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D:\2103-04通信記録会\エントリー\原本\"/>
    </mc:Choice>
  </mc:AlternateContent>
  <xr:revisionPtr revIDLastSave="0" documentId="13_ncr:1_{E157AF50-BCD3-4646-BF87-6DD51F8D830C}" xr6:coauthVersionLast="45" xr6:coauthVersionMax="45" xr10:uidLastSave="{00000000-0000-0000-0000-000000000000}"/>
  <workbookProtection workbookAlgorithmName="SHA-512" workbookHashValue="F4GoGp910+S4451NwEdQoBDMfvEPegPXh9OlHID7e7jvOktIBZj8pn7vTCGlDj7MeyxKsQT7omVbL5FooumFpg==" workbookSaltValue="SH7OMaGG+ILsNNFB/IFmUA==" workbookSpinCount="100000" lockStructure="1"/>
  <bookViews>
    <workbookView xWindow="-120" yWindow="-120" windowWidth="29040" windowHeight="15840" tabRatio="648" xr2:uid="{00000000-000D-0000-FFFF-FFFF00000000}"/>
  </bookViews>
  <sheets>
    <sheet name="申込書" sheetId="1" r:id="rId1"/>
    <sheet name="申込一覧表" sheetId="2" r:id="rId2"/>
    <sheet name="リレーオーダー用紙" sheetId="4" state="hidden" r:id="rId3"/>
    <sheet name="誓約書" sheetId="10" state="hidden" r:id="rId4"/>
    <sheet name="メール" sheetId="9" state="hidden" r:id="rId5"/>
    <sheet name="団体" sheetId="7" state="hidden" r:id="rId6"/>
    <sheet name="所属1" sheetId="11" state="hidden" r:id="rId7"/>
    <sheet name="選手" sheetId="12" state="hidden" r:id="rId8"/>
    <sheet name="エントリー" sheetId="13" state="hidden" r:id="rId9"/>
    <sheet name="連続出場" sheetId="15" r:id="rId10"/>
    <sheet name="チーム" sheetId="14" state="hidden" r:id="rId11"/>
  </sheets>
  <definedNames>
    <definedName name="_xlnm.Print_Area" localSheetId="2">リレーオーダー用紙!$A$1:$J$58</definedName>
    <definedName name="_xlnm.Print_Area" localSheetId="1">申込一覧表!$A$1:$P$87</definedName>
    <definedName name="_xlnm.Print_Area" localSheetId="0">申込書!$B$1:$X$65</definedName>
    <definedName name="_xlnm.Print_Area" localSheetId="3">誓約書!$A$1:$Q$20</definedName>
    <definedName name="_xlnm.Print_Area" localSheetId="9">連続出場!$A$1:$X$112</definedName>
    <definedName name="_xlnm.Print_Titles" localSheetId="1">申込一覧表!$1:$4</definedName>
  </definedNames>
  <calcPr calcId="181029"/>
</workbook>
</file>

<file path=xl/calcChain.xml><?xml version="1.0" encoding="utf-8"?>
<calcChain xmlns="http://schemas.openxmlformats.org/spreadsheetml/2006/main">
  <c r="AN7" i="15" l="1"/>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8" i="15"/>
  <c r="AN49" i="15"/>
  <c r="AN50" i="15"/>
  <c r="AN51" i="15"/>
  <c r="AN52" i="15"/>
  <c r="AN53" i="15"/>
  <c r="AN54" i="15"/>
  <c r="AN55" i="15"/>
  <c r="AN56" i="15"/>
  <c r="AN57" i="15"/>
  <c r="AN58" i="15"/>
  <c r="AN59" i="15"/>
  <c r="AN60" i="15"/>
  <c r="AN61" i="15"/>
  <c r="AN62" i="15"/>
  <c r="AN63" i="15"/>
  <c r="AN64" i="15"/>
  <c r="AN65" i="15"/>
  <c r="AN66" i="15"/>
  <c r="AN67" i="15"/>
  <c r="AN68" i="15"/>
  <c r="AN69" i="15"/>
  <c r="AN70" i="15"/>
  <c r="AN71" i="15"/>
  <c r="AN72" i="15"/>
  <c r="AN73" i="15"/>
  <c r="AN74" i="15"/>
  <c r="AN75" i="15"/>
  <c r="AN76" i="15"/>
  <c r="AN77" i="15"/>
  <c r="AN78" i="15"/>
  <c r="AN79" i="15"/>
  <c r="AN80" i="15"/>
  <c r="AN81" i="15"/>
  <c r="AN82" i="15"/>
  <c r="AN83" i="15"/>
  <c r="AN84" i="15"/>
  <c r="AN85" i="15"/>
  <c r="AN86" i="15"/>
  <c r="AN87" i="15"/>
  <c r="AN88" i="15"/>
  <c r="AN89" i="15"/>
  <c r="AN90" i="15"/>
  <c r="AN91" i="15"/>
  <c r="AN92" i="15"/>
  <c r="AN93" i="15"/>
  <c r="AN94" i="15"/>
  <c r="AN95" i="15"/>
  <c r="AN96" i="15"/>
  <c r="AN97" i="15"/>
  <c r="AN98" i="15"/>
  <c r="AN99" i="15"/>
  <c r="AN100" i="15"/>
  <c r="AN101" i="15"/>
  <c r="AN102" i="15"/>
  <c r="AN103" i="15"/>
  <c r="AN104" i="15"/>
  <c r="AN105" i="15"/>
  <c r="AN106" i="15"/>
  <c r="AN107" i="15"/>
  <c r="AN108" i="15"/>
  <c r="AN109" i="15"/>
  <c r="AN110" i="15"/>
  <c r="AN111" i="15"/>
  <c r="AN112" i="15"/>
  <c r="AN113" i="15"/>
  <c r="AN114" i="15"/>
  <c r="AN115" i="15"/>
  <c r="AN116" i="15"/>
  <c r="AN117" i="15"/>
  <c r="AN118" i="15"/>
  <c r="AN119" i="15"/>
  <c r="AN120" i="15"/>
  <c r="AN121" i="15"/>
  <c r="AN122" i="15"/>
  <c r="AN123" i="15"/>
  <c r="AN124" i="15"/>
  <c r="AN125" i="15"/>
  <c r="AN126" i="15"/>
  <c r="AN127" i="15"/>
  <c r="AN128" i="15"/>
  <c r="AN129" i="15"/>
  <c r="AN130" i="15"/>
  <c r="AN131" i="15"/>
  <c r="AN132" i="15"/>
  <c r="AN133" i="15"/>
  <c r="AN134" i="15"/>
  <c r="AN135" i="15"/>
  <c r="AN136" i="15"/>
  <c r="AN137" i="15"/>
  <c r="AN138" i="15"/>
  <c r="AN139" i="15"/>
  <c r="AN140" i="15"/>
  <c r="AN141" i="15"/>
  <c r="AN142" i="15"/>
  <c r="AN143" i="15"/>
  <c r="AN144" i="15"/>
  <c r="AN145" i="15"/>
  <c r="AN146" i="15"/>
  <c r="AN147" i="15"/>
  <c r="AM7" i="15"/>
  <c r="AM8" i="15"/>
  <c r="AM9" i="15"/>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M33" i="15"/>
  <c r="AM34" i="15"/>
  <c r="AM35" i="15"/>
  <c r="AM36" i="15"/>
  <c r="AM37" i="15"/>
  <c r="AM38" i="15"/>
  <c r="AM39" i="15"/>
  <c r="AM40" i="15"/>
  <c r="AM41" i="15"/>
  <c r="AM42" i="15"/>
  <c r="AM43" i="15"/>
  <c r="AM44" i="15"/>
  <c r="AM45" i="15"/>
  <c r="AM46" i="15"/>
  <c r="AM47" i="15"/>
  <c r="AM48" i="15"/>
  <c r="AM49" i="15"/>
  <c r="AM50" i="15"/>
  <c r="AM51" i="15"/>
  <c r="AM52" i="15"/>
  <c r="AM53" i="15"/>
  <c r="AM54" i="15"/>
  <c r="AM55" i="15"/>
  <c r="AM56" i="15"/>
  <c r="AM57" i="15"/>
  <c r="AM58" i="15"/>
  <c r="AM59" i="15"/>
  <c r="AM60" i="15"/>
  <c r="AM61" i="15"/>
  <c r="AM62" i="15"/>
  <c r="AM63" i="15"/>
  <c r="AM64" i="15"/>
  <c r="AM65" i="15"/>
  <c r="AM66" i="15"/>
  <c r="AM67" i="15"/>
  <c r="AM68" i="15"/>
  <c r="AM69" i="15"/>
  <c r="AM70" i="15"/>
  <c r="AM71" i="15"/>
  <c r="AM72" i="15"/>
  <c r="AM73" i="15"/>
  <c r="AM74" i="15"/>
  <c r="AM75" i="15"/>
  <c r="AM76" i="15"/>
  <c r="AM77" i="15"/>
  <c r="AM78" i="15"/>
  <c r="AM79" i="15"/>
  <c r="AM80" i="15"/>
  <c r="AM81" i="15"/>
  <c r="AM82" i="15"/>
  <c r="AM83" i="15"/>
  <c r="AM84" i="15"/>
  <c r="AM85" i="15"/>
  <c r="AM86" i="15"/>
  <c r="AM87" i="15"/>
  <c r="AM88" i="15"/>
  <c r="AM89" i="15"/>
  <c r="AM90" i="15"/>
  <c r="AM91" i="15"/>
  <c r="AM92" i="15"/>
  <c r="AM93" i="15"/>
  <c r="AM94" i="15"/>
  <c r="AM95" i="15"/>
  <c r="AM96" i="15"/>
  <c r="AM97" i="15"/>
  <c r="AM98" i="15"/>
  <c r="AM99" i="15"/>
  <c r="AM100" i="15"/>
  <c r="AM101" i="15"/>
  <c r="AM102" i="15"/>
  <c r="AM103" i="15"/>
  <c r="AM104" i="15"/>
  <c r="AM105" i="15"/>
  <c r="AM106" i="15"/>
  <c r="AM107" i="15"/>
  <c r="AM108" i="15"/>
  <c r="AM109" i="15"/>
  <c r="AM110" i="15"/>
  <c r="AM111" i="15"/>
  <c r="AM112" i="15"/>
  <c r="AM113" i="15"/>
  <c r="AM114" i="15"/>
  <c r="AM115" i="15"/>
  <c r="AM116" i="15"/>
  <c r="AM117" i="15"/>
  <c r="AM118" i="15"/>
  <c r="AM119" i="15"/>
  <c r="AM120" i="15"/>
  <c r="AM121" i="15"/>
  <c r="AM122" i="15"/>
  <c r="AM123" i="15"/>
  <c r="AM124" i="15"/>
  <c r="AM125" i="15"/>
  <c r="AM126" i="15"/>
  <c r="AM127" i="15"/>
  <c r="AM128" i="15"/>
  <c r="AM129" i="15"/>
  <c r="AM130" i="15"/>
  <c r="AM131" i="15"/>
  <c r="AM132" i="15"/>
  <c r="AM133" i="15"/>
  <c r="AM134" i="15"/>
  <c r="AM135" i="15"/>
  <c r="AM136" i="15"/>
  <c r="AM137" i="15"/>
  <c r="AM138" i="15"/>
  <c r="AM139" i="15"/>
  <c r="AM140" i="15"/>
  <c r="AM141" i="15"/>
  <c r="AM142" i="15"/>
  <c r="AM143" i="15"/>
  <c r="AM144" i="15"/>
  <c r="AM145" i="15"/>
  <c r="AM146" i="15"/>
  <c r="AM147" i="15"/>
  <c r="AT49" i="2" l="1"/>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T48" i="2"/>
  <c r="AS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48"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T6" i="2"/>
  <c r="AS6" i="2"/>
  <c r="AR6"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48"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6" i="2"/>
  <c r="E7" i="15" l="1"/>
  <c r="G7" i="15"/>
  <c r="I7" i="15"/>
  <c r="K7" i="15"/>
  <c r="O7" i="15"/>
  <c r="Q7" i="15"/>
  <c r="S7" i="15"/>
  <c r="U7" i="15"/>
  <c r="W7" i="15"/>
  <c r="AA7" i="15"/>
  <c r="AC7" i="15"/>
  <c r="AE7" i="15"/>
  <c r="AG7" i="15"/>
  <c r="AI7" i="15"/>
  <c r="C7" i="15"/>
  <c r="N4" i="15" l="1"/>
  <c r="Z4" i="15"/>
  <c r="Y3" i="15"/>
  <c r="B4" i="15"/>
  <c r="D3" i="2"/>
  <c r="A3" i="15" l="1"/>
  <c r="M3" i="15"/>
  <c r="AB113" i="15" l="1"/>
  <c r="AB114" i="15"/>
  <c r="AB115" i="15"/>
  <c r="AB116" i="15"/>
  <c r="AB117" i="15"/>
  <c r="AB118" i="15"/>
  <c r="AB119" i="15"/>
  <c r="AB120" i="15"/>
  <c r="AB121" i="15"/>
  <c r="AB122" i="15"/>
  <c r="AB123" i="15"/>
  <c r="AB124" i="15"/>
  <c r="AB125" i="15"/>
  <c r="AB126" i="15"/>
  <c r="AB127" i="15"/>
  <c r="AB128" i="15"/>
  <c r="AB129" i="15"/>
  <c r="AB130" i="15"/>
  <c r="AB131" i="15"/>
  <c r="AB132" i="15"/>
  <c r="AB133" i="15"/>
  <c r="AB134" i="15"/>
  <c r="AB135" i="15"/>
  <c r="AB136" i="15"/>
  <c r="AB137" i="15"/>
  <c r="AB138" i="15"/>
  <c r="AB139" i="15"/>
  <c r="AB140" i="15"/>
  <c r="AB141" i="15"/>
  <c r="AB142" i="15"/>
  <c r="AB143" i="15"/>
  <c r="AB144" i="15"/>
  <c r="AB145" i="15"/>
  <c r="AB146" i="15"/>
  <c r="AB147" i="15"/>
  <c r="AB148" i="15"/>
  <c r="AB149" i="15"/>
  <c r="AB150" i="15"/>
  <c r="AB151" i="15"/>
  <c r="AB152" i="15"/>
  <c r="AB153" i="15"/>
  <c r="AB154" i="15"/>
  <c r="AB155" i="15"/>
  <c r="AB156" i="15"/>
  <c r="AB157" i="15"/>
  <c r="AB158" i="15"/>
  <c r="AB159" i="15"/>
  <c r="AB160" i="15"/>
  <c r="AB161" i="15"/>
  <c r="AB162" i="15"/>
  <c r="AB163" i="15"/>
  <c r="AB164" i="15"/>
  <c r="AB165" i="15"/>
  <c r="AB166" i="15"/>
  <c r="AB167" i="15"/>
  <c r="AB168" i="15"/>
  <c r="AB169" i="15"/>
  <c r="AB170" i="15"/>
  <c r="AB171" i="15"/>
  <c r="AB172" i="15"/>
  <c r="AB173" i="15"/>
  <c r="AB174" i="15"/>
  <c r="AB175" i="15"/>
  <c r="AB176" i="15"/>
  <c r="AB177" i="15"/>
  <c r="AB178" i="15"/>
  <c r="AB179" i="15"/>
  <c r="AB180" i="15"/>
  <c r="AB181" i="15"/>
  <c r="AB182" i="15"/>
  <c r="AB183" i="15"/>
  <c r="AB184" i="15"/>
  <c r="AB185" i="15"/>
  <c r="AB186" i="15"/>
  <c r="AB187" i="15"/>
  <c r="AB188" i="15"/>
  <c r="AB189" i="15"/>
  <c r="AB190" i="15"/>
  <c r="AB191" i="15"/>
  <c r="AB192" i="15"/>
  <c r="AB193" i="15"/>
  <c r="AB194" i="15"/>
  <c r="AB195" i="15"/>
  <c r="AB196" i="15"/>
  <c r="AB197" i="15"/>
  <c r="AB198" i="15"/>
  <c r="AB199" i="15"/>
  <c r="AB200" i="15"/>
  <c r="AB201" i="15"/>
  <c r="AB202" i="15"/>
  <c r="AB203" i="15"/>
  <c r="AA116" i="15" l="1"/>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B4" i="1" l="1"/>
  <c r="A3" i="2" l="1"/>
  <c r="Y4" i="15" l="1"/>
  <c r="A4" i="15"/>
  <c r="M4" i="15"/>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48"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6" i="2"/>
  <c r="AL87" i="2"/>
  <c r="AM87" i="2"/>
  <c r="AN87" i="2"/>
  <c r="AO87" i="2"/>
  <c r="AL49" i="2"/>
  <c r="AM49" i="2"/>
  <c r="AN49" i="2"/>
  <c r="AO49" i="2"/>
  <c r="AL50" i="2"/>
  <c r="AM50" i="2"/>
  <c r="AN50" i="2"/>
  <c r="AO50" i="2"/>
  <c r="AL51" i="2"/>
  <c r="AM51" i="2"/>
  <c r="AN51" i="2"/>
  <c r="AO51" i="2"/>
  <c r="AL52" i="2"/>
  <c r="AM52" i="2"/>
  <c r="AN52" i="2"/>
  <c r="AO52" i="2"/>
  <c r="AL53" i="2"/>
  <c r="AM53" i="2"/>
  <c r="AN53" i="2"/>
  <c r="AO53" i="2"/>
  <c r="AL54" i="2"/>
  <c r="AM54" i="2"/>
  <c r="AN54" i="2"/>
  <c r="AO54" i="2"/>
  <c r="AL55" i="2"/>
  <c r="AM55" i="2"/>
  <c r="AN55" i="2"/>
  <c r="AO55" i="2"/>
  <c r="AL56" i="2"/>
  <c r="AM56" i="2"/>
  <c r="AN56" i="2"/>
  <c r="AO56" i="2"/>
  <c r="AL57" i="2"/>
  <c r="AM57" i="2"/>
  <c r="AN57" i="2"/>
  <c r="AO57" i="2"/>
  <c r="AL58" i="2"/>
  <c r="AM58" i="2"/>
  <c r="AN58" i="2"/>
  <c r="AO58" i="2"/>
  <c r="AL59" i="2"/>
  <c r="AM59" i="2"/>
  <c r="AN59" i="2"/>
  <c r="AO59" i="2"/>
  <c r="AL60" i="2"/>
  <c r="AM60" i="2"/>
  <c r="AN60" i="2"/>
  <c r="AO60" i="2"/>
  <c r="AL61" i="2"/>
  <c r="AM61" i="2"/>
  <c r="AN61" i="2"/>
  <c r="AO61" i="2"/>
  <c r="AL62" i="2"/>
  <c r="AM62" i="2"/>
  <c r="AN62" i="2"/>
  <c r="AO62" i="2"/>
  <c r="AL63" i="2"/>
  <c r="AM63" i="2"/>
  <c r="AN63" i="2"/>
  <c r="AO63" i="2"/>
  <c r="AL64" i="2"/>
  <c r="AM64" i="2"/>
  <c r="AN64" i="2"/>
  <c r="AO64" i="2"/>
  <c r="AL65" i="2"/>
  <c r="AM65" i="2"/>
  <c r="AN65" i="2"/>
  <c r="AO65" i="2"/>
  <c r="AL66" i="2"/>
  <c r="AM66" i="2"/>
  <c r="AN66" i="2"/>
  <c r="AO66" i="2"/>
  <c r="AL67" i="2"/>
  <c r="AM67" i="2"/>
  <c r="AN67" i="2"/>
  <c r="AO67" i="2"/>
  <c r="AL68" i="2"/>
  <c r="AM68" i="2"/>
  <c r="AN68" i="2"/>
  <c r="AO68" i="2"/>
  <c r="AL69" i="2"/>
  <c r="AM69" i="2"/>
  <c r="AN69" i="2"/>
  <c r="AO69" i="2"/>
  <c r="AL70" i="2"/>
  <c r="AM70" i="2"/>
  <c r="AN70" i="2"/>
  <c r="AO70" i="2"/>
  <c r="AL71" i="2"/>
  <c r="AM71" i="2"/>
  <c r="AN71" i="2"/>
  <c r="AO71" i="2"/>
  <c r="AL72" i="2"/>
  <c r="AM72" i="2"/>
  <c r="AN72" i="2"/>
  <c r="AO72" i="2"/>
  <c r="AL73" i="2"/>
  <c r="AM73" i="2"/>
  <c r="AN73" i="2"/>
  <c r="AO73" i="2"/>
  <c r="AL74" i="2"/>
  <c r="AM74" i="2"/>
  <c r="AN74" i="2"/>
  <c r="AO74" i="2"/>
  <c r="AL75" i="2"/>
  <c r="AM75" i="2"/>
  <c r="AN75" i="2"/>
  <c r="AO75" i="2"/>
  <c r="AL76" i="2"/>
  <c r="AM76" i="2"/>
  <c r="AN76" i="2"/>
  <c r="AO76" i="2"/>
  <c r="AL77" i="2"/>
  <c r="AM77" i="2"/>
  <c r="AN77" i="2"/>
  <c r="AO77" i="2"/>
  <c r="AL78" i="2"/>
  <c r="AM78" i="2"/>
  <c r="AN78" i="2"/>
  <c r="AO78" i="2"/>
  <c r="AL79" i="2"/>
  <c r="AM79" i="2"/>
  <c r="AN79" i="2"/>
  <c r="AO79" i="2"/>
  <c r="AL80" i="2"/>
  <c r="AM80" i="2"/>
  <c r="AN80" i="2"/>
  <c r="AO80" i="2"/>
  <c r="AL81" i="2"/>
  <c r="AM81" i="2"/>
  <c r="AN81" i="2"/>
  <c r="AO81" i="2"/>
  <c r="AL82" i="2"/>
  <c r="AM82" i="2"/>
  <c r="AN82" i="2"/>
  <c r="AO82" i="2"/>
  <c r="AL83" i="2"/>
  <c r="AM83" i="2"/>
  <c r="AN83" i="2"/>
  <c r="AO83" i="2"/>
  <c r="AL84" i="2"/>
  <c r="AM84" i="2"/>
  <c r="AN84" i="2"/>
  <c r="AO84" i="2"/>
  <c r="AL85" i="2"/>
  <c r="AM85" i="2"/>
  <c r="AN85" i="2"/>
  <c r="AO85" i="2"/>
  <c r="AL86" i="2"/>
  <c r="AM86" i="2"/>
  <c r="AN86" i="2"/>
  <c r="AO86" i="2"/>
  <c r="AO48" i="2"/>
  <c r="AN48" i="2"/>
  <c r="AM48" i="2"/>
  <c r="AL48" i="2"/>
  <c r="AL7" i="2"/>
  <c r="AM7" i="2"/>
  <c r="AN7" i="2"/>
  <c r="AO7" i="2"/>
  <c r="AL8" i="2"/>
  <c r="AM8" i="2"/>
  <c r="AN8" i="2"/>
  <c r="AO8" i="2"/>
  <c r="AL9" i="2"/>
  <c r="AM9" i="2"/>
  <c r="AN9" i="2"/>
  <c r="AO9" i="2"/>
  <c r="AL10" i="2"/>
  <c r="AM10" i="2"/>
  <c r="AN10" i="2"/>
  <c r="AO10" i="2"/>
  <c r="AL11" i="2"/>
  <c r="AM11" i="2"/>
  <c r="AN11" i="2"/>
  <c r="AO11" i="2"/>
  <c r="AL12" i="2"/>
  <c r="AM12" i="2"/>
  <c r="AN12" i="2"/>
  <c r="AO1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0" i="2"/>
  <c r="AM30" i="2"/>
  <c r="AN30" i="2"/>
  <c r="AO30" i="2"/>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O6" i="2"/>
  <c r="AN6" i="2"/>
  <c r="AM6" i="2"/>
  <c r="AL6" i="2"/>
  <c r="AB204" i="15"/>
  <c r="AB205" i="15"/>
  <c r="AB206" i="15"/>
  <c r="AB207" i="15"/>
  <c r="AN6" i="15"/>
  <c r="AA204" i="15"/>
  <c r="AA205" i="15"/>
  <c r="AA206" i="15"/>
  <c r="AA207" i="15"/>
  <c r="AV46" i="2"/>
  <c r="AV47" i="2"/>
  <c r="AU47" i="2"/>
  <c r="AJ6" i="2"/>
  <c r="AJ49" i="2"/>
  <c r="AK49" i="2"/>
  <c r="AJ50" i="2"/>
  <c r="AK50" i="2"/>
  <c r="AJ51" i="2"/>
  <c r="AK51" i="2"/>
  <c r="AJ52" i="2"/>
  <c r="AK52" i="2"/>
  <c r="AJ53" i="2"/>
  <c r="AK53" i="2"/>
  <c r="AJ54" i="2"/>
  <c r="AK54" i="2"/>
  <c r="AJ55" i="2"/>
  <c r="AK55" i="2"/>
  <c r="AJ56" i="2"/>
  <c r="AK56" i="2"/>
  <c r="AJ57" i="2"/>
  <c r="AK57" i="2"/>
  <c r="AJ58" i="2"/>
  <c r="AK58" i="2"/>
  <c r="AJ59" i="2"/>
  <c r="AK59" i="2"/>
  <c r="AJ60" i="2"/>
  <c r="AK60" i="2"/>
  <c r="AJ61" i="2"/>
  <c r="AK61" i="2"/>
  <c r="AJ62" i="2"/>
  <c r="AK62" i="2"/>
  <c r="AJ63" i="2"/>
  <c r="AK63" i="2"/>
  <c r="AJ64" i="2"/>
  <c r="AK64" i="2"/>
  <c r="AJ65" i="2"/>
  <c r="AK65" i="2"/>
  <c r="AJ66" i="2"/>
  <c r="AK66" i="2"/>
  <c r="AJ67" i="2"/>
  <c r="AK67" i="2"/>
  <c r="AJ68" i="2"/>
  <c r="AK68" i="2"/>
  <c r="AJ69" i="2"/>
  <c r="AK69" i="2"/>
  <c r="AJ70" i="2"/>
  <c r="AK70" i="2"/>
  <c r="AJ71" i="2"/>
  <c r="AK71" i="2"/>
  <c r="AJ72" i="2"/>
  <c r="AK72" i="2"/>
  <c r="AJ73" i="2"/>
  <c r="AK73" i="2"/>
  <c r="AJ74" i="2"/>
  <c r="AK74" i="2"/>
  <c r="AJ75" i="2"/>
  <c r="AK75" i="2"/>
  <c r="AJ76" i="2"/>
  <c r="AK76" i="2"/>
  <c r="AJ77" i="2"/>
  <c r="AK77" i="2"/>
  <c r="AJ78" i="2"/>
  <c r="AK78" i="2"/>
  <c r="AJ79" i="2"/>
  <c r="AK79" i="2"/>
  <c r="AJ80" i="2"/>
  <c r="AK80" i="2"/>
  <c r="AJ81" i="2"/>
  <c r="AK81" i="2"/>
  <c r="AJ82" i="2"/>
  <c r="AK82" i="2"/>
  <c r="AJ83" i="2"/>
  <c r="AK83" i="2"/>
  <c r="AJ84" i="2"/>
  <c r="AK84" i="2"/>
  <c r="AJ85" i="2"/>
  <c r="AK85" i="2"/>
  <c r="AJ86" i="2"/>
  <c r="AK86" i="2"/>
  <c r="AJ87" i="2"/>
  <c r="AK87" i="2"/>
  <c r="AK48" i="2"/>
  <c r="AJ48" i="2"/>
  <c r="AJ7" i="2"/>
  <c r="AK7" i="2"/>
  <c r="AJ8" i="2"/>
  <c r="AK8" i="2"/>
  <c r="AJ9" i="2"/>
  <c r="AK9" i="2"/>
  <c r="AJ10" i="2"/>
  <c r="AK10" i="2"/>
  <c r="AJ11" i="2"/>
  <c r="AK11" i="2"/>
  <c r="AJ12" i="2"/>
  <c r="AK12" i="2"/>
  <c r="AJ13" i="2"/>
  <c r="AK13" i="2"/>
  <c r="AJ14" i="2"/>
  <c r="AK14" i="2"/>
  <c r="AJ15" i="2"/>
  <c r="AK15" i="2"/>
  <c r="AJ16" i="2"/>
  <c r="AK16" i="2"/>
  <c r="AJ17" i="2"/>
  <c r="AK17" i="2"/>
  <c r="AJ18" i="2"/>
  <c r="AK18" i="2"/>
  <c r="AJ19" i="2"/>
  <c r="AK19" i="2"/>
  <c r="AJ20" i="2"/>
  <c r="AK20" i="2"/>
  <c r="AJ21" i="2"/>
  <c r="AK21" i="2"/>
  <c r="AJ22" i="2"/>
  <c r="AK22" i="2"/>
  <c r="AJ23" i="2"/>
  <c r="AK23" i="2"/>
  <c r="AJ24" i="2"/>
  <c r="AK24" i="2"/>
  <c r="AJ25" i="2"/>
  <c r="AK25" i="2"/>
  <c r="AJ26" i="2"/>
  <c r="AK26" i="2"/>
  <c r="AJ27" i="2"/>
  <c r="AK27" i="2"/>
  <c r="AJ28" i="2"/>
  <c r="AK28" i="2"/>
  <c r="AJ29" i="2"/>
  <c r="AK29" i="2"/>
  <c r="AJ30" i="2"/>
  <c r="AK30" i="2"/>
  <c r="AJ31" i="2"/>
  <c r="AK31" i="2"/>
  <c r="AJ32" i="2"/>
  <c r="AK32" i="2"/>
  <c r="AJ33" i="2"/>
  <c r="AK33" i="2"/>
  <c r="AJ34" i="2"/>
  <c r="AK34" i="2"/>
  <c r="AJ35" i="2"/>
  <c r="AK35" i="2"/>
  <c r="AJ36" i="2"/>
  <c r="AK36" i="2"/>
  <c r="AJ37" i="2"/>
  <c r="AK37" i="2"/>
  <c r="AJ38" i="2"/>
  <c r="AK38" i="2"/>
  <c r="AJ39" i="2"/>
  <c r="AK39" i="2"/>
  <c r="AJ40" i="2"/>
  <c r="AK40" i="2"/>
  <c r="AJ41" i="2"/>
  <c r="AK41" i="2"/>
  <c r="AJ42" i="2"/>
  <c r="AK42" i="2"/>
  <c r="AJ43" i="2"/>
  <c r="AK43" i="2"/>
  <c r="AJ44" i="2"/>
  <c r="AK44" i="2"/>
  <c r="AJ45" i="2"/>
  <c r="AK45" i="2"/>
  <c r="AK6" i="2"/>
  <c r="P12" i="1"/>
  <c r="AB88" i="2" l="1"/>
  <c r="E25" i="1" s="1"/>
  <c r="AB46" i="2"/>
  <c r="E26" i="1" s="1"/>
  <c r="AC3" i="7" s="1"/>
  <c r="AB47" i="2"/>
  <c r="E30" i="1" s="1"/>
  <c r="AL3" i="7" s="1"/>
  <c r="A2" i="9"/>
  <c r="G3" i="13"/>
  <c r="G85" i="13"/>
  <c r="G167" i="13"/>
  <c r="G249" i="13"/>
  <c r="G4" i="13"/>
  <c r="G86" i="13"/>
  <c r="G168" i="13"/>
  <c r="G250" i="13"/>
  <c r="G5" i="13"/>
  <c r="G87" i="13"/>
  <c r="G169" i="13"/>
  <c r="G251" i="13"/>
  <c r="G6" i="13"/>
  <c r="G88" i="13"/>
  <c r="G170" i="13"/>
  <c r="G252" i="13"/>
  <c r="G7" i="13"/>
  <c r="G89" i="13"/>
  <c r="G171" i="13"/>
  <c r="G253" i="13"/>
  <c r="G8" i="13"/>
  <c r="G90" i="13"/>
  <c r="G172" i="13"/>
  <c r="G254" i="13"/>
  <c r="G9" i="13"/>
  <c r="G91" i="13"/>
  <c r="G173" i="13"/>
  <c r="G255" i="13"/>
  <c r="G10" i="13"/>
  <c r="G92" i="13"/>
  <c r="G174" i="13"/>
  <c r="G256" i="13"/>
  <c r="G11" i="13"/>
  <c r="G93" i="13"/>
  <c r="G175" i="13"/>
  <c r="G257" i="13"/>
  <c r="G12" i="13"/>
  <c r="G94" i="13"/>
  <c r="G176" i="13"/>
  <c r="G258" i="13"/>
  <c r="G13" i="13"/>
  <c r="G95" i="13"/>
  <c r="G177" i="13"/>
  <c r="G259" i="13"/>
  <c r="G14" i="13"/>
  <c r="G96" i="13"/>
  <c r="G260" i="13"/>
  <c r="G15" i="13"/>
  <c r="G97" i="13"/>
  <c r="G179" i="13"/>
  <c r="G261" i="13"/>
  <c r="G16" i="13"/>
  <c r="G98" i="13"/>
  <c r="G180" i="13"/>
  <c r="G262" i="13"/>
  <c r="G17" i="13"/>
  <c r="G99" i="13"/>
  <c r="G181" i="13"/>
  <c r="G263" i="13"/>
  <c r="G18" i="13"/>
  <c r="G100" i="13"/>
  <c r="G182" i="13"/>
  <c r="G264" i="13"/>
  <c r="G19" i="13"/>
  <c r="G101" i="13"/>
  <c r="G183" i="13"/>
  <c r="G265" i="13"/>
  <c r="G20" i="13"/>
  <c r="G102" i="13"/>
  <c r="G184" i="13"/>
  <c r="G266" i="13"/>
  <c r="G21" i="13"/>
  <c r="G103" i="13"/>
  <c r="G185" i="13"/>
  <c r="G267" i="13"/>
  <c r="G22" i="13"/>
  <c r="G104" i="13"/>
  <c r="G268" i="13"/>
  <c r="G23" i="13"/>
  <c r="G105" i="13"/>
  <c r="G187" i="13"/>
  <c r="G269" i="13"/>
  <c r="G24" i="13"/>
  <c r="G106" i="13"/>
  <c r="G188" i="13"/>
  <c r="G270" i="13"/>
  <c r="G25" i="13"/>
  <c r="G107" i="13"/>
  <c r="G189" i="13"/>
  <c r="G271" i="13"/>
  <c r="G26" i="13"/>
  <c r="G108" i="13"/>
  <c r="G190" i="13"/>
  <c r="G272" i="13"/>
  <c r="G27" i="13"/>
  <c r="G109" i="13"/>
  <c r="G191" i="13"/>
  <c r="G273" i="13"/>
  <c r="G28" i="13"/>
  <c r="G110" i="13"/>
  <c r="G192" i="13"/>
  <c r="G274" i="13"/>
  <c r="G29" i="13"/>
  <c r="G111" i="13"/>
  <c r="G193" i="13"/>
  <c r="G275" i="13"/>
  <c r="G30" i="13"/>
  <c r="G112" i="13"/>
  <c r="G276" i="13"/>
  <c r="G31" i="13"/>
  <c r="G113" i="13"/>
  <c r="G195" i="13"/>
  <c r="G277" i="13"/>
  <c r="G32" i="13"/>
  <c r="G114" i="13"/>
  <c r="G196" i="13"/>
  <c r="G278" i="13"/>
  <c r="G33" i="13"/>
  <c r="G115" i="13"/>
  <c r="G197" i="13"/>
  <c r="G279" i="13"/>
  <c r="G34" i="13"/>
  <c r="G116" i="13"/>
  <c r="G198" i="13"/>
  <c r="G280" i="13"/>
  <c r="G35" i="13"/>
  <c r="G117" i="13"/>
  <c r="G199" i="13"/>
  <c r="G281" i="13"/>
  <c r="G36" i="13"/>
  <c r="G118" i="13"/>
  <c r="G200" i="13"/>
  <c r="G282" i="13"/>
  <c r="G37" i="13"/>
  <c r="G119" i="13"/>
  <c r="G201" i="13"/>
  <c r="G283" i="13"/>
  <c r="G38" i="13"/>
  <c r="G120" i="13"/>
  <c r="G284" i="13"/>
  <c r="G39" i="13"/>
  <c r="G121" i="13"/>
  <c r="G203" i="13"/>
  <c r="G285" i="13"/>
  <c r="G40" i="13"/>
  <c r="G122" i="13"/>
  <c r="G204" i="13"/>
  <c r="G286" i="13"/>
  <c r="G41" i="13"/>
  <c r="G123" i="13"/>
  <c r="G205" i="13"/>
  <c r="G287" i="13"/>
  <c r="G44" i="13"/>
  <c r="G126" i="13"/>
  <c r="G208" i="13"/>
  <c r="G290" i="13"/>
  <c r="G45" i="13"/>
  <c r="G127" i="13"/>
  <c r="G209" i="13"/>
  <c r="G291" i="13"/>
  <c r="G46" i="13"/>
  <c r="G128" i="13"/>
  <c r="G210" i="13"/>
  <c r="G292" i="13"/>
  <c r="G47" i="13"/>
  <c r="G129" i="13"/>
  <c r="G211" i="13"/>
  <c r="G293" i="13"/>
  <c r="G48" i="13"/>
  <c r="G130" i="13"/>
  <c r="G294" i="13"/>
  <c r="G49" i="13"/>
  <c r="G131" i="13"/>
  <c r="G213" i="13"/>
  <c r="G295" i="13"/>
  <c r="G50" i="13"/>
  <c r="G132" i="13"/>
  <c r="G214" i="13"/>
  <c r="G296" i="13"/>
  <c r="G51" i="13"/>
  <c r="G133" i="13"/>
  <c r="G215" i="13"/>
  <c r="G297" i="13"/>
  <c r="G52" i="13"/>
  <c r="G134" i="13"/>
  <c r="G216" i="13"/>
  <c r="G298" i="13"/>
  <c r="G53" i="13"/>
  <c r="G135" i="13"/>
  <c r="G217" i="13"/>
  <c r="G299" i="13"/>
  <c r="G54" i="13"/>
  <c r="G136" i="13"/>
  <c r="G218" i="13"/>
  <c r="G300" i="13"/>
  <c r="G55" i="13"/>
  <c r="G137" i="13"/>
  <c r="G219" i="13"/>
  <c r="G301" i="13"/>
  <c r="G56" i="13"/>
  <c r="G138" i="13"/>
  <c r="G302" i="13"/>
  <c r="G57" i="13"/>
  <c r="G139" i="13"/>
  <c r="G221" i="13"/>
  <c r="G303" i="13"/>
  <c r="G58" i="13"/>
  <c r="G140" i="13"/>
  <c r="G222" i="13"/>
  <c r="G304" i="13"/>
  <c r="G59" i="13"/>
  <c r="G141" i="13"/>
  <c r="G223" i="13"/>
  <c r="G305" i="13"/>
  <c r="G60" i="13"/>
  <c r="G142" i="13"/>
  <c r="G224" i="13"/>
  <c r="G306" i="13"/>
  <c r="G61" i="13"/>
  <c r="G143" i="13"/>
  <c r="G225" i="13"/>
  <c r="G307" i="13"/>
  <c r="G62" i="13"/>
  <c r="G144" i="13"/>
  <c r="G226" i="13"/>
  <c r="G308" i="13"/>
  <c r="G63" i="13"/>
  <c r="G145" i="13"/>
  <c r="G227" i="13"/>
  <c r="G309" i="13"/>
  <c r="G64" i="13"/>
  <c r="G146" i="13"/>
  <c r="G310" i="13"/>
  <c r="G65" i="13"/>
  <c r="G147" i="13"/>
  <c r="G229" i="13"/>
  <c r="G311" i="13"/>
  <c r="G66" i="13"/>
  <c r="G148" i="13"/>
  <c r="G230" i="13"/>
  <c r="G312" i="13"/>
  <c r="G67" i="13"/>
  <c r="G149" i="13"/>
  <c r="G231" i="13"/>
  <c r="G313" i="13"/>
  <c r="G68" i="13"/>
  <c r="G150" i="13"/>
  <c r="G232" i="13"/>
  <c r="G314" i="13"/>
  <c r="G69" i="13"/>
  <c r="G151" i="13"/>
  <c r="G233" i="13"/>
  <c r="G315" i="13"/>
  <c r="G70" i="13"/>
  <c r="G152" i="13"/>
  <c r="G234" i="13"/>
  <c r="G316" i="13"/>
  <c r="G71" i="13"/>
  <c r="G153" i="13"/>
  <c r="G235" i="13"/>
  <c r="G317" i="13"/>
  <c r="G72" i="13"/>
  <c r="G154" i="13"/>
  <c r="G318" i="13"/>
  <c r="G73" i="13"/>
  <c r="G155" i="13"/>
  <c r="G237" i="13"/>
  <c r="G319" i="13"/>
  <c r="G74" i="13"/>
  <c r="G156" i="13"/>
  <c r="G238" i="13"/>
  <c r="G320" i="13"/>
  <c r="G75" i="13"/>
  <c r="G157" i="13"/>
  <c r="G239" i="13"/>
  <c r="G321" i="13"/>
  <c r="G76" i="13"/>
  <c r="G158" i="13"/>
  <c r="G240" i="13"/>
  <c r="G322" i="13"/>
  <c r="G77" i="13"/>
  <c r="G159" i="13"/>
  <c r="G241" i="13"/>
  <c r="G323" i="13"/>
  <c r="G78" i="13"/>
  <c r="G160" i="13"/>
  <c r="G242" i="13"/>
  <c r="G324" i="13"/>
  <c r="G79" i="13"/>
  <c r="G161" i="13"/>
  <c r="G243" i="13"/>
  <c r="G325" i="13"/>
  <c r="G80" i="13"/>
  <c r="G162" i="13"/>
  <c r="G326" i="13"/>
  <c r="G81" i="13"/>
  <c r="G163" i="13"/>
  <c r="G245" i="13"/>
  <c r="G327" i="13"/>
  <c r="G82" i="13"/>
  <c r="G164" i="13"/>
  <c r="G246" i="13"/>
  <c r="G328" i="13"/>
  <c r="G83" i="13"/>
  <c r="G165" i="13"/>
  <c r="G247" i="13"/>
  <c r="G329" i="13"/>
  <c r="G248" i="13"/>
  <c r="G166" i="13"/>
  <c r="G84" i="13"/>
  <c r="G2" i="13"/>
  <c r="J44" i="4"/>
  <c r="J45" i="4"/>
  <c r="J46" i="4"/>
  <c r="J47" i="4"/>
  <c r="J48" i="4"/>
  <c r="J53" i="4"/>
  <c r="J54" i="4"/>
  <c r="J55" i="4"/>
  <c r="J56" i="4"/>
  <c r="J57" i="4"/>
  <c r="AH6" i="2"/>
  <c r="AU6" i="2" s="1"/>
  <c r="AH7" i="2"/>
  <c r="AU7" i="2" s="1"/>
  <c r="AH8" i="2"/>
  <c r="AU8" i="2" s="1"/>
  <c r="AH9" i="2"/>
  <c r="AH10" i="2"/>
  <c r="AU10" i="2" s="1"/>
  <c r="AH11" i="2"/>
  <c r="AH12" i="2"/>
  <c r="AU12" i="2" s="1"/>
  <c r="T7" i="2"/>
  <c r="U7" i="2"/>
  <c r="T8" i="2"/>
  <c r="U8" i="2"/>
  <c r="T9" i="2"/>
  <c r="U9" i="2"/>
  <c r="T10" i="2"/>
  <c r="U10" i="2"/>
  <c r="T11" i="2"/>
  <c r="U11" i="2"/>
  <c r="T12" i="2"/>
  <c r="U12" i="2"/>
  <c r="T13" i="2"/>
  <c r="U13" i="2"/>
  <c r="T14" i="2"/>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AF35" i="2" s="1"/>
  <c r="C31" i="12" s="1"/>
  <c r="T36" i="2"/>
  <c r="U36" i="2"/>
  <c r="T37" i="2"/>
  <c r="U37" i="2"/>
  <c r="T38" i="2"/>
  <c r="U38" i="2"/>
  <c r="T39" i="2"/>
  <c r="U39" i="2"/>
  <c r="T40" i="2"/>
  <c r="U40" i="2"/>
  <c r="T41" i="2"/>
  <c r="U41" i="2"/>
  <c r="T42" i="2"/>
  <c r="U42" i="2"/>
  <c r="T43" i="2"/>
  <c r="U43" i="2"/>
  <c r="T44" i="2"/>
  <c r="U44" i="2"/>
  <c r="T45" i="2"/>
  <c r="U45" i="2"/>
  <c r="T48" i="2"/>
  <c r="U48" i="2"/>
  <c r="T49" i="2"/>
  <c r="U49" i="2"/>
  <c r="T50" i="2"/>
  <c r="U50" i="2"/>
  <c r="T51" i="2"/>
  <c r="U51" i="2"/>
  <c r="T52" i="2"/>
  <c r="U52" i="2"/>
  <c r="T53" i="2"/>
  <c r="U53" i="2"/>
  <c r="AF53" i="2" s="1"/>
  <c r="C49" i="12" s="1"/>
  <c r="T54" i="2"/>
  <c r="U54" i="2"/>
  <c r="T55" i="2"/>
  <c r="U55" i="2"/>
  <c r="T56" i="2"/>
  <c r="U56" i="2"/>
  <c r="T57" i="2"/>
  <c r="U57" i="2"/>
  <c r="T58" i="2"/>
  <c r="U58" i="2"/>
  <c r="T59" i="2"/>
  <c r="U59" i="2"/>
  <c r="T60" i="2"/>
  <c r="U60" i="2"/>
  <c r="T61" i="2"/>
  <c r="U61" i="2"/>
  <c r="T62" i="2"/>
  <c r="U62" i="2"/>
  <c r="T63" i="2"/>
  <c r="U63" i="2"/>
  <c r="T64" i="2"/>
  <c r="U64" i="2"/>
  <c r="T65" i="2"/>
  <c r="U65" i="2"/>
  <c r="T66" i="2"/>
  <c r="U66" i="2"/>
  <c r="T67" i="2"/>
  <c r="U67" i="2"/>
  <c r="T68" i="2"/>
  <c r="U68" i="2"/>
  <c r="T69" i="2"/>
  <c r="U69" i="2"/>
  <c r="AF69" i="2" s="1"/>
  <c r="C65" i="12" s="1"/>
  <c r="T70" i="2"/>
  <c r="U70" i="2"/>
  <c r="T71" i="2"/>
  <c r="U71" i="2"/>
  <c r="T72" i="2"/>
  <c r="X72" i="2" s="1"/>
  <c r="U72" i="2"/>
  <c r="T73" i="2"/>
  <c r="U73" i="2"/>
  <c r="T74" i="2"/>
  <c r="U74" i="2"/>
  <c r="T75" i="2"/>
  <c r="U75" i="2"/>
  <c r="T76" i="2"/>
  <c r="U76" i="2"/>
  <c r="T77" i="2"/>
  <c r="U77" i="2"/>
  <c r="T78" i="2"/>
  <c r="U78" i="2"/>
  <c r="T79" i="2"/>
  <c r="U79" i="2"/>
  <c r="T80" i="2"/>
  <c r="U80" i="2"/>
  <c r="T81" i="2"/>
  <c r="U81" i="2"/>
  <c r="X81" i="2" s="1"/>
  <c r="T82" i="2"/>
  <c r="U82" i="2"/>
  <c r="T83" i="2"/>
  <c r="U83" i="2"/>
  <c r="T84" i="2"/>
  <c r="AF84" i="2" s="1"/>
  <c r="C80" i="12" s="1"/>
  <c r="U84" i="2"/>
  <c r="T85" i="2"/>
  <c r="U85" i="2"/>
  <c r="T86" i="2"/>
  <c r="U86" i="2"/>
  <c r="AF86" i="2" s="1"/>
  <c r="C82" i="12" s="1"/>
  <c r="T87" i="2"/>
  <c r="U87" i="2"/>
  <c r="U6" i="2"/>
  <c r="T6" i="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44"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2" i="12"/>
  <c r="AW8" i="4"/>
  <c r="E3" i="14" s="1"/>
  <c r="AW9" i="4"/>
  <c r="E4" i="14" s="1"/>
  <c r="AW10" i="4"/>
  <c r="E5" i="14" s="1"/>
  <c r="AW11" i="4"/>
  <c r="E6" i="14" s="1"/>
  <c r="AW12" i="4"/>
  <c r="E7" i="14" s="1"/>
  <c r="AW13" i="4"/>
  <c r="E8" i="14" s="1"/>
  <c r="AW16" i="4"/>
  <c r="E11" i="14" s="1"/>
  <c r="AW17" i="4"/>
  <c r="E12" i="14" s="1"/>
  <c r="AW18" i="4"/>
  <c r="E13" i="14" s="1"/>
  <c r="AW19" i="4"/>
  <c r="E14" i="14" s="1"/>
  <c r="AW20" i="4"/>
  <c r="E15" i="14" s="1"/>
  <c r="AW21" i="4"/>
  <c r="E16" i="14" s="1"/>
  <c r="AW22" i="4"/>
  <c r="E17" i="14" s="1"/>
  <c r="AW25" i="4"/>
  <c r="E20" i="14" s="1"/>
  <c r="AW26" i="4"/>
  <c r="E21" i="14" s="1"/>
  <c r="AW27" i="4"/>
  <c r="E22" i="14" s="1"/>
  <c r="AW28" i="4"/>
  <c r="E23" i="14" s="1"/>
  <c r="AW29" i="4"/>
  <c r="E24" i="14" s="1"/>
  <c r="AW30" i="4"/>
  <c r="E25" i="14" s="1"/>
  <c r="AW31" i="4"/>
  <c r="E26" i="14" s="1"/>
  <c r="AW34" i="4"/>
  <c r="E29" i="14" s="1"/>
  <c r="AW35" i="4"/>
  <c r="E30" i="14" s="1"/>
  <c r="AW36" i="4"/>
  <c r="E31" i="14" s="1"/>
  <c r="AW37" i="4"/>
  <c r="E32" i="14" s="1"/>
  <c r="AW38" i="4"/>
  <c r="E33" i="14" s="1"/>
  <c r="AW39" i="4"/>
  <c r="E34" i="14" s="1"/>
  <c r="AW40" i="4"/>
  <c r="E35" i="14" s="1"/>
  <c r="AW43" i="4"/>
  <c r="E38" i="14" s="1"/>
  <c r="AW44" i="4"/>
  <c r="E39" i="14" s="1"/>
  <c r="AW45" i="4"/>
  <c r="E40" i="14" s="1"/>
  <c r="AW46" i="4"/>
  <c r="E41" i="14" s="1"/>
  <c r="AW47" i="4"/>
  <c r="E42" i="14" s="1"/>
  <c r="AW48" i="4"/>
  <c r="E43" i="14" s="1"/>
  <c r="AW49" i="4"/>
  <c r="E44" i="14" s="1"/>
  <c r="AW52" i="4"/>
  <c r="E47" i="14" s="1"/>
  <c r="AW53" i="4"/>
  <c r="E48" i="14" s="1"/>
  <c r="AW54" i="4"/>
  <c r="E49" i="14" s="1"/>
  <c r="AW55" i="4"/>
  <c r="E50" i="14" s="1"/>
  <c r="AW56" i="4"/>
  <c r="E51" i="14" s="1"/>
  <c r="AW57" i="4"/>
  <c r="E52" i="14" s="1"/>
  <c r="AW58" i="4"/>
  <c r="E53" i="14" s="1"/>
  <c r="AW7" i="4"/>
  <c r="E2" i="14" s="1"/>
  <c r="A39" i="14"/>
  <c r="A40" i="14"/>
  <c r="A41" i="14"/>
  <c r="A42" i="14"/>
  <c r="A43" i="14"/>
  <c r="A44" i="14"/>
  <c r="A45" i="14"/>
  <c r="A47" i="14"/>
  <c r="A48" i="14"/>
  <c r="A49" i="14"/>
  <c r="A50" i="14"/>
  <c r="A51" i="14"/>
  <c r="A52" i="14"/>
  <c r="A53" i="14"/>
  <c r="A38" i="14"/>
  <c r="A21" i="14"/>
  <c r="A22" i="14"/>
  <c r="A23" i="14"/>
  <c r="A24" i="14"/>
  <c r="A25" i="14"/>
  <c r="A26" i="14"/>
  <c r="A27" i="14"/>
  <c r="A29" i="14"/>
  <c r="A30" i="14"/>
  <c r="A31" i="14"/>
  <c r="A32" i="14"/>
  <c r="A33" i="14"/>
  <c r="A34" i="14"/>
  <c r="A35" i="14"/>
  <c r="A20" i="14"/>
  <c r="A3" i="14"/>
  <c r="A4" i="14"/>
  <c r="A5" i="14"/>
  <c r="A6" i="14"/>
  <c r="A7" i="14"/>
  <c r="A8" i="14"/>
  <c r="A9" i="14"/>
  <c r="A11" i="14"/>
  <c r="A12" i="14"/>
  <c r="A13" i="14"/>
  <c r="A14" i="14"/>
  <c r="A15" i="14"/>
  <c r="A16" i="14"/>
  <c r="A17" i="14"/>
  <c r="A36" i="14"/>
  <c r="A2" i="14"/>
  <c r="AS8" i="4"/>
  <c r="J3" i="14" s="1"/>
  <c r="AT8" i="4"/>
  <c r="K3" i="14" s="1"/>
  <c r="AU8" i="4"/>
  <c r="L3" i="14" s="1"/>
  <c r="AV8" i="4"/>
  <c r="M3" i="14" s="1"/>
  <c r="AS9" i="4"/>
  <c r="J4" i="14" s="1"/>
  <c r="AT9" i="4"/>
  <c r="K4" i="14" s="1"/>
  <c r="AU9" i="4"/>
  <c r="L4" i="14" s="1"/>
  <c r="AV9" i="4"/>
  <c r="M4" i="14" s="1"/>
  <c r="AS10" i="4"/>
  <c r="J5" i="14" s="1"/>
  <c r="AT10" i="4"/>
  <c r="K5" i="14" s="1"/>
  <c r="AU10" i="4"/>
  <c r="L5" i="14" s="1"/>
  <c r="AV10" i="4"/>
  <c r="M5" i="14" s="1"/>
  <c r="AS11" i="4"/>
  <c r="J6" i="14" s="1"/>
  <c r="AT11" i="4"/>
  <c r="K6" i="14" s="1"/>
  <c r="AU11" i="4"/>
  <c r="L6" i="14" s="1"/>
  <c r="AV11" i="4"/>
  <c r="M6" i="14" s="1"/>
  <c r="AS12" i="4"/>
  <c r="J7" i="14" s="1"/>
  <c r="AT12" i="4"/>
  <c r="K7" i="14" s="1"/>
  <c r="AU12" i="4"/>
  <c r="L7" i="14" s="1"/>
  <c r="AV12" i="4"/>
  <c r="M7" i="14" s="1"/>
  <c r="AS14" i="4"/>
  <c r="AT14" i="4"/>
  <c r="AU14" i="4"/>
  <c r="AV14" i="4"/>
  <c r="AT15" i="4"/>
  <c r="AU15" i="4"/>
  <c r="AV15" i="4"/>
  <c r="AS17" i="4"/>
  <c r="J12" i="14" s="1"/>
  <c r="AT17" i="4"/>
  <c r="K12" i="14" s="1"/>
  <c r="AU17" i="4"/>
  <c r="L12" i="14" s="1"/>
  <c r="AV17" i="4"/>
  <c r="M12" i="14" s="1"/>
  <c r="AS18" i="4"/>
  <c r="J13" i="14" s="1"/>
  <c r="AT18" i="4"/>
  <c r="K13" i="14" s="1"/>
  <c r="AU18" i="4"/>
  <c r="L13" i="14" s="1"/>
  <c r="AV18" i="4"/>
  <c r="M13" i="14" s="1"/>
  <c r="AS19" i="4"/>
  <c r="J14" i="14" s="1"/>
  <c r="AT19" i="4"/>
  <c r="K14" i="14" s="1"/>
  <c r="AU19" i="4"/>
  <c r="L14" i="14" s="1"/>
  <c r="AV19" i="4"/>
  <c r="M14" i="14" s="1"/>
  <c r="AS20" i="4"/>
  <c r="J15" i="14" s="1"/>
  <c r="AT20" i="4"/>
  <c r="K15" i="14" s="1"/>
  <c r="AU20" i="4"/>
  <c r="L15" i="14" s="1"/>
  <c r="AV20" i="4"/>
  <c r="M15" i="14" s="1"/>
  <c r="AS21" i="4"/>
  <c r="J16" i="14" s="1"/>
  <c r="AT21" i="4"/>
  <c r="K16" i="14" s="1"/>
  <c r="AU21" i="4"/>
  <c r="L16" i="14" s="1"/>
  <c r="AV21" i="4"/>
  <c r="M16" i="14" s="1"/>
  <c r="AS23" i="4"/>
  <c r="AT23" i="4"/>
  <c r="AU23" i="4"/>
  <c r="AV23" i="4"/>
  <c r="AT24" i="4"/>
  <c r="AU24" i="4"/>
  <c r="AV24" i="4"/>
  <c r="AS26" i="4"/>
  <c r="J21" i="14" s="1"/>
  <c r="AT26" i="4"/>
  <c r="K21" i="14" s="1"/>
  <c r="AU26" i="4"/>
  <c r="L21" i="14" s="1"/>
  <c r="AV26" i="4"/>
  <c r="M21" i="14" s="1"/>
  <c r="AS27" i="4"/>
  <c r="J22" i="14" s="1"/>
  <c r="AT27" i="4"/>
  <c r="K22" i="14" s="1"/>
  <c r="AU27" i="4"/>
  <c r="L22" i="14" s="1"/>
  <c r="AV27" i="4"/>
  <c r="M22" i="14" s="1"/>
  <c r="AS28" i="4"/>
  <c r="J23" i="14" s="1"/>
  <c r="AT28" i="4"/>
  <c r="K23" i="14" s="1"/>
  <c r="AU28" i="4"/>
  <c r="L23" i="14" s="1"/>
  <c r="AV28" i="4"/>
  <c r="M23" i="14" s="1"/>
  <c r="AS29" i="4"/>
  <c r="J24" i="14" s="1"/>
  <c r="AT29" i="4"/>
  <c r="K24" i="14" s="1"/>
  <c r="AU29" i="4"/>
  <c r="L24" i="14" s="1"/>
  <c r="AV29" i="4"/>
  <c r="M24" i="14" s="1"/>
  <c r="AS30" i="4"/>
  <c r="J25" i="14" s="1"/>
  <c r="AT30" i="4"/>
  <c r="K25" i="14" s="1"/>
  <c r="AU30" i="4"/>
  <c r="L25" i="14" s="1"/>
  <c r="AV30" i="4"/>
  <c r="M25" i="14" s="1"/>
  <c r="AS32" i="4"/>
  <c r="AT32" i="4"/>
  <c r="AU32" i="4"/>
  <c r="AV32" i="4"/>
  <c r="AT33" i="4"/>
  <c r="AU33" i="4"/>
  <c r="AV33" i="4"/>
  <c r="AS35" i="4"/>
  <c r="J30" i="14" s="1"/>
  <c r="AT35" i="4"/>
  <c r="K30" i="14" s="1"/>
  <c r="AU35" i="4"/>
  <c r="L30" i="14" s="1"/>
  <c r="AV35" i="4"/>
  <c r="M30" i="14" s="1"/>
  <c r="AS36" i="4"/>
  <c r="J31" i="14" s="1"/>
  <c r="AT36" i="4"/>
  <c r="K31" i="14" s="1"/>
  <c r="AU36" i="4"/>
  <c r="L31" i="14" s="1"/>
  <c r="AV36" i="4"/>
  <c r="M31" i="14" s="1"/>
  <c r="AS37" i="4"/>
  <c r="J32" i="14" s="1"/>
  <c r="AT37" i="4"/>
  <c r="K32" i="14" s="1"/>
  <c r="AU37" i="4"/>
  <c r="L32" i="14" s="1"/>
  <c r="AV37" i="4"/>
  <c r="M32" i="14" s="1"/>
  <c r="AS38" i="4"/>
  <c r="J33" i="14" s="1"/>
  <c r="AT38" i="4"/>
  <c r="K33" i="14" s="1"/>
  <c r="AU38" i="4"/>
  <c r="L33" i="14" s="1"/>
  <c r="AV38" i="4"/>
  <c r="M33" i="14" s="1"/>
  <c r="AS39" i="4"/>
  <c r="J34" i="14" s="1"/>
  <c r="AT39" i="4"/>
  <c r="K34" i="14" s="1"/>
  <c r="AU39" i="4"/>
  <c r="L34" i="14" s="1"/>
  <c r="AV39" i="4"/>
  <c r="M34" i="14" s="1"/>
  <c r="AS41" i="4"/>
  <c r="AT41" i="4"/>
  <c r="AU41" i="4"/>
  <c r="AV41" i="4"/>
  <c r="AT42" i="4"/>
  <c r="AU42" i="4"/>
  <c r="AV42" i="4"/>
  <c r="AS44" i="4"/>
  <c r="J39" i="14" s="1"/>
  <c r="AT44" i="4"/>
  <c r="K39" i="14" s="1"/>
  <c r="AU44" i="4"/>
  <c r="L39" i="14" s="1"/>
  <c r="AV44" i="4"/>
  <c r="M39" i="14" s="1"/>
  <c r="AS45" i="4"/>
  <c r="J40" i="14" s="1"/>
  <c r="AT45" i="4"/>
  <c r="K40" i="14" s="1"/>
  <c r="AU45" i="4"/>
  <c r="L40" i="14" s="1"/>
  <c r="AV45" i="4"/>
  <c r="M40" i="14" s="1"/>
  <c r="AS46" i="4"/>
  <c r="J41" i="14" s="1"/>
  <c r="AT46" i="4"/>
  <c r="K41" i="14" s="1"/>
  <c r="AU46" i="4"/>
  <c r="L41" i="14" s="1"/>
  <c r="AV46" i="4"/>
  <c r="M41" i="14" s="1"/>
  <c r="AS47" i="4"/>
  <c r="J42" i="14" s="1"/>
  <c r="AT47" i="4"/>
  <c r="K42" i="14" s="1"/>
  <c r="AU47" i="4"/>
  <c r="L42" i="14" s="1"/>
  <c r="AV47" i="4"/>
  <c r="M42" i="14" s="1"/>
  <c r="AS48" i="4"/>
  <c r="J43" i="14" s="1"/>
  <c r="AT48" i="4"/>
  <c r="K43" i="14" s="1"/>
  <c r="AU48" i="4"/>
  <c r="L43" i="14" s="1"/>
  <c r="AV48" i="4"/>
  <c r="M43" i="14" s="1"/>
  <c r="AS50" i="4"/>
  <c r="AT50" i="4"/>
  <c r="AU50" i="4"/>
  <c r="AV50" i="4"/>
  <c r="AT51" i="4"/>
  <c r="AU51" i="4"/>
  <c r="AV51" i="4"/>
  <c r="AS53" i="4"/>
  <c r="J48" i="14" s="1"/>
  <c r="AT53" i="4"/>
  <c r="K48" i="14" s="1"/>
  <c r="AU53" i="4"/>
  <c r="L48" i="14" s="1"/>
  <c r="AV53" i="4"/>
  <c r="M48" i="14" s="1"/>
  <c r="AS54" i="4"/>
  <c r="J49" i="14" s="1"/>
  <c r="AT54" i="4"/>
  <c r="K49" i="14" s="1"/>
  <c r="AU54" i="4"/>
  <c r="L49" i="14" s="1"/>
  <c r="AV54" i="4"/>
  <c r="M49" i="14" s="1"/>
  <c r="AS55" i="4"/>
  <c r="J50" i="14" s="1"/>
  <c r="AT55" i="4"/>
  <c r="K50" i="14" s="1"/>
  <c r="AU55" i="4"/>
  <c r="L50" i="14" s="1"/>
  <c r="AV55" i="4"/>
  <c r="M50" i="14" s="1"/>
  <c r="AS56" i="4"/>
  <c r="J51" i="14" s="1"/>
  <c r="AT56" i="4"/>
  <c r="K51" i="14" s="1"/>
  <c r="AU56" i="4"/>
  <c r="L51" i="14" s="1"/>
  <c r="AV56" i="4"/>
  <c r="M51" i="14" s="1"/>
  <c r="AS57" i="4"/>
  <c r="J52" i="14" s="1"/>
  <c r="AT57" i="4"/>
  <c r="K52" i="14" s="1"/>
  <c r="AU57" i="4"/>
  <c r="L52" i="14" s="1"/>
  <c r="AV57" i="4"/>
  <c r="M52" i="14" s="1"/>
  <c r="AV59" i="4"/>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85" i="13"/>
  <c r="C85" i="13" s="1"/>
  <c r="A87" i="13"/>
  <c r="C87" i="13" s="1"/>
  <c r="A88" i="13"/>
  <c r="C88" i="13" s="1"/>
  <c r="A89" i="13"/>
  <c r="C89" i="13" s="1"/>
  <c r="A90" i="13"/>
  <c r="C90" i="13" s="1"/>
  <c r="A91" i="13"/>
  <c r="C91" i="13" s="1"/>
  <c r="A92" i="13"/>
  <c r="C92" i="13" s="1"/>
  <c r="A93" i="13"/>
  <c r="C93" i="13" s="1"/>
  <c r="A94" i="13"/>
  <c r="C94" i="13" s="1"/>
  <c r="A95" i="13"/>
  <c r="C95" i="13" s="1"/>
  <c r="A96" i="13"/>
  <c r="C96" i="13" s="1"/>
  <c r="A97" i="13"/>
  <c r="C97" i="13" s="1"/>
  <c r="A98" i="13"/>
  <c r="C98" i="13" s="1"/>
  <c r="A99" i="13"/>
  <c r="C99" i="13" s="1"/>
  <c r="A100" i="13"/>
  <c r="C100" i="13" s="1"/>
  <c r="A101" i="13"/>
  <c r="C101" i="13" s="1"/>
  <c r="A102" i="13"/>
  <c r="C102" i="13" s="1"/>
  <c r="A103" i="13"/>
  <c r="C103" i="13" s="1"/>
  <c r="A104" i="13"/>
  <c r="C104" i="13" s="1"/>
  <c r="A105" i="13"/>
  <c r="C105" i="13" s="1"/>
  <c r="A106" i="13"/>
  <c r="C106" i="13" s="1"/>
  <c r="A107" i="13"/>
  <c r="C107" i="13" s="1"/>
  <c r="A108" i="13"/>
  <c r="C108" i="13" s="1"/>
  <c r="A109" i="13"/>
  <c r="C109" i="13" s="1"/>
  <c r="A110" i="13"/>
  <c r="C110" i="13" s="1"/>
  <c r="A111" i="13"/>
  <c r="C111" i="13" s="1"/>
  <c r="A112" i="13"/>
  <c r="C112" i="13" s="1"/>
  <c r="A113" i="13"/>
  <c r="C113" i="13" s="1"/>
  <c r="A114" i="13"/>
  <c r="C114" i="13" s="1"/>
  <c r="A115" i="13"/>
  <c r="C115" i="13" s="1"/>
  <c r="A116" i="13"/>
  <c r="C116" i="13" s="1"/>
  <c r="A117" i="13"/>
  <c r="C117" i="13" s="1"/>
  <c r="A118" i="13"/>
  <c r="C118" i="13" s="1"/>
  <c r="A119" i="13"/>
  <c r="C119" i="13" s="1"/>
  <c r="A120" i="13"/>
  <c r="C120" i="13" s="1"/>
  <c r="A121" i="13"/>
  <c r="C121" i="13" s="1"/>
  <c r="A122" i="13"/>
  <c r="C122" i="13" s="1"/>
  <c r="A128"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G178" i="13"/>
  <c r="G186" i="13"/>
  <c r="G194" i="13"/>
  <c r="G202" i="13"/>
  <c r="G212" i="13"/>
  <c r="G220" i="13"/>
  <c r="G228" i="13"/>
  <c r="G236" i="13"/>
  <c r="G244" i="13"/>
  <c r="AI7" i="2"/>
  <c r="AI8" i="2"/>
  <c r="B86" i="13" s="1"/>
  <c r="AI9" i="2"/>
  <c r="B87" i="13" s="1"/>
  <c r="AI10" i="2"/>
  <c r="B88" i="13" s="1"/>
  <c r="AI11" i="2"/>
  <c r="B89" i="13" s="1"/>
  <c r="AI12" i="2"/>
  <c r="B90" i="13" s="1"/>
  <c r="AH13" i="2"/>
  <c r="AI13" i="2"/>
  <c r="B91" i="13" s="1"/>
  <c r="AH14" i="2"/>
  <c r="AI14" i="2"/>
  <c r="B92" i="13" s="1"/>
  <c r="AH15" i="2"/>
  <c r="AI15" i="2"/>
  <c r="B93" i="13" s="1"/>
  <c r="AH16" i="2"/>
  <c r="AI16" i="2"/>
  <c r="B94" i="13" s="1"/>
  <c r="AH17" i="2"/>
  <c r="AI17" i="2"/>
  <c r="B95" i="13" s="1"/>
  <c r="AH18" i="2"/>
  <c r="AI18" i="2"/>
  <c r="B96" i="13" s="1"/>
  <c r="AH19" i="2"/>
  <c r="AI19" i="2"/>
  <c r="B97" i="13" s="1"/>
  <c r="AH20" i="2"/>
  <c r="AI20" i="2"/>
  <c r="B98" i="13" s="1"/>
  <c r="AH21" i="2"/>
  <c r="AI21" i="2"/>
  <c r="B99" i="13" s="1"/>
  <c r="AH22" i="2"/>
  <c r="AI22" i="2"/>
  <c r="B100" i="13" s="1"/>
  <c r="AH23" i="2"/>
  <c r="AI23" i="2"/>
  <c r="B101" i="13" s="1"/>
  <c r="AH24" i="2"/>
  <c r="AI24" i="2"/>
  <c r="B102" i="13" s="1"/>
  <c r="AH25" i="2"/>
  <c r="AI25" i="2"/>
  <c r="B103" i="13" s="1"/>
  <c r="AH26" i="2"/>
  <c r="AI26" i="2"/>
  <c r="B104" i="13" s="1"/>
  <c r="AH27" i="2"/>
  <c r="AI27" i="2"/>
  <c r="B105" i="13" s="1"/>
  <c r="AH28" i="2"/>
  <c r="AI28" i="2"/>
  <c r="B106" i="13" s="1"/>
  <c r="AH29" i="2"/>
  <c r="AI29" i="2"/>
  <c r="B107" i="13" s="1"/>
  <c r="AH30" i="2"/>
  <c r="AI30" i="2"/>
  <c r="B108" i="13" s="1"/>
  <c r="AH31" i="2"/>
  <c r="AI31" i="2"/>
  <c r="B109" i="13" s="1"/>
  <c r="AH32" i="2"/>
  <c r="AI32" i="2"/>
  <c r="B110" i="13" s="1"/>
  <c r="AH33" i="2"/>
  <c r="AI33" i="2"/>
  <c r="B111" i="13" s="1"/>
  <c r="AH34" i="2"/>
  <c r="AI34" i="2"/>
  <c r="B112" i="13" s="1"/>
  <c r="AH35" i="2"/>
  <c r="AI35" i="2"/>
  <c r="B113" i="13" s="1"/>
  <c r="AH36" i="2"/>
  <c r="AI36" i="2"/>
  <c r="B114" i="13" s="1"/>
  <c r="AH37" i="2"/>
  <c r="AI37" i="2"/>
  <c r="B115" i="13" s="1"/>
  <c r="AH38" i="2"/>
  <c r="AI38" i="2"/>
  <c r="B116" i="13" s="1"/>
  <c r="AH39" i="2"/>
  <c r="AI39" i="2"/>
  <c r="B117" i="13" s="1"/>
  <c r="AH40" i="2"/>
  <c r="AI40" i="2"/>
  <c r="B118" i="13" s="1"/>
  <c r="AH41" i="2"/>
  <c r="AI41" i="2"/>
  <c r="B119" i="13" s="1"/>
  <c r="AH42" i="2"/>
  <c r="AI42" i="2"/>
  <c r="B120" i="13" s="1"/>
  <c r="AH43" i="2"/>
  <c r="AI43" i="2"/>
  <c r="B121" i="13" s="1"/>
  <c r="AH44" i="2"/>
  <c r="AI44" i="2"/>
  <c r="B122" i="13" s="1"/>
  <c r="AH45" i="2"/>
  <c r="AI45" i="2"/>
  <c r="B123" i="13" s="1"/>
  <c r="AH46" i="2"/>
  <c r="AU46" i="2" s="1"/>
  <c r="AH48" i="2"/>
  <c r="AU48" i="2" s="1"/>
  <c r="AI48" i="2"/>
  <c r="AH49" i="2"/>
  <c r="AI49" i="2"/>
  <c r="AH50" i="2"/>
  <c r="AU50" i="2" s="1"/>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I6" i="2"/>
  <c r="A28" i="12"/>
  <c r="A29" i="12"/>
  <c r="A30" i="12"/>
  <c r="A31" i="12"/>
  <c r="A32" i="12"/>
  <c r="A33" i="12"/>
  <c r="A34" i="12"/>
  <c r="A35" i="12"/>
  <c r="A36" i="12"/>
  <c r="A37" i="12"/>
  <c r="A38" i="12"/>
  <c r="A39" i="12"/>
  <c r="A40" i="12"/>
  <c r="A42" i="12"/>
  <c r="F42" i="12" s="1"/>
  <c r="A43" i="12"/>
  <c r="I43" i="12" s="1"/>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Z46" i="2"/>
  <c r="Z47" i="2"/>
  <c r="D2" i="11"/>
  <c r="E2" i="11" s="1"/>
  <c r="C2" i="11"/>
  <c r="B2" i="11"/>
  <c r="A3" i="4"/>
  <c r="W3" i="7"/>
  <c r="V3" i="7"/>
  <c r="U3" i="7"/>
  <c r="R3" i="7"/>
  <c r="Q3" i="7"/>
  <c r="P3" i="7"/>
  <c r="AP48" i="2"/>
  <c r="I44" i="12" s="1"/>
  <c r="AP7" i="2"/>
  <c r="I3" i="12" s="1"/>
  <c r="AP8" i="2"/>
  <c r="I4" i="12" s="1"/>
  <c r="AP9" i="2"/>
  <c r="I5" i="12" s="1"/>
  <c r="AP10" i="2"/>
  <c r="I6" i="12" s="1"/>
  <c r="AP11" i="2"/>
  <c r="I7" i="12" s="1"/>
  <c r="AP12" i="2"/>
  <c r="I8" i="12" s="1"/>
  <c r="AP13" i="2"/>
  <c r="I9" i="12" s="1"/>
  <c r="AP14" i="2"/>
  <c r="I10" i="12" s="1"/>
  <c r="AP15" i="2"/>
  <c r="I11" i="12" s="1"/>
  <c r="AP16" i="2"/>
  <c r="I12" i="12" s="1"/>
  <c r="AP17" i="2"/>
  <c r="I13" i="12" s="1"/>
  <c r="AP18" i="2"/>
  <c r="I14" i="12" s="1"/>
  <c r="AP19" i="2"/>
  <c r="I15" i="12" s="1"/>
  <c r="AP20" i="2"/>
  <c r="I16" i="12" s="1"/>
  <c r="AP21" i="2"/>
  <c r="I17" i="12" s="1"/>
  <c r="AP22" i="2"/>
  <c r="I18" i="12" s="1"/>
  <c r="AP23" i="2"/>
  <c r="I19" i="12" s="1"/>
  <c r="AP24" i="2"/>
  <c r="I20" i="12" s="1"/>
  <c r="AP25" i="2"/>
  <c r="I21" i="12" s="1"/>
  <c r="AP26" i="2"/>
  <c r="I22" i="12" s="1"/>
  <c r="AP27" i="2"/>
  <c r="I23" i="12" s="1"/>
  <c r="AP28" i="2"/>
  <c r="I24" i="12" s="1"/>
  <c r="AP29" i="2"/>
  <c r="I25" i="12" s="1"/>
  <c r="AP30" i="2"/>
  <c r="I26" i="12" s="1"/>
  <c r="AP31" i="2"/>
  <c r="I27" i="12" s="1"/>
  <c r="AP32" i="2"/>
  <c r="I28" i="12" s="1"/>
  <c r="AP33" i="2"/>
  <c r="I29" i="12" s="1"/>
  <c r="AP34" i="2"/>
  <c r="I30" i="12" s="1"/>
  <c r="AP35" i="2"/>
  <c r="I31" i="12" s="1"/>
  <c r="AP36" i="2"/>
  <c r="I32" i="12" s="1"/>
  <c r="AP37" i="2"/>
  <c r="I33" i="12" s="1"/>
  <c r="AP38" i="2"/>
  <c r="I34" i="12" s="1"/>
  <c r="AP39" i="2"/>
  <c r="I35" i="12" s="1"/>
  <c r="AP40" i="2"/>
  <c r="I36" i="12" s="1"/>
  <c r="AP41" i="2"/>
  <c r="I37" i="12" s="1"/>
  <c r="AP42" i="2"/>
  <c r="I38" i="12" s="1"/>
  <c r="AP43" i="2"/>
  <c r="I39" i="12" s="1"/>
  <c r="AP44" i="2"/>
  <c r="I40" i="12" s="1"/>
  <c r="AP45" i="2"/>
  <c r="I41" i="12" s="1"/>
  <c r="AP49" i="2"/>
  <c r="I45" i="12" s="1"/>
  <c r="AP50" i="2"/>
  <c r="I46" i="12" s="1"/>
  <c r="AP51" i="2"/>
  <c r="I47" i="12" s="1"/>
  <c r="AP52" i="2"/>
  <c r="I48" i="12" s="1"/>
  <c r="AP53" i="2"/>
  <c r="I49" i="12" s="1"/>
  <c r="AP54" i="2"/>
  <c r="I50" i="12" s="1"/>
  <c r="AP55" i="2"/>
  <c r="I51" i="12" s="1"/>
  <c r="AP56" i="2"/>
  <c r="I52" i="12" s="1"/>
  <c r="AP57" i="2"/>
  <c r="I53" i="12" s="1"/>
  <c r="AP58" i="2"/>
  <c r="I54" i="12" s="1"/>
  <c r="AP59" i="2"/>
  <c r="I55" i="12" s="1"/>
  <c r="AP60" i="2"/>
  <c r="I56" i="12" s="1"/>
  <c r="AP61" i="2"/>
  <c r="I57" i="12" s="1"/>
  <c r="AP62" i="2"/>
  <c r="I58" i="12" s="1"/>
  <c r="AP63" i="2"/>
  <c r="I59" i="12" s="1"/>
  <c r="AP64" i="2"/>
  <c r="I60" i="12" s="1"/>
  <c r="AP65" i="2"/>
  <c r="I61" i="12" s="1"/>
  <c r="AP66" i="2"/>
  <c r="I62" i="12" s="1"/>
  <c r="AP67" i="2"/>
  <c r="I63" i="12" s="1"/>
  <c r="AP68" i="2"/>
  <c r="I64" i="12" s="1"/>
  <c r="AP69" i="2"/>
  <c r="I65" i="12" s="1"/>
  <c r="AP70" i="2"/>
  <c r="I66" i="12" s="1"/>
  <c r="AP71" i="2"/>
  <c r="I67" i="12" s="1"/>
  <c r="AP72" i="2"/>
  <c r="I68" i="12" s="1"/>
  <c r="AP73" i="2"/>
  <c r="I69" i="12" s="1"/>
  <c r="AP74" i="2"/>
  <c r="I70" i="12" s="1"/>
  <c r="AP75" i="2"/>
  <c r="I71" i="12" s="1"/>
  <c r="AP76" i="2"/>
  <c r="I72" i="12" s="1"/>
  <c r="AP77" i="2"/>
  <c r="I73" i="12" s="1"/>
  <c r="AP78" i="2"/>
  <c r="I74" i="12" s="1"/>
  <c r="AP79" i="2"/>
  <c r="I75" i="12" s="1"/>
  <c r="AP80" i="2"/>
  <c r="I76" i="12" s="1"/>
  <c r="AP81" i="2"/>
  <c r="I77" i="12" s="1"/>
  <c r="AP82" i="2"/>
  <c r="I78" i="12" s="1"/>
  <c r="AP83" i="2"/>
  <c r="I79" i="12" s="1"/>
  <c r="AP84" i="2"/>
  <c r="I80" i="12" s="1"/>
  <c r="AP85" i="2"/>
  <c r="I81" i="12" s="1"/>
  <c r="AP86" i="2"/>
  <c r="I82" i="12" s="1"/>
  <c r="AP87" i="2"/>
  <c r="I83" i="12" s="1"/>
  <c r="AP6" i="2"/>
  <c r="I2" i="12" s="1"/>
  <c r="L9" i="10"/>
  <c r="L10" i="10" s="1"/>
  <c r="L11" i="10" s="1"/>
  <c r="L12" i="10" s="1"/>
  <c r="L13" i="10" s="1"/>
  <c r="L14" i="10" s="1"/>
  <c r="L15" i="10" s="1"/>
  <c r="L16" i="10" s="1"/>
  <c r="L17" i="10" s="1"/>
  <c r="O9" i="10"/>
  <c r="O10" i="10" s="1"/>
  <c r="O11" i="10" s="1"/>
  <c r="O12" i="10" s="1"/>
  <c r="O13" i="10" s="1"/>
  <c r="O14" i="10" s="1"/>
  <c r="O15" i="10" s="1"/>
  <c r="O16" i="10" s="1"/>
  <c r="O17" i="10" s="1"/>
  <c r="U53" i="4"/>
  <c r="V53" i="4"/>
  <c r="W53" i="4"/>
  <c r="X53" i="4"/>
  <c r="U54" i="4"/>
  <c r="V54" i="4"/>
  <c r="W54" i="4"/>
  <c r="X54" i="4"/>
  <c r="U55" i="4"/>
  <c r="V55" i="4"/>
  <c r="W55" i="4"/>
  <c r="X55" i="4"/>
  <c r="U56" i="4"/>
  <c r="V56" i="4"/>
  <c r="W56" i="4"/>
  <c r="X56" i="4"/>
  <c r="U57" i="4"/>
  <c r="V57" i="4"/>
  <c r="W57" i="4"/>
  <c r="X57" i="4"/>
  <c r="U44" i="4"/>
  <c r="V44" i="4"/>
  <c r="W44" i="4"/>
  <c r="X44" i="4"/>
  <c r="U45" i="4"/>
  <c r="V45" i="4"/>
  <c r="W45" i="4"/>
  <c r="X45" i="4"/>
  <c r="U46" i="4"/>
  <c r="V46" i="4"/>
  <c r="W46" i="4"/>
  <c r="X46" i="4"/>
  <c r="U47" i="4"/>
  <c r="V47" i="4"/>
  <c r="W47" i="4"/>
  <c r="X47" i="4"/>
  <c r="U48" i="4"/>
  <c r="V48" i="4"/>
  <c r="W48" i="4"/>
  <c r="X48" i="4"/>
  <c r="U35" i="4"/>
  <c r="V35" i="4"/>
  <c r="W35" i="4"/>
  <c r="X35" i="4"/>
  <c r="U36" i="4"/>
  <c r="V36" i="4"/>
  <c r="W36" i="4"/>
  <c r="X36" i="4"/>
  <c r="U37" i="4"/>
  <c r="V37" i="4"/>
  <c r="W37" i="4"/>
  <c r="X37" i="4"/>
  <c r="U38" i="4"/>
  <c r="V38" i="4"/>
  <c r="W38" i="4"/>
  <c r="X38" i="4"/>
  <c r="U39" i="4"/>
  <c r="V39" i="4"/>
  <c r="W39" i="4"/>
  <c r="X39" i="4"/>
  <c r="U26" i="4"/>
  <c r="V26" i="4"/>
  <c r="W26" i="4"/>
  <c r="X26" i="4"/>
  <c r="U27" i="4"/>
  <c r="V27" i="4"/>
  <c r="W27" i="4"/>
  <c r="X27" i="4"/>
  <c r="U28" i="4"/>
  <c r="V28" i="4"/>
  <c r="W28" i="4"/>
  <c r="X28" i="4"/>
  <c r="U29" i="4"/>
  <c r="V29" i="4"/>
  <c r="W29" i="4"/>
  <c r="X29" i="4"/>
  <c r="U30" i="4"/>
  <c r="V30" i="4"/>
  <c r="W30" i="4"/>
  <c r="X30" i="4"/>
  <c r="U17" i="4"/>
  <c r="V17" i="4"/>
  <c r="W17" i="4"/>
  <c r="X17" i="4"/>
  <c r="U18" i="4"/>
  <c r="V18" i="4"/>
  <c r="W18" i="4"/>
  <c r="X18" i="4"/>
  <c r="U19" i="4"/>
  <c r="V19" i="4"/>
  <c r="W19" i="4"/>
  <c r="X19" i="4"/>
  <c r="U20" i="4"/>
  <c r="V20" i="4"/>
  <c r="W20" i="4"/>
  <c r="X20" i="4"/>
  <c r="U21" i="4"/>
  <c r="V21" i="4"/>
  <c r="W21" i="4"/>
  <c r="X21" i="4"/>
  <c r="U8" i="4"/>
  <c r="V8" i="4"/>
  <c r="W8" i="4"/>
  <c r="X8" i="4"/>
  <c r="U9" i="4"/>
  <c r="V9" i="4"/>
  <c r="W9" i="4"/>
  <c r="X9" i="4"/>
  <c r="U10" i="4"/>
  <c r="V10" i="4"/>
  <c r="W10" i="4"/>
  <c r="X10" i="4"/>
  <c r="U11" i="4"/>
  <c r="V11" i="4"/>
  <c r="W11" i="4"/>
  <c r="X11" i="4"/>
  <c r="U12" i="4"/>
  <c r="V12" i="4"/>
  <c r="W12" i="4"/>
  <c r="X12" i="4"/>
  <c r="BB3" i="7"/>
  <c r="BA3" i="7"/>
  <c r="AZ3" i="7"/>
  <c r="E3" i="7"/>
  <c r="C16" i="14" s="1"/>
  <c r="AF55" i="4"/>
  <c r="AE55" i="4"/>
  <c r="AD55" i="4"/>
  <c r="AC55" i="4"/>
  <c r="Y55" i="4"/>
  <c r="Z55" i="4"/>
  <c r="AA55" i="4"/>
  <c r="AB55" i="4"/>
  <c r="AF54" i="4"/>
  <c r="AE54" i="4"/>
  <c r="AD54" i="4"/>
  <c r="AC54" i="4"/>
  <c r="Y54" i="4"/>
  <c r="Z54" i="4"/>
  <c r="AA54" i="4"/>
  <c r="AB54" i="4"/>
  <c r="AF53" i="4"/>
  <c r="AE53" i="4"/>
  <c r="AD53" i="4"/>
  <c r="AC53" i="4"/>
  <c r="Y53" i="4"/>
  <c r="Z53" i="4"/>
  <c r="AA53" i="4"/>
  <c r="AB53" i="4"/>
  <c r="AF44" i="4"/>
  <c r="AE44" i="4"/>
  <c r="AD44" i="4"/>
  <c r="AC44" i="4"/>
  <c r="Y44" i="4"/>
  <c r="Z44" i="4"/>
  <c r="AA44" i="4"/>
  <c r="AB44" i="4"/>
  <c r="AF45" i="4"/>
  <c r="AE45" i="4"/>
  <c r="AD45" i="4"/>
  <c r="AC45" i="4"/>
  <c r="Y45" i="4"/>
  <c r="Z45" i="4"/>
  <c r="AA45" i="4"/>
  <c r="AB45" i="4"/>
  <c r="AB46" i="4"/>
  <c r="Y46" i="4"/>
  <c r="Z46" i="4"/>
  <c r="AA46" i="4"/>
  <c r="AF46" i="4"/>
  <c r="AE46" i="4"/>
  <c r="AD46" i="4"/>
  <c r="AC46" i="4"/>
  <c r="AF39" i="4"/>
  <c r="AE39" i="4"/>
  <c r="AD39" i="4"/>
  <c r="AC39" i="4"/>
  <c r="AF38" i="4"/>
  <c r="AE38" i="4"/>
  <c r="AD38" i="4"/>
  <c r="AC38" i="4"/>
  <c r="AF37" i="4"/>
  <c r="AE37" i="4"/>
  <c r="AD37" i="4"/>
  <c r="AC37" i="4"/>
  <c r="AF36" i="4"/>
  <c r="AE36" i="4"/>
  <c r="AD36" i="4"/>
  <c r="AC36" i="4"/>
  <c r="AF35" i="4"/>
  <c r="AE35" i="4"/>
  <c r="AD35" i="4"/>
  <c r="AC35" i="4"/>
  <c r="AF30" i="4"/>
  <c r="AE30" i="4"/>
  <c r="AD30" i="4"/>
  <c r="AC30" i="4"/>
  <c r="AF29" i="4"/>
  <c r="AE29" i="4"/>
  <c r="AD29" i="4"/>
  <c r="AC29" i="4"/>
  <c r="AF28" i="4"/>
  <c r="AE28" i="4"/>
  <c r="AD28" i="4"/>
  <c r="AC28" i="4"/>
  <c r="AF27" i="4"/>
  <c r="AE27" i="4"/>
  <c r="AD27" i="4"/>
  <c r="AC27" i="4"/>
  <c r="AF26" i="4"/>
  <c r="AE26" i="4"/>
  <c r="AD26" i="4"/>
  <c r="AC26" i="4"/>
  <c r="AF21" i="4"/>
  <c r="AE21" i="4"/>
  <c r="AD21" i="4"/>
  <c r="AC21" i="4"/>
  <c r="AF20" i="4"/>
  <c r="AE20" i="4"/>
  <c r="AD20" i="4"/>
  <c r="AC20" i="4"/>
  <c r="AF19" i="4"/>
  <c r="AE19" i="4"/>
  <c r="AD19" i="4"/>
  <c r="AC19" i="4"/>
  <c r="AF18" i="4"/>
  <c r="AE18" i="4"/>
  <c r="AD18" i="4"/>
  <c r="AC18" i="4"/>
  <c r="AF17" i="4"/>
  <c r="AE17" i="4"/>
  <c r="AD17" i="4"/>
  <c r="AC17" i="4"/>
  <c r="AF8" i="4"/>
  <c r="AE8" i="4"/>
  <c r="AD8" i="4"/>
  <c r="AF9" i="4"/>
  <c r="AE9" i="4"/>
  <c r="AD9" i="4"/>
  <c r="AC9" i="4"/>
  <c r="AF10" i="4"/>
  <c r="AE10" i="4"/>
  <c r="AD10" i="4"/>
  <c r="AC10" i="4"/>
  <c r="AF11" i="4"/>
  <c r="AE11" i="4"/>
  <c r="AD11" i="4"/>
  <c r="AC11" i="4"/>
  <c r="AF12" i="4"/>
  <c r="AE12" i="4"/>
  <c r="AD12" i="4"/>
  <c r="AC12" i="4"/>
  <c r="P7" i="2"/>
  <c r="AG7" i="2" s="1"/>
  <c r="P8" i="2"/>
  <c r="F4" i="12" s="1"/>
  <c r="P9" i="2"/>
  <c r="AG9" i="2" s="1"/>
  <c r="P6" i="2"/>
  <c r="P10" i="2"/>
  <c r="F6" i="12" s="1"/>
  <c r="P11" i="2"/>
  <c r="F7" i="12" s="1"/>
  <c r="P12" i="2"/>
  <c r="F8" i="12" s="1"/>
  <c r="P13" i="2"/>
  <c r="F9" i="12" s="1"/>
  <c r="P14" i="2"/>
  <c r="F10" i="12" s="1"/>
  <c r="P15" i="2"/>
  <c r="F11" i="12" s="1"/>
  <c r="P16" i="2"/>
  <c r="AC16" i="2" s="1"/>
  <c r="P45" i="2"/>
  <c r="P25" i="2"/>
  <c r="AG25" i="2" s="1"/>
  <c r="P26" i="2"/>
  <c r="F22" i="12" s="1"/>
  <c r="P43" i="2"/>
  <c r="F39" i="12" s="1"/>
  <c r="P44" i="2"/>
  <c r="F40" i="12" s="1"/>
  <c r="P42" i="2"/>
  <c r="AC42" i="2" s="1"/>
  <c r="D120" i="13" s="1"/>
  <c r="P41" i="2"/>
  <c r="F37" i="12" s="1"/>
  <c r="P40" i="2"/>
  <c r="AC40" i="2" s="1"/>
  <c r="D200" i="13" s="1"/>
  <c r="T52" i="4"/>
  <c r="T53" i="4"/>
  <c r="T13" i="4"/>
  <c r="T14" i="4"/>
  <c r="T59" i="4"/>
  <c r="T60" i="4"/>
  <c r="T17" i="4"/>
  <c r="T46" i="4"/>
  <c r="T77" i="4"/>
  <c r="T76" i="4"/>
  <c r="T44" i="4"/>
  <c r="AC56" i="4"/>
  <c r="AD56" i="4"/>
  <c r="T42" i="4"/>
  <c r="AE56" i="4"/>
  <c r="T41" i="4"/>
  <c r="AF56" i="4"/>
  <c r="AC57" i="4"/>
  <c r="AD57" i="4"/>
  <c r="AE57" i="4"/>
  <c r="AF57" i="4"/>
  <c r="T49" i="4"/>
  <c r="T9" i="4"/>
  <c r="T10" i="4"/>
  <c r="T48" i="4"/>
  <c r="AC47" i="4"/>
  <c r="AD47" i="4"/>
  <c r="AE47" i="4"/>
  <c r="AF47" i="4"/>
  <c r="AC48" i="4"/>
  <c r="AD48" i="4"/>
  <c r="AE48" i="4"/>
  <c r="AF48" i="4"/>
  <c r="P77" i="2"/>
  <c r="AG77" i="2" s="1"/>
  <c r="P76" i="2"/>
  <c r="AG76" i="2" s="1"/>
  <c r="P59" i="2"/>
  <c r="AG59" i="2" s="1"/>
  <c r="P60" i="2"/>
  <c r="AG60" i="2" s="1"/>
  <c r="P52" i="2"/>
  <c r="F48" i="12" s="1"/>
  <c r="P53" i="2"/>
  <c r="AG53" i="2" s="1"/>
  <c r="P48" i="2"/>
  <c r="AC48" i="2" s="1"/>
  <c r="D208" i="13" s="1"/>
  <c r="P49" i="2"/>
  <c r="AG49" i="2" s="1"/>
  <c r="P38" i="2"/>
  <c r="F34" i="12" s="1"/>
  <c r="P31" i="2"/>
  <c r="AG31" i="2" s="1"/>
  <c r="P86" i="2"/>
  <c r="P84" i="2"/>
  <c r="AG84" i="2" s="1"/>
  <c r="P83" i="2"/>
  <c r="AC83" i="2" s="1"/>
  <c r="D161" i="13" s="1"/>
  <c r="P85" i="2"/>
  <c r="AC85" i="2" s="1"/>
  <c r="P54" i="2"/>
  <c r="AG54" i="2" s="1"/>
  <c r="P78" i="2"/>
  <c r="AG78" i="2" s="1"/>
  <c r="P50" i="2"/>
  <c r="P51" i="2"/>
  <c r="AG51" i="2" s="1"/>
  <c r="P87" i="2"/>
  <c r="AG87" i="2" s="1"/>
  <c r="T8" i="4"/>
  <c r="T11" i="4"/>
  <c r="T12" i="4"/>
  <c r="T15" i="4"/>
  <c r="T16" i="4"/>
  <c r="T18" i="4"/>
  <c r="T19" i="4"/>
  <c r="T20" i="4"/>
  <c r="T21" i="4"/>
  <c r="T22" i="4"/>
  <c r="T23" i="4"/>
  <c r="T24" i="4"/>
  <c r="T25" i="4"/>
  <c r="T26" i="4"/>
  <c r="T27" i="4"/>
  <c r="T28" i="4"/>
  <c r="T29" i="4"/>
  <c r="T30" i="4"/>
  <c r="T31" i="4"/>
  <c r="T32" i="4"/>
  <c r="T33" i="4"/>
  <c r="T34" i="4"/>
  <c r="T35" i="4"/>
  <c r="T36" i="4"/>
  <c r="T37" i="4"/>
  <c r="T38" i="4"/>
  <c r="T39" i="4"/>
  <c r="T40" i="4"/>
  <c r="T43" i="4"/>
  <c r="T45" i="4"/>
  <c r="T50" i="4"/>
  <c r="T51" i="4"/>
  <c r="T54" i="4"/>
  <c r="T55" i="4"/>
  <c r="T56" i="4"/>
  <c r="T57" i="4"/>
  <c r="T58" i="4"/>
  <c r="T61" i="4"/>
  <c r="T62" i="4"/>
  <c r="T63" i="4"/>
  <c r="T64" i="4"/>
  <c r="T65" i="4"/>
  <c r="T66" i="4"/>
  <c r="T67" i="4"/>
  <c r="T68" i="4"/>
  <c r="T69" i="4"/>
  <c r="T70" i="4"/>
  <c r="T71" i="4"/>
  <c r="T72" i="4"/>
  <c r="T73" i="4"/>
  <c r="T74" i="4"/>
  <c r="T75" i="4"/>
  <c r="T78" i="4"/>
  <c r="T79" i="4"/>
  <c r="T80" i="4"/>
  <c r="T81" i="4"/>
  <c r="T82" i="4"/>
  <c r="T83" i="4"/>
  <c r="T84" i="4"/>
  <c r="T85" i="4"/>
  <c r="T86" i="4"/>
  <c r="T7" i="4"/>
  <c r="P27" i="2"/>
  <c r="F23" i="12" s="1"/>
  <c r="N20" i="1"/>
  <c r="C20" i="1"/>
  <c r="AX3" i="7"/>
  <c r="AW3" i="7"/>
  <c r="AK3" i="7"/>
  <c r="AH3" i="7"/>
  <c r="Y3" i="7"/>
  <c r="AB3" i="7"/>
  <c r="T3" i="7"/>
  <c r="S3" i="7"/>
  <c r="O3" i="7"/>
  <c r="N3" i="7"/>
  <c r="M3" i="7"/>
  <c r="L3" i="7"/>
  <c r="K3" i="7"/>
  <c r="J3" i="7"/>
  <c r="I3" i="7"/>
  <c r="H3" i="7"/>
  <c r="G3" i="7"/>
  <c r="F3" i="7"/>
  <c r="D3" i="7"/>
  <c r="C3" i="7"/>
  <c r="B4" i="14" s="1"/>
  <c r="N4" i="4"/>
  <c r="B16" i="4"/>
  <c r="B53" i="4"/>
  <c r="B54" i="4"/>
  <c r="B55" i="4"/>
  <c r="B56" i="4"/>
  <c r="B57" i="4"/>
  <c r="B8" i="4"/>
  <c r="B9" i="4"/>
  <c r="B10" i="4"/>
  <c r="B11" i="4"/>
  <c r="B12" i="4"/>
  <c r="B17" i="4"/>
  <c r="B18" i="4"/>
  <c r="B19" i="4"/>
  <c r="B20" i="4"/>
  <c r="B21" i="4"/>
  <c r="B26" i="4"/>
  <c r="B27" i="4"/>
  <c r="B28" i="4"/>
  <c r="B29" i="4"/>
  <c r="B30" i="4"/>
  <c r="B35" i="4"/>
  <c r="B36" i="4"/>
  <c r="B37" i="4"/>
  <c r="B38" i="4"/>
  <c r="B39" i="4"/>
  <c r="B44" i="4"/>
  <c r="B45" i="4"/>
  <c r="B46" i="4"/>
  <c r="B47" i="4"/>
  <c r="Y47" i="4"/>
  <c r="Z47" i="4"/>
  <c r="B48" i="4"/>
  <c r="AE7" i="2"/>
  <c r="D3" i="12" s="1"/>
  <c r="AE8" i="2"/>
  <c r="D4" i="12" s="1"/>
  <c r="AE9" i="2"/>
  <c r="D5" i="12" s="1"/>
  <c r="AE10" i="2"/>
  <c r="D6" i="12" s="1"/>
  <c r="AE11" i="2"/>
  <c r="D7" i="12" s="1"/>
  <c r="AE12" i="2"/>
  <c r="D8" i="12" s="1"/>
  <c r="AE13" i="2"/>
  <c r="D9" i="12" s="1"/>
  <c r="AE14" i="2"/>
  <c r="D10" i="12" s="1"/>
  <c r="AE15" i="2"/>
  <c r="D11" i="12" s="1"/>
  <c r="AE16" i="2"/>
  <c r="D12" i="12" s="1"/>
  <c r="AE17" i="2"/>
  <c r="D13" i="12" s="1"/>
  <c r="P17" i="2"/>
  <c r="F13" i="12" s="1"/>
  <c r="AE18" i="2"/>
  <c r="D14" i="12" s="1"/>
  <c r="P18" i="2"/>
  <c r="AG18" i="2" s="1"/>
  <c r="AE19" i="2"/>
  <c r="D15" i="12" s="1"/>
  <c r="P19" i="2"/>
  <c r="AG19" i="2" s="1"/>
  <c r="AE20" i="2"/>
  <c r="D16" i="12" s="1"/>
  <c r="P20" i="2"/>
  <c r="AG20" i="2" s="1"/>
  <c r="AE21" i="2"/>
  <c r="D17" i="12" s="1"/>
  <c r="P21" i="2"/>
  <c r="F17" i="12" s="1"/>
  <c r="AE22" i="2"/>
  <c r="D18" i="12" s="1"/>
  <c r="P22" i="2"/>
  <c r="AC22" i="2" s="1"/>
  <c r="D100" i="13" s="1"/>
  <c r="AE23" i="2"/>
  <c r="D19" i="12" s="1"/>
  <c r="P23" i="2"/>
  <c r="AC23" i="2" s="1"/>
  <c r="G19" i="12" s="1"/>
  <c r="AE24" i="2"/>
  <c r="D20" i="12" s="1"/>
  <c r="P24" i="2"/>
  <c r="F20" i="12" s="1"/>
  <c r="P28" i="2"/>
  <c r="AC28" i="2" s="1"/>
  <c r="P29" i="2"/>
  <c r="AC29" i="2" s="1"/>
  <c r="D189" i="13" s="1"/>
  <c r="P30" i="2"/>
  <c r="F26" i="12" s="1"/>
  <c r="P32" i="2"/>
  <c r="AC32" i="2" s="1"/>
  <c r="D274" i="13" s="1"/>
  <c r="P33" i="2"/>
  <c r="AG33" i="2" s="1"/>
  <c r="P34" i="2"/>
  <c r="AC34" i="2" s="1"/>
  <c r="G30" i="12" s="1"/>
  <c r="P35" i="2"/>
  <c r="F31" i="12" s="1"/>
  <c r="P36" i="2"/>
  <c r="F32" i="12" s="1"/>
  <c r="P37" i="2"/>
  <c r="AG37" i="2" s="1"/>
  <c r="P39" i="2"/>
  <c r="AC39" i="2" s="1"/>
  <c r="AE48" i="2"/>
  <c r="D44" i="12" s="1"/>
  <c r="AE49" i="2"/>
  <c r="D45" i="12" s="1"/>
  <c r="AE50" i="2"/>
  <c r="D46" i="12" s="1"/>
  <c r="AE51" i="2"/>
  <c r="D47" i="12" s="1"/>
  <c r="AE52" i="2"/>
  <c r="D48" i="12" s="1"/>
  <c r="AE53" i="2"/>
  <c r="D49" i="12" s="1"/>
  <c r="AE54" i="2"/>
  <c r="D50" i="12" s="1"/>
  <c r="AE55" i="2"/>
  <c r="D51" i="12" s="1"/>
  <c r="P55" i="2"/>
  <c r="AE56" i="2"/>
  <c r="D52" i="12" s="1"/>
  <c r="P56" i="2"/>
  <c r="AC56" i="2" s="1"/>
  <c r="AE57" i="2"/>
  <c r="D53" i="12" s="1"/>
  <c r="P57" i="2"/>
  <c r="AC57" i="2" s="1"/>
  <c r="D135" i="13" s="1"/>
  <c r="AE58" i="2"/>
  <c r="D54" i="12" s="1"/>
  <c r="P58" i="2"/>
  <c r="AC58" i="2" s="1"/>
  <c r="AE59" i="2"/>
  <c r="D55" i="12" s="1"/>
  <c r="AE60" i="2"/>
  <c r="D56" i="12" s="1"/>
  <c r="AE61" i="2"/>
  <c r="D57" i="12" s="1"/>
  <c r="P61" i="2"/>
  <c r="F57" i="12" s="1"/>
  <c r="AE62" i="2"/>
  <c r="D58" i="12" s="1"/>
  <c r="P62" i="2"/>
  <c r="AC62" i="2" s="1"/>
  <c r="G58" i="12" s="1"/>
  <c r="AE63" i="2"/>
  <c r="D59" i="12" s="1"/>
  <c r="P63" i="2"/>
  <c r="AC63" i="2" s="1"/>
  <c r="D59" i="13" s="1"/>
  <c r="AE64" i="2"/>
  <c r="D60" i="12" s="1"/>
  <c r="P64" i="2"/>
  <c r="P65" i="2"/>
  <c r="AG65" i="2" s="1"/>
  <c r="P66" i="2"/>
  <c r="F62" i="12" s="1"/>
  <c r="P67" i="2"/>
  <c r="AC67" i="2" s="1"/>
  <c r="P68" i="2"/>
  <c r="F64" i="12" s="1"/>
  <c r="P69" i="2"/>
  <c r="F65" i="12" s="1"/>
  <c r="P70" i="2"/>
  <c r="P71" i="2"/>
  <c r="AG71" i="2" s="1"/>
  <c r="P72" i="2"/>
  <c r="F68" i="12" s="1"/>
  <c r="P73" i="2"/>
  <c r="AG73" i="2" s="1"/>
  <c r="P74" i="2"/>
  <c r="AC74" i="2" s="1"/>
  <c r="P75" i="2"/>
  <c r="P79" i="2"/>
  <c r="AG79" i="2" s="1"/>
  <c r="P80" i="2"/>
  <c r="AC80" i="2" s="1"/>
  <c r="G76" i="12" s="1"/>
  <c r="P81" i="2"/>
  <c r="AG81" i="2" s="1"/>
  <c r="P82" i="2"/>
  <c r="AC82" i="2" s="1"/>
  <c r="D324" i="13" s="1"/>
  <c r="AE6" i="2"/>
  <c r="D2" i="12" s="1"/>
  <c r="AH59" i="4"/>
  <c r="AH50" i="4"/>
  <c r="AH41" i="4"/>
  <c r="AH32" i="4"/>
  <c r="AH23" i="4"/>
  <c r="A1" i="4"/>
  <c r="AA47" i="4"/>
  <c r="AB47" i="4"/>
  <c r="Y48" i="4"/>
  <c r="Z48" i="4"/>
  <c r="AA48" i="4"/>
  <c r="AB48" i="4"/>
  <c r="Y56" i="4"/>
  <c r="Z56" i="4"/>
  <c r="AA56" i="4"/>
  <c r="AB56" i="4"/>
  <c r="Y57" i="4"/>
  <c r="Z57" i="4"/>
  <c r="AA57" i="4"/>
  <c r="AB57" i="4"/>
  <c r="A57" i="4"/>
  <c r="A58" i="4"/>
  <c r="A56" i="4"/>
  <c r="A52" i="4"/>
  <c r="A53" i="4"/>
  <c r="A54" i="4"/>
  <c r="A55" i="4"/>
  <c r="A48" i="4"/>
  <c r="A49" i="4"/>
  <c r="A43" i="4"/>
  <c r="A44" i="4"/>
  <c r="A45" i="4"/>
  <c r="A46" i="4"/>
  <c r="A47" i="4"/>
  <c r="A39" i="4"/>
  <c r="A40" i="4"/>
  <c r="A38" i="4"/>
  <c r="A34" i="4"/>
  <c r="A35" i="4"/>
  <c r="A36" i="4"/>
  <c r="A37" i="4"/>
  <c r="A30" i="4"/>
  <c r="A31" i="4"/>
  <c r="A29" i="4"/>
  <c r="A25" i="4"/>
  <c r="A26" i="4"/>
  <c r="A27" i="4"/>
  <c r="A28" i="4"/>
  <c r="A21" i="4"/>
  <c r="A22" i="4"/>
  <c r="A16" i="4"/>
  <c r="A17" i="4"/>
  <c r="A18" i="4"/>
  <c r="A19" i="4"/>
  <c r="A20" i="4"/>
  <c r="A7" i="4"/>
  <c r="A8" i="4"/>
  <c r="A9" i="4"/>
  <c r="A10" i="4"/>
  <c r="A11" i="4"/>
  <c r="A12" i="4"/>
  <c r="A13" i="4"/>
  <c r="D3" i="4"/>
  <c r="A1" i="2"/>
  <c r="C3" i="2"/>
  <c r="R87" i="2"/>
  <c r="S87" i="2"/>
  <c r="R86" i="2"/>
  <c r="S86" i="2"/>
  <c r="R85" i="2"/>
  <c r="S85" i="2"/>
  <c r="R84" i="2"/>
  <c r="S84" i="2"/>
  <c r="R83" i="2"/>
  <c r="S83" i="2"/>
  <c r="R82" i="2"/>
  <c r="S82" i="2"/>
  <c r="R81" i="2"/>
  <c r="S81" i="2"/>
  <c r="R80" i="2"/>
  <c r="S80" i="2"/>
  <c r="R79" i="2"/>
  <c r="S79" i="2"/>
  <c r="R78" i="2"/>
  <c r="S78" i="2"/>
  <c r="R77" i="2"/>
  <c r="S77" i="2"/>
  <c r="R76" i="2"/>
  <c r="S76" i="2"/>
  <c r="R75" i="2"/>
  <c r="S75" i="2"/>
  <c r="R74" i="2"/>
  <c r="S74" i="2"/>
  <c r="R73" i="2"/>
  <c r="S73" i="2"/>
  <c r="R72" i="2"/>
  <c r="S72" i="2"/>
  <c r="R71" i="2"/>
  <c r="S71" i="2"/>
  <c r="R70" i="2"/>
  <c r="S70" i="2"/>
  <c r="R69" i="2"/>
  <c r="S69" i="2"/>
  <c r="R68" i="2"/>
  <c r="S68" i="2"/>
  <c r="R67" i="2"/>
  <c r="S67" i="2"/>
  <c r="R66" i="2"/>
  <c r="S66" i="2"/>
  <c r="R65" i="2"/>
  <c r="S65" i="2"/>
  <c r="R64" i="2"/>
  <c r="S64" i="2"/>
  <c r="R63" i="2"/>
  <c r="S63" i="2"/>
  <c r="R62" i="2"/>
  <c r="S62" i="2"/>
  <c r="R61" i="2"/>
  <c r="S61" i="2"/>
  <c r="R60" i="2"/>
  <c r="S60" i="2"/>
  <c r="R59" i="2"/>
  <c r="S59" i="2"/>
  <c r="R58" i="2"/>
  <c r="S58" i="2"/>
  <c r="R57" i="2"/>
  <c r="S57" i="2"/>
  <c r="R56" i="2"/>
  <c r="S56" i="2"/>
  <c r="R55" i="2"/>
  <c r="S55" i="2"/>
  <c r="R54" i="2"/>
  <c r="S54" i="2"/>
  <c r="R53" i="2"/>
  <c r="S53" i="2"/>
  <c r="R52" i="2"/>
  <c r="S52" i="2"/>
  <c r="R51" i="2"/>
  <c r="S51" i="2"/>
  <c r="R50" i="2"/>
  <c r="S50" i="2"/>
  <c r="R49" i="2"/>
  <c r="S49" i="2"/>
  <c r="R48" i="2"/>
  <c r="S48" i="2"/>
  <c r="R7" i="2"/>
  <c r="S7"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6" i="2"/>
  <c r="S6" i="2"/>
  <c r="A48" i="2"/>
  <c r="A49" i="2"/>
  <c r="A50" i="2" s="1"/>
  <c r="A51" i="2" s="1"/>
  <c r="A52" i="2" s="1"/>
  <c r="A53" i="2" s="1"/>
  <c r="A54"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c r="A33" i="2"/>
  <c r="A34" i="2"/>
  <c r="A35" i="2"/>
  <c r="A36" i="2"/>
  <c r="A37" i="2"/>
  <c r="A38" i="2"/>
  <c r="A39" i="2"/>
  <c r="A40" i="2"/>
  <c r="A41" i="2"/>
  <c r="A42" i="2"/>
  <c r="A43" i="2"/>
  <c r="A44" i="2"/>
  <c r="A45"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E25" i="2"/>
  <c r="D21" i="12" s="1"/>
  <c r="AE26" i="2"/>
  <c r="D22" i="12" s="1"/>
  <c r="AE27" i="2"/>
  <c r="D23" i="12" s="1"/>
  <c r="AE28" i="2"/>
  <c r="D24" i="12" s="1"/>
  <c r="AE29" i="2"/>
  <c r="D25" i="12" s="1"/>
  <c r="AE30" i="2"/>
  <c r="D26" i="12" s="1"/>
  <c r="AE31" i="2"/>
  <c r="D27" i="12" s="1"/>
  <c r="AE32" i="2"/>
  <c r="D28" i="12" s="1"/>
  <c r="AE33" i="2"/>
  <c r="D29" i="12" s="1"/>
  <c r="AE34" i="2"/>
  <c r="D30" i="12" s="1"/>
  <c r="AE35" i="2"/>
  <c r="D31" i="12" s="1"/>
  <c r="AE36" i="2"/>
  <c r="D32" i="12" s="1"/>
  <c r="AE37" i="2"/>
  <c r="D33" i="12" s="1"/>
  <c r="AE38" i="2"/>
  <c r="D34" i="12" s="1"/>
  <c r="AE39" i="2"/>
  <c r="D35" i="12" s="1"/>
  <c r="AE40" i="2"/>
  <c r="D36" i="12" s="1"/>
  <c r="AE41" i="2"/>
  <c r="D37" i="12" s="1"/>
  <c r="AE42" i="2"/>
  <c r="D38" i="12" s="1"/>
  <c r="AE43" i="2"/>
  <c r="D39" i="12" s="1"/>
  <c r="AE44" i="2"/>
  <c r="D40" i="12" s="1"/>
  <c r="AE45" i="2"/>
  <c r="D41" i="12" s="1"/>
  <c r="AE65" i="2"/>
  <c r="D61" i="12" s="1"/>
  <c r="AE66" i="2"/>
  <c r="D62" i="12" s="1"/>
  <c r="AE67" i="2"/>
  <c r="D63" i="12" s="1"/>
  <c r="AE68" i="2"/>
  <c r="D64" i="12" s="1"/>
  <c r="AE69" i="2"/>
  <c r="D65" i="12" s="1"/>
  <c r="AE70" i="2"/>
  <c r="D66" i="12" s="1"/>
  <c r="AE71" i="2"/>
  <c r="D67" i="12" s="1"/>
  <c r="AE72" i="2"/>
  <c r="D68" i="12" s="1"/>
  <c r="AE73" i="2"/>
  <c r="D69" i="12" s="1"/>
  <c r="AE74" i="2"/>
  <c r="D70" i="12" s="1"/>
  <c r="AE75" i="2"/>
  <c r="D71" i="12" s="1"/>
  <c r="AE76" i="2"/>
  <c r="D72" i="12" s="1"/>
  <c r="AE77" i="2"/>
  <c r="D73" i="12" s="1"/>
  <c r="AE78" i="2"/>
  <c r="D74" i="12" s="1"/>
  <c r="AE79" i="2"/>
  <c r="D75" i="12" s="1"/>
  <c r="AE80" i="2"/>
  <c r="D76" i="12" s="1"/>
  <c r="AE81" i="2"/>
  <c r="D77" i="12" s="1"/>
  <c r="AE82" i="2"/>
  <c r="D78" i="12" s="1"/>
  <c r="AE83" i="2"/>
  <c r="D79" i="12" s="1"/>
  <c r="AE84" i="2"/>
  <c r="D80" i="12" s="1"/>
  <c r="AE85" i="2"/>
  <c r="D81" i="12" s="1"/>
  <c r="AE86" i="2"/>
  <c r="D82" i="12" s="1"/>
  <c r="AE87" i="2"/>
  <c r="D83" i="12" s="1"/>
  <c r="A166" i="13"/>
  <c r="AC60" i="2"/>
  <c r="D56" i="13" s="1"/>
  <c r="A248" i="13"/>
  <c r="A84" i="13"/>
  <c r="AA3" i="7"/>
  <c r="A2" i="13"/>
  <c r="AJ3" i="7"/>
  <c r="AB89" i="2"/>
  <c r="E29" i="1" s="1"/>
  <c r="AI3" i="7" s="1"/>
  <c r="A3" i="13"/>
  <c r="A86" i="13"/>
  <c r="C86" i="13" s="1"/>
  <c r="AC8" i="4"/>
  <c r="F56" i="12"/>
  <c r="X86" i="2"/>
  <c r="AA86" i="2" s="1"/>
  <c r="B40" i="4"/>
  <c r="B34" i="4"/>
  <c r="B22" i="4"/>
  <c r="C6" i="14"/>
  <c r="C26" i="14"/>
  <c r="C38" i="14"/>
  <c r="C48" i="14"/>
  <c r="C7" i="14"/>
  <c r="C17" i="14"/>
  <c r="C29" i="14"/>
  <c r="C2" i="14"/>
  <c r="J46" i="12"/>
  <c r="J48" i="12"/>
  <c r="J50" i="12"/>
  <c r="J52" i="12"/>
  <c r="J54" i="12"/>
  <c r="J56" i="12"/>
  <c r="J58" i="12"/>
  <c r="J60" i="12"/>
  <c r="J62" i="12"/>
  <c r="J64" i="12"/>
  <c r="J66" i="12"/>
  <c r="J68" i="12"/>
  <c r="J70" i="12"/>
  <c r="J72" i="12"/>
  <c r="J74" i="12"/>
  <c r="J76" i="12"/>
  <c r="J78" i="12"/>
  <c r="J80" i="12"/>
  <c r="J82" i="12"/>
  <c r="J44" i="12"/>
  <c r="J4" i="12"/>
  <c r="J6" i="12"/>
  <c r="J8" i="12"/>
  <c r="J10" i="12"/>
  <c r="J12" i="12"/>
  <c r="J14" i="12"/>
  <c r="J16" i="12"/>
  <c r="J18" i="12"/>
  <c r="J20" i="12"/>
  <c r="J22" i="12"/>
  <c r="J24" i="12"/>
  <c r="J26" i="12"/>
  <c r="J28" i="12"/>
  <c r="J30" i="12"/>
  <c r="J32" i="12"/>
  <c r="J34" i="12"/>
  <c r="J36" i="12"/>
  <c r="J38" i="12"/>
  <c r="J40" i="12"/>
  <c r="J2" i="12"/>
  <c r="J45" i="12"/>
  <c r="J47" i="12"/>
  <c r="J49" i="12"/>
  <c r="J51" i="12"/>
  <c r="J53" i="12"/>
  <c r="J55" i="12"/>
  <c r="J57" i="12"/>
  <c r="J59" i="12"/>
  <c r="J61" i="12"/>
  <c r="J63" i="12"/>
  <c r="J65" i="12"/>
  <c r="J67" i="12"/>
  <c r="J69" i="12"/>
  <c r="J71" i="12"/>
  <c r="J73" i="12"/>
  <c r="J75" i="12"/>
  <c r="J77" i="12"/>
  <c r="J79" i="12"/>
  <c r="J81" i="12"/>
  <c r="J83" i="12"/>
  <c r="J3" i="12"/>
  <c r="J5" i="12"/>
  <c r="J7" i="12"/>
  <c r="J9" i="12"/>
  <c r="J11" i="12"/>
  <c r="J13" i="12"/>
  <c r="J15" i="12"/>
  <c r="J17" i="12"/>
  <c r="J19" i="12"/>
  <c r="J21" i="12"/>
  <c r="J23" i="12"/>
  <c r="J25" i="12"/>
  <c r="J27" i="12"/>
  <c r="J29" i="12"/>
  <c r="J31" i="12"/>
  <c r="J33" i="12"/>
  <c r="J35" i="12"/>
  <c r="J37" i="12"/>
  <c r="J39" i="12"/>
  <c r="J41" i="12"/>
  <c r="B3" i="7"/>
  <c r="F2" i="14" s="1"/>
  <c r="B52" i="4"/>
  <c r="B58" i="4"/>
  <c r="B13" i="4"/>
  <c r="B25" i="4"/>
  <c r="B31" i="4"/>
  <c r="B43" i="4"/>
  <c r="B49" i="4"/>
  <c r="A41" i="12"/>
  <c r="A287" i="13"/>
  <c r="A41" i="13"/>
  <c r="A205" i="13"/>
  <c r="A123" i="13"/>
  <c r="C123" i="13" s="1"/>
  <c r="A208" i="13"/>
  <c r="A290" i="13"/>
  <c r="A126" i="13"/>
  <c r="A247" i="13"/>
  <c r="A165" i="13"/>
  <c r="A83" i="12"/>
  <c r="A329" i="13"/>
  <c r="A83" i="13"/>
  <c r="AV22" i="4"/>
  <c r="M17" i="14" s="1"/>
  <c r="U43" i="4"/>
  <c r="AS16" i="4"/>
  <c r="J11" i="14" s="1"/>
  <c r="U7" i="4"/>
  <c r="AS58" i="4"/>
  <c r="J53" i="14" s="1"/>
  <c r="U58" i="4"/>
  <c r="X13" i="4"/>
  <c r="U16" i="4"/>
  <c r="AV13" i="4"/>
  <c r="M8" i="14" s="1"/>
  <c r="Y58" i="4"/>
  <c r="AS43" i="4"/>
  <c r="J38" i="14" s="1"/>
  <c r="AS7" i="4"/>
  <c r="J2" i="14" s="1"/>
  <c r="AF22" i="4"/>
  <c r="AC7" i="4"/>
  <c r="AC58" i="4"/>
  <c r="Y43" i="4"/>
  <c r="X22" i="4"/>
  <c r="AC43" i="4"/>
  <c r="AD58" i="4"/>
  <c r="AC16" i="4"/>
  <c r="AE25" i="4"/>
  <c r="AC40" i="4"/>
  <c r="AF52" i="4"/>
  <c r="AD22" i="4"/>
  <c r="W13" i="4"/>
  <c r="U40" i="4"/>
  <c r="Z43" i="4"/>
  <c r="W43" i="4"/>
  <c r="U52" i="4"/>
  <c r="X40" i="4"/>
  <c r="W34" i="4"/>
  <c r="V58" i="4"/>
  <c r="X43" i="4"/>
  <c r="X58" i="4"/>
  <c r="W40" i="4"/>
  <c r="AD13" i="4"/>
  <c r="AD40" i="4"/>
  <c r="AE31" i="4"/>
  <c r="AE16" i="4"/>
  <c r="U13" i="4"/>
  <c r="W16" i="4"/>
  <c r="X7" i="4"/>
  <c r="X16" i="4"/>
  <c r="Y52" i="4"/>
  <c r="X49" i="4"/>
  <c r="W58" i="4"/>
  <c r="Z49" i="4"/>
  <c r="Z52" i="4"/>
  <c r="AF58" i="4"/>
  <c r="W52" i="4"/>
  <c r="V31" i="4"/>
  <c r="AT34" i="4"/>
  <c r="K29" i="14" s="1"/>
  <c r="AT58" i="4"/>
  <c r="K53" i="14" s="1"/>
  <c r="AT25" i="4"/>
  <c r="K20" i="14" s="1"/>
  <c r="AT43" i="4"/>
  <c r="K38" i="14" s="1"/>
  <c r="AU13" i="4"/>
  <c r="L8" i="14" s="1"/>
  <c r="AV34" i="4"/>
  <c r="M29" i="14" s="1"/>
  <c r="AV52" i="4"/>
  <c r="M47" i="14" s="1"/>
  <c r="AU22" i="4"/>
  <c r="L17" i="14" s="1"/>
  <c r="AU40" i="4"/>
  <c r="L35" i="14" s="1"/>
  <c r="AU58" i="4"/>
  <c r="L53" i="14" s="1"/>
  <c r="AF13" i="4"/>
  <c r="U22" i="4"/>
  <c r="AB49" i="4"/>
  <c r="AB52" i="4"/>
  <c r="W49" i="4"/>
  <c r="V52" i="4"/>
  <c r="Y49" i="4"/>
  <c r="AS31" i="4"/>
  <c r="J26" i="14" s="1"/>
  <c r="AT52" i="4"/>
  <c r="K47" i="14" s="1"/>
  <c r="AS22" i="4"/>
  <c r="J17" i="14" s="1"/>
  <c r="AS40" i="4"/>
  <c r="J35" i="14" s="1"/>
  <c r="AF25" i="4"/>
  <c r="AV16" i="4"/>
  <c r="M11" i="14" s="1"/>
  <c r="AV40" i="4"/>
  <c r="M35" i="14" s="1"/>
  <c r="AV58" i="4"/>
  <c r="M53" i="14" s="1"/>
  <c r="AV25" i="4"/>
  <c r="M20" i="14" s="1"/>
  <c r="AV43" i="4"/>
  <c r="M38" i="14" s="1"/>
  <c r="AS13" i="4"/>
  <c r="J8" i="14" s="1"/>
  <c r="AC22" i="4"/>
  <c r="AD43" i="4"/>
  <c r="AD7" i="4"/>
  <c r="AC49" i="4"/>
  <c r="AE7" i="4"/>
  <c r="AF16" i="4"/>
  <c r="AC25" i="4"/>
  <c r="AE43" i="4"/>
  <c r="AC34" i="4"/>
  <c r="AD49" i="4"/>
  <c r="AD16" i="4"/>
  <c r="AF40" i="4"/>
  <c r="AE58" i="4"/>
  <c r="AF7" i="4"/>
  <c r="V7" i="4"/>
  <c r="W7" i="4"/>
  <c r="W22" i="4"/>
  <c r="AB43" i="4"/>
  <c r="U25" i="4"/>
  <c r="X52" i="4"/>
  <c r="AA58" i="4"/>
  <c r="AA52" i="4"/>
  <c r="V25" i="4"/>
  <c r="U49" i="4"/>
  <c r="AD31" i="4"/>
  <c r="V49" i="4"/>
  <c r="AD25" i="4"/>
  <c r="AC31" i="4"/>
  <c r="AF49" i="4"/>
  <c r="AE52" i="4"/>
  <c r="AD52" i="4"/>
  <c r="AF34" i="4"/>
  <c r="AE49" i="4"/>
  <c r="AD34" i="4"/>
  <c r="AE13" i="4"/>
  <c r="V43" i="4"/>
  <c r="V22" i="4"/>
  <c r="V16" i="4"/>
  <c r="U34" i="4"/>
  <c r="AB58" i="4"/>
  <c r="X31" i="4"/>
  <c r="W25" i="4"/>
  <c r="V34" i="4"/>
  <c r="AT16" i="4"/>
  <c r="K11" i="14" s="1"/>
  <c r="V13" i="4"/>
  <c r="X25" i="4"/>
  <c r="Z58" i="4"/>
  <c r="AE34" i="4"/>
  <c r="AS25" i="4"/>
  <c r="J20" i="14" s="1"/>
  <c r="AS49" i="4"/>
  <c r="J44" i="14" s="1"/>
  <c r="AT13" i="4"/>
  <c r="K8" i="14" s="1"/>
  <c r="AS34" i="4"/>
  <c r="J29" i="14" s="1"/>
  <c r="AS52" i="4"/>
  <c r="J47" i="14" s="1"/>
  <c r="AU25" i="4"/>
  <c r="L20" i="14" s="1"/>
  <c r="AU43" i="4"/>
  <c r="L38" i="14" s="1"/>
  <c r="AV7" i="4"/>
  <c r="M2" i="14" s="1"/>
  <c r="AV31" i="4"/>
  <c r="M26" i="14" s="1"/>
  <c r="AV49" i="4"/>
  <c r="M44" i="14" s="1"/>
  <c r="AA43" i="4"/>
  <c r="U31" i="4"/>
  <c r="X34" i="4"/>
  <c r="AA49" i="4"/>
  <c r="W31" i="4"/>
  <c r="V40" i="4"/>
  <c r="AT22" i="4"/>
  <c r="K17" i="14" s="1"/>
  <c r="AT40" i="4"/>
  <c r="K35" i="14" s="1"/>
  <c r="AT7" i="4"/>
  <c r="K2" i="14" s="1"/>
  <c r="AT31" i="4"/>
  <c r="K26" i="14" s="1"/>
  <c r="AT49" i="4"/>
  <c r="K44" i="14" s="1"/>
  <c r="AF43" i="4"/>
  <c r="AU7" i="4"/>
  <c r="L2" i="14" s="1"/>
  <c r="AU31" i="4"/>
  <c r="L26" i="14" s="1"/>
  <c r="AU49" i="4"/>
  <c r="L44" i="14" s="1"/>
  <c r="AU16" i="4"/>
  <c r="L11" i="14" s="1"/>
  <c r="AU34" i="4"/>
  <c r="L29" i="14" s="1"/>
  <c r="AU52" i="4"/>
  <c r="L47" i="14" s="1"/>
  <c r="AE40" i="4"/>
  <c r="AC52" i="4"/>
  <c r="J43" i="4"/>
  <c r="J58" i="4"/>
  <c r="AF31" i="4"/>
  <c r="J52" i="4"/>
  <c r="AE22" i="4"/>
  <c r="J49" i="4"/>
  <c r="AC13" i="4"/>
  <c r="AG67" i="2" l="1"/>
  <c r="AA114" i="15"/>
  <c r="AF28" i="2"/>
  <c r="C24" i="12" s="1"/>
  <c r="AC25" i="2"/>
  <c r="D21" i="13" s="1"/>
  <c r="B32" i="14"/>
  <c r="B22" i="14"/>
  <c r="AF87" i="2"/>
  <c r="C83" i="12" s="1"/>
  <c r="X3" i="7"/>
  <c r="AD3" i="7" s="1"/>
  <c r="Z3" i="7"/>
  <c r="B42" i="14"/>
  <c r="AG21" i="2"/>
  <c r="AC76" i="2"/>
  <c r="D154" i="13" s="1"/>
  <c r="AC78" i="2"/>
  <c r="D156" i="13" s="1"/>
  <c r="D265" i="13"/>
  <c r="AC19" i="2"/>
  <c r="D97" i="13" s="1"/>
  <c r="AF19" i="2"/>
  <c r="C15" i="12" s="1"/>
  <c r="F21" i="12"/>
  <c r="AG14" i="2"/>
  <c r="F74" i="12"/>
  <c r="AC12" i="2"/>
  <c r="G8" i="12" s="1"/>
  <c r="D192" i="13"/>
  <c r="AC65" i="2"/>
  <c r="D225" i="13" s="1"/>
  <c r="F69" i="12"/>
  <c r="G35" i="12"/>
  <c r="D281" i="13"/>
  <c r="AG17" i="2"/>
  <c r="F75" i="12"/>
  <c r="AC35" i="2"/>
  <c r="D195" i="13" s="1"/>
  <c r="D304" i="13"/>
  <c r="F58" i="12"/>
  <c r="F73" i="12"/>
  <c r="X87" i="2"/>
  <c r="AA87" i="2" s="1"/>
  <c r="G28" i="12"/>
  <c r="F80" i="12"/>
  <c r="C39" i="14"/>
  <c r="C52" i="14"/>
  <c r="B51" i="14"/>
  <c r="B12" i="14"/>
  <c r="AC20" i="2"/>
  <c r="D16" i="13" s="1"/>
  <c r="AG85" i="2"/>
  <c r="AC14" i="2"/>
  <c r="G10" i="12" s="1"/>
  <c r="AC73" i="2"/>
  <c r="D315" i="13" s="1"/>
  <c r="AC18" i="2"/>
  <c r="D260" i="13" s="1"/>
  <c r="AC77" i="2"/>
  <c r="D319" i="13" s="1"/>
  <c r="AC10" i="2"/>
  <c r="D6" i="13" s="1"/>
  <c r="AG6" i="2"/>
  <c r="AC6" i="2"/>
  <c r="D84" i="13" s="1"/>
  <c r="X82" i="2"/>
  <c r="AA82" i="2" s="1"/>
  <c r="X80" i="2"/>
  <c r="AF78" i="2"/>
  <c r="C74" i="12" s="1"/>
  <c r="X64" i="2"/>
  <c r="AF62" i="2"/>
  <c r="C58" i="12" s="1"/>
  <c r="X56" i="2"/>
  <c r="AF44" i="2"/>
  <c r="C40" i="12" s="1"/>
  <c r="X38" i="2"/>
  <c r="X30" i="2"/>
  <c r="AA30" i="2" s="1"/>
  <c r="X22" i="2"/>
  <c r="AA22" i="2" s="1"/>
  <c r="AF12" i="2"/>
  <c r="C8" i="12" s="1"/>
  <c r="D245" i="13"/>
  <c r="D163" i="13"/>
  <c r="D227" i="13"/>
  <c r="D145" i="13"/>
  <c r="D12" i="13"/>
  <c r="D258" i="13"/>
  <c r="D176" i="13"/>
  <c r="D183" i="13"/>
  <c r="F19" i="12"/>
  <c r="F81" i="12"/>
  <c r="AC21" i="2"/>
  <c r="D181" i="13" s="1"/>
  <c r="AC17" i="2"/>
  <c r="AC27" i="2"/>
  <c r="D23" i="13" s="1"/>
  <c r="F63" i="12"/>
  <c r="D238" i="13"/>
  <c r="AG27" i="2"/>
  <c r="AG43" i="2"/>
  <c r="AG23" i="2"/>
  <c r="AC43" i="2"/>
  <c r="G39" i="12" s="1"/>
  <c r="AG12" i="2"/>
  <c r="F67" i="12"/>
  <c r="AC71" i="2"/>
  <c r="D231" i="13" s="1"/>
  <c r="AC53" i="2"/>
  <c r="D295" i="13" s="1"/>
  <c r="F15" i="12"/>
  <c r="D36" i="13"/>
  <c r="D58" i="13"/>
  <c r="AG35" i="2"/>
  <c r="AG62" i="2"/>
  <c r="AC59" i="2"/>
  <c r="D55" i="13" s="1"/>
  <c r="D70" i="13"/>
  <c r="D234" i="13"/>
  <c r="D282" i="13"/>
  <c r="G12" i="12"/>
  <c r="D107" i="13"/>
  <c r="F77" i="12"/>
  <c r="AC33" i="2"/>
  <c r="D118" i="13"/>
  <c r="D94" i="13"/>
  <c r="AC84" i="2"/>
  <c r="F16" i="12"/>
  <c r="AC81" i="2"/>
  <c r="AG10" i="2"/>
  <c r="AC38" i="2"/>
  <c r="D198" i="13" s="1"/>
  <c r="AC79" i="2"/>
  <c r="G75" i="12" s="1"/>
  <c r="G36" i="12"/>
  <c r="F29" i="12"/>
  <c r="F47" i="12"/>
  <c r="F49" i="12"/>
  <c r="AC7" i="2"/>
  <c r="G3" i="12" s="1"/>
  <c r="F2" i="12"/>
  <c r="B30" i="14"/>
  <c r="B48" i="14"/>
  <c r="B38" i="14"/>
  <c r="B26" i="14"/>
  <c r="B16" i="14"/>
  <c r="B6" i="14"/>
  <c r="B49" i="14"/>
  <c r="B40" i="14"/>
  <c r="B20" i="14"/>
  <c r="B8" i="14"/>
  <c r="B53" i="14"/>
  <c r="B44" i="14"/>
  <c r="B34" i="14"/>
  <c r="B24" i="14"/>
  <c r="B14" i="14"/>
  <c r="F16" i="14"/>
  <c r="AC51" i="2"/>
  <c r="D211" i="13" s="1"/>
  <c r="X48" i="2"/>
  <c r="AA48" i="2" s="1"/>
  <c r="J25" i="4"/>
  <c r="J36" i="4"/>
  <c r="AC49" i="2"/>
  <c r="G45" i="12" s="1"/>
  <c r="F45" i="12"/>
  <c r="D44" i="13"/>
  <c r="D52" i="4"/>
  <c r="C52" i="4" s="1"/>
  <c r="AH52" i="4" s="1"/>
  <c r="AN52" i="4" s="1"/>
  <c r="J27" i="4"/>
  <c r="F38" i="14"/>
  <c r="D13" i="4"/>
  <c r="C13" i="4" s="1"/>
  <c r="AH13" i="4" s="1"/>
  <c r="AP13" i="4" s="1"/>
  <c r="J16" i="4"/>
  <c r="J19" i="4"/>
  <c r="J26" i="4"/>
  <c r="J28" i="4"/>
  <c r="C43" i="12"/>
  <c r="J10" i="4"/>
  <c r="D10" i="4"/>
  <c r="C10" i="4" s="1"/>
  <c r="AH10" i="4" s="1"/>
  <c r="AI10" i="4" s="1"/>
  <c r="D21" i="4"/>
  <c r="C21" i="4" s="1"/>
  <c r="AH21" i="4" s="1"/>
  <c r="AJ21" i="4" s="1"/>
  <c r="D19" i="4"/>
  <c r="C19" i="4" s="1"/>
  <c r="AH19" i="4" s="1"/>
  <c r="AL19" i="4" s="1"/>
  <c r="D18" i="4"/>
  <c r="C18" i="4" s="1"/>
  <c r="AH18" i="4" s="1"/>
  <c r="AK18" i="4" s="1"/>
  <c r="D27" i="4"/>
  <c r="C27" i="4" s="1"/>
  <c r="AH27" i="4" s="1"/>
  <c r="AL27" i="4" s="1"/>
  <c r="D38" i="4"/>
  <c r="C38" i="4" s="1"/>
  <c r="AH38" i="4" s="1"/>
  <c r="AO38" i="4" s="1"/>
  <c r="D46" i="4"/>
  <c r="C46" i="4" s="1"/>
  <c r="AH46" i="4" s="1"/>
  <c r="AM46" i="4" s="1"/>
  <c r="D45" i="4"/>
  <c r="C45" i="4" s="1"/>
  <c r="AH45" i="4" s="1"/>
  <c r="AP45" i="4" s="1"/>
  <c r="D55" i="4"/>
  <c r="C55" i="4" s="1"/>
  <c r="AH55" i="4" s="1"/>
  <c r="D50" i="14" s="1"/>
  <c r="D40" i="4"/>
  <c r="C40" i="4" s="1"/>
  <c r="AH40" i="4" s="1"/>
  <c r="AO40" i="4" s="1"/>
  <c r="J7" i="4"/>
  <c r="J40" i="4"/>
  <c r="D22" i="4"/>
  <c r="C22" i="4" s="1"/>
  <c r="AH22" i="4" s="1"/>
  <c r="AO22" i="4" s="1"/>
  <c r="F47" i="14"/>
  <c r="F25" i="14"/>
  <c r="F5" i="14"/>
  <c r="D136" i="13"/>
  <c r="D300" i="13"/>
  <c r="G54" i="12"/>
  <c r="D188" i="13"/>
  <c r="G24" i="12"/>
  <c r="D270" i="13"/>
  <c r="D106" i="13"/>
  <c r="A2" i="11"/>
  <c r="F35" i="14"/>
  <c r="F15" i="14"/>
  <c r="F48" i="14"/>
  <c r="F26" i="14"/>
  <c r="F6" i="14"/>
  <c r="D276" i="13"/>
  <c r="D194" i="13"/>
  <c r="D112" i="13"/>
  <c r="D199" i="13"/>
  <c r="D35" i="13"/>
  <c r="AG72" i="2"/>
  <c r="AC72" i="2"/>
  <c r="D232" i="13" s="1"/>
  <c r="F60" i="12"/>
  <c r="AG64" i="2"/>
  <c r="F51" i="12"/>
  <c r="AC55" i="2"/>
  <c r="D51" i="13" s="1"/>
  <c r="F50" i="12"/>
  <c r="AC54" i="2"/>
  <c r="D132" i="13" s="1"/>
  <c r="AG86" i="2"/>
  <c r="F82" i="12"/>
  <c r="AG48" i="2"/>
  <c r="F44" i="12"/>
  <c r="AG45" i="2"/>
  <c r="AC45" i="2"/>
  <c r="D205" i="13" s="1"/>
  <c r="AG13" i="2"/>
  <c r="AC13" i="2"/>
  <c r="G9" i="12" s="1"/>
  <c r="J18" i="4"/>
  <c r="J20" i="4"/>
  <c r="J35" i="4"/>
  <c r="J37" i="4"/>
  <c r="J38" i="4"/>
  <c r="C4" i="14"/>
  <c r="C14" i="14"/>
  <c r="C24" i="14"/>
  <c r="C34" i="14"/>
  <c r="C44" i="14"/>
  <c r="C51" i="14"/>
  <c r="C5" i="14"/>
  <c r="C15" i="14"/>
  <c r="C25" i="14"/>
  <c r="C35" i="14"/>
  <c r="C47" i="14"/>
  <c r="C8" i="14"/>
  <c r="C20" i="14"/>
  <c r="C30" i="14"/>
  <c r="C40" i="14"/>
  <c r="C49" i="14"/>
  <c r="C53" i="14"/>
  <c r="C11" i="14"/>
  <c r="C21" i="14"/>
  <c r="C31" i="14"/>
  <c r="C41" i="14"/>
  <c r="D43" i="4"/>
  <c r="C43" i="4" s="1"/>
  <c r="AH43" i="4" s="1"/>
  <c r="AL43" i="4" s="1"/>
  <c r="J31" i="4"/>
  <c r="C329" i="13"/>
  <c r="B329" i="13"/>
  <c r="C208" i="13"/>
  <c r="B208" i="13"/>
  <c r="F51" i="14"/>
  <c r="F31" i="14"/>
  <c r="F11" i="14"/>
  <c r="F42" i="14"/>
  <c r="F22" i="14"/>
  <c r="D217" i="13"/>
  <c r="C33" i="14"/>
  <c r="C13" i="14"/>
  <c r="C50" i="14"/>
  <c r="C32" i="14"/>
  <c r="C12" i="14"/>
  <c r="D267" i="13"/>
  <c r="D103" i="13"/>
  <c r="AC86" i="2"/>
  <c r="D82" i="13" s="1"/>
  <c r="AG55" i="2"/>
  <c r="D242" i="13"/>
  <c r="G78" i="12"/>
  <c r="D302" i="13"/>
  <c r="D220" i="13"/>
  <c r="F3" i="12"/>
  <c r="AG75" i="2"/>
  <c r="AC75" i="2"/>
  <c r="D317" i="13" s="1"/>
  <c r="F71" i="12"/>
  <c r="AG39" i="2"/>
  <c r="F35" i="12"/>
  <c r="AG34" i="2"/>
  <c r="F30" i="12"/>
  <c r="F25" i="12"/>
  <c r="AG29" i="2"/>
  <c r="I42" i="12"/>
  <c r="C42" i="12"/>
  <c r="C82" i="13"/>
  <c r="B82" i="13"/>
  <c r="C78" i="13"/>
  <c r="B78" i="13"/>
  <c r="C74" i="13"/>
  <c r="B74" i="13"/>
  <c r="C70" i="13"/>
  <c r="B70" i="13"/>
  <c r="C66" i="13"/>
  <c r="B66" i="13"/>
  <c r="C62" i="13"/>
  <c r="B62" i="13"/>
  <c r="C58" i="13"/>
  <c r="B58" i="13"/>
  <c r="C54" i="13"/>
  <c r="B54" i="13"/>
  <c r="C50" i="13"/>
  <c r="B50" i="13"/>
  <c r="C161" i="13"/>
  <c r="B161" i="13"/>
  <c r="C157" i="13"/>
  <c r="B157" i="13"/>
  <c r="C153" i="13"/>
  <c r="B153" i="13"/>
  <c r="C149" i="13"/>
  <c r="B149" i="13"/>
  <c r="C145" i="13"/>
  <c r="B145" i="13"/>
  <c r="C141" i="13"/>
  <c r="B141" i="13"/>
  <c r="C137" i="13"/>
  <c r="B137" i="13"/>
  <c r="C133" i="13"/>
  <c r="B133" i="13"/>
  <c r="C246" i="13"/>
  <c r="B246" i="13"/>
  <c r="C242" i="13"/>
  <c r="B242" i="13"/>
  <c r="C238" i="13"/>
  <c r="B238" i="13"/>
  <c r="C234" i="13"/>
  <c r="B234" i="13"/>
  <c r="C230" i="13"/>
  <c r="B230" i="13"/>
  <c r="C226" i="13"/>
  <c r="B226" i="13"/>
  <c r="C222" i="13"/>
  <c r="B222" i="13"/>
  <c r="C218" i="13"/>
  <c r="B218" i="13"/>
  <c r="C214" i="13"/>
  <c r="B214" i="13"/>
  <c r="C210" i="13"/>
  <c r="B210" i="13"/>
  <c r="C328" i="13"/>
  <c r="B328" i="13"/>
  <c r="C324" i="13"/>
  <c r="B324" i="13"/>
  <c r="C320" i="13"/>
  <c r="B320" i="13"/>
  <c r="D58" i="4"/>
  <c r="C58" i="4" s="1"/>
  <c r="AH58" i="4" s="1"/>
  <c r="AI58" i="4" s="1"/>
  <c r="F4" i="14"/>
  <c r="F14" i="14"/>
  <c r="F24" i="14"/>
  <c r="F34" i="14"/>
  <c r="F44" i="14"/>
  <c r="F3" i="14"/>
  <c r="F13" i="14"/>
  <c r="F23" i="14"/>
  <c r="F33" i="14"/>
  <c r="F43" i="14"/>
  <c r="F53" i="14"/>
  <c r="F8" i="14"/>
  <c r="F20" i="14"/>
  <c r="F30" i="14"/>
  <c r="F40" i="14"/>
  <c r="F50" i="14"/>
  <c r="F7" i="14"/>
  <c r="F17" i="14"/>
  <c r="F29" i="14"/>
  <c r="F39" i="14"/>
  <c r="F49" i="14"/>
  <c r="D243" i="13"/>
  <c r="D79" i="13"/>
  <c r="D158" i="13"/>
  <c r="D240" i="13"/>
  <c r="D322" i="13"/>
  <c r="W86" i="2"/>
  <c r="D216" i="13"/>
  <c r="D52" i="13"/>
  <c r="F66" i="12"/>
  <c r="AG70" i="2"/>
  <c r="AG66" i="2"/>
  <c r="AC66" i="2"/>
  <c r="AG63" i="2"/>
  <c r="F59" i="12"/>
  <c r="AG58" i="2"/>
  <c r="F54" i="12"/>
  <c r="F24" i="12"/>
  <c r="AG28" i="2"/>
  <c r="AG50" i="2"/>
  <c r="F46" i="12"/>
  <c r="AG83" i="2"/>
  <c r="F79" i="12"/>
  <c r="AG52" i="2"/>
  <c r="AC52" i="2"/>
  <c r="D48" i="13" s="1"/>
  <c r="AG26" i="2"/>
  <c r="AC26" i="2"/>
  <c r="D104" i="13" s="1"/>
  <c r="C165" i="13"/>
  <c r="B165" i="13"/>
  <c r="F41" i="14"/>
  <c r="F21" i="14"/>
  <c r="F52" i="14"/>
  <c r="F32" i="14"/>
  <c r="F12" i="14"/>
  <c r="D30" i="13"/>
  <c r="C43" i="14"/>
  <c r="C23" i="14"/>
  <c r="C3" i="14"/>
  <c r="C42" i="14"/>
  <c r="C22" i="14"/>
  <c r="D38" i="13"/>
  <c r="G38" i="12"/>
  <c r="D202" i="13"/>
  <c r="AC50" i="2"/>
  <c r="D46" i="13" s="1"/>
  <c r="F41" i="12"/>
  <c r="F55" i="12"/>
  <c r="AC70" i="2"/>
  <c r="AG38" i="2"/>
  <c r="AC64" i="2"/>
  <c r="D60" i="13" s="1"/>
  <c r="D117" i="13"/>
  <c r="D261" i="13"/>
  <c r="AG80" i="2"/>
  <c r="F76" i="12"/>
  <c r="AG24" i="2"/>
  <c r="AC24" i="2"/>
  <c r="D102" i="13" s="1"/>
  <c r="C80" i="13"/>
  <c r="B80" i="13"/>
  <c r="C76" i="13"/>
  <c r="B76" i="13"/>
  <c r="C72" i="13"/>
  <c r="B72" i="13"/>
  <c r="C68" i="13"/>
  <c r="B68" i="13"/>
  <c r="C64" i="13"/>
  <c r="B64" i="13"/>
  <c r="C60" i="13"/>
  <c r="B60" i="13"/>
  <c r="C56" i="13"/>
  <c r="B56" i="13"/>
  <c r="C52" i="13"/>
  <c r="B52" i="13"/>
  <c r="C163" i="13"/>
  <c r="B163" i="13"/>
  <c r="C159" i="13"/>
  <c r="B159" i="13"/>
  <c r="C155" i="13"/>
  <c r="B155" i="13"/>
  <c r="C151" i="13"/>
  <c r="B151" i="13"/>
  <c r="C147" i="13"/>
  <c r="B147" i="13"/>
  <c r="C143" i="13"/>
  <c r="B143" i="13"/>
  <c r="C139" i="13"/>
  <c r="B139" i="13"/>
  <c r="C135" i="13"/>
  <c r="B135" i="13"/>
  <c r="C131" i="13"/>
  <c r="B131" i="13"/>
  <c r="C244" i="13"/>
  <c r="B244" i="13"/>
  <c r="C240" i="13"/>
  <c r="B240" i="13"/>
  <c r="C236" i="13"/>
  <c r="B236" i="13"/>
  <c r="C232" i="13"/>
  <c r="B232" i="13"/>
  <c r="C228" i="13"/>
  <c r="B228" i="13"/>
  <c r="C224" i="13"/>
  <c r="B224" i="13"/>
  <c r="C220" i="13"/>
  <c r="B220" i="13"/>
  <c r="C216" i="13"/>
  <c r="B216" i="13"/>
  <c r="C212" i="13"/>
  <c r="B212" i="13"/>
  <c r="C326" i="13"/>
  <c r="B326" i="13"/>
  <c r="C322" i="13"/>
  <c r="B322" i="13"/>
  <c r="C318" i="13"/>
  <c r="B318" i="13"/>
  <c r="C314" i="13"/>
  <c r="B314" i="13"/>
  <c r="C310" i="13"/>
  <c r="B310" i="13"/>
  <c r="C306" i="13"/>
  <c r="B306" i="13"/>
  <c r="C302" i="13"/>
  <c r="B302" i="13"/>
  <c r="C298" i="13"/>
  <c r="B298" i="13"/>
  <c r="C294" i="13"/>
  <c r="B294" i="13"/>
  <c r="J13" i="4"/>
  <c r="C83" i="13"/>
  <c r="B83" i="13"/>
  <c r="C247" i="13"/>
  <c r="B247" i="13"/>
  <c r="C290" i="13"/>
  <c r="B290" i="13"/>
  <c r="J8" i="4"/>
  <c r="AN3" i="7"/>
  <c r="C79" i="13"/>
  <c r="B79" i="13"/>
  <c r="C75" i="13"/>
  <c r="B75" i="13"/>
  <c r="C71" i="13"/>
  <c r="B71" i="13"/>
  <c r="C67" i="13"/>
  <c r="B67" i="13"/>
  <c r="C63" i="13"/>
  <c r="B63" i="13"/>
  <c r="C59" i="13"/>
  <c r="B59" i="13"/>
  <c r="C55" i="13"/>
  <c r="B55" i="13"/>
  <c r="C51" i="13"/>
  <c r="B51" i="13"/>
  <c r="C162" i="13"/>
  <c r="B162" i="13"/>
  <c r="C158" i="13"/>
  <c r="B158" i="13"/>
  <c r="C154" i="13"/>
  <c r="B154" i="13"/>
  <c r="C150" i="13"/>
  <c r="B150" i="13"/>
  <c r="C146" i="13"/>
  <c r="B146" i="13"/>
  <c r="C142" i="13"/>
  <c r="B142" i="13"/>
  <c r="C138" i="13"/>
  <c r="B138" i="13"/>
  <c r="C134" i="13"/>
  <c r="B134" i="13"/>
  <c r="C130" i="13"/>
  <c r="B130" i="13"/>
  <c r="C243" i="13"/>
  <c r="B243" i="13"/>
  <c r="C239" i="13"/>
  <c r="B239" i="13"/>
  <c r="C235" i="13"/>
  <c r="B235" i="13"/>
  <c r="C231" i="13"/>
  <c r="B231" i="13"/>
  <c r="C227" i="13"/>
  <c r="B227" i="13"/>
  <c r="C223" i="13"/>
  <c r="B223" i="13"/>
  <c r="C219" i="13"/>
  <c r="B219" i="13"/>
  <c r="C215" i="13"/>
  <c r="B215" i="13"/>
  <c r="C211" i="13"/>
  <c r="B211" i="13"/>
  <c r="C325" i="13"/>
  <c r="B325" i="13"/>
  <c r="C321" i="13"/>
  <c r="B321" i="13"/>
  <c r="C317" i="13"/>
  <c r="B317" i="13"/>
  <c r="C313" i="13"/>
  <c r="B313" i="13"/>
  <c r="C309" i="13"/>
  <c r="B309" i="13"/>
  <c r="C305" i="13"/>
  <c r="B305" i="13"/>
  <c r="C301" i="13"/>
  <c r="B301" i="13"/>
  <c r="C297" i="13"/>
  <c r="B297" i="13"/>
  <c r="C293" i="13"/>
  <c r="B293" i="13"/>
  <c r="X83" i="2"/>
  <c r="C316" i="13"/>
  <c r="B316" i="13"/>
  <c r="C312" i="13"/>
  <c r="B312" i="13"/>
  <c r="C308" i="13"/>
  <c r="B308" i="13"/>
  <c r="C304" i="13"/>
  <c r="B304" i="13"/>
  <c r="C300" i="13"/>
  <c r="B300" i="13"/>
  <c r="C296" i="13"/>
  <c r="B296" i="13"/>
  <c r="C292" i="13"/>
  <c r="B292" i="13"/>
  <c r="X84" i="2"/>
  <c r="AA84" i="2" s="1"/>
  <c r="D16" i="4"/>
  <c r="C16" i="4" s="1"/>
  <c r="AH16" i="4" s="1"/>
  <c r="AP16" i="4" s="1"/>
  <c r="C126" i="13"/>
  <c r="B126" i="13"/>
  <c r="C81" i="13"/>
  <c r="B81" i="13"/>
  <c r="C77" i="13"/>
  <c r="B77" i="13"/>
  <c r="C73" i="13"/>
  <c r="B73" i="13"/>
  <c r="C69" i="13"/>
  <c r="B69" i="13"/>
  <c r="C65" i="13"/>
  <c r="B65" i="13"/>
  <c r="C61" i="13"/>
  <c r="B61" i="13"/>
  <c r="C57" i="13"/>
  <c r="B57" i="13"/>
  <c r="C53" i="13"/>
  <c r="B53" i="13"/>
  <c r="C49" i="13"/>
  <c r="B49" i="13"/>
  <c r="C164" i="13"/>
  <c r="B164" i="13"/>
  <c r="C160" i="13"/>
  <c r="B160" i="13"/>
  <c r="C156" i="13"/>
  <c r="B156" i="13"/>
  <c r="C152" i="13"/>
  <c r="B152" i="13"/>
  <c r="C148" i="13"/>
  <c r="B148" i="13"/>
  <c r="C144" i="13"/>
  <c r="B144" i="13"/>
  <c r="C140" i="13"/>
  <c r="B140" i="13"/>
  <c r="C136" i="13"/>
  <c r="B136" i="13"/>
  <c r="C132" i="13"/>
  <c r="B132" i="13"/>
  <c r="C128" i="13"/>
  <c r="B128" i="13"/>
  <c r="C245" i="13"/>
  <c r="B245" i="13"/>
  <c r="C241" i="13"/>
  <c r="B241" i="13"/>
  <c r="C237" i="13"/>
  <c r="B237" i="13"/>
  <c r="C233" i="13"/>
  <c r="B233" i="13"/>
  <c r="C229" i="13"/>
  <c r="B229" i="13"/>
  <c r="C225" i="13"/>
  <c r="B225" i="13"/>
  <c r="C221" i="13"/>
  <c r="B221" i="13"/>
  <c r="C217" i="13"/>
  <c r="B217" i="13"/>
  <c r="C213" i="13"/>
  <c r="B213" i="13"/>
  <c r="C209" i="13"/>
  <c r="B209" i="13"/>
  <c r="C327" i="13"/>
  <c r="B327" i="13"/>
  <c r="C323" i="13"/>
  <c r="B323" i="13"/>
  <c r="C319" i="13"/>
  <c r="B319" i="13"/>
  <c r="C315" i="13"/>
  <c r="B315" i="13"/>
  <c r="C311" i="13"/>
  <c r="B311" i="13"/>
  <c r="C307" i="13"/>
  <c r="B307" i="13"/>
  <c r="C303" i="13"/>
  <c r="B303" i="13"/>
  <c r="C299" i="13"/>
  <c r="B299" i="13"/>
  <c r="C295" i="13"/>
  <c r="B295" i="13"/>
  <c r="C291" i="13"/>
  <c r="B291" i="13"/>
  <c r="AF82" i="2"/>
  <c r="C78" i="12" s="1"/>
  <c r="C287" i="13"/>
  <c r="B287" i="13"/>
  <c r="C286" i="13"/>
  <c r="B286" i="13"/>
  <c r="C285" i="13"/>
  <c r="B285" i="13"/>
  <c r="C284" i="13"/>
  <c r="B284" i="13"/>
  <c r="C283" i="13"/>
  <c r="B283" i="13"/>
  <c r="C282" i="13"/>
  <c r="B282" i="13"/>
  <c r="C281" i="13"/>
  <c r="B281" i="13"/>
  <c r="C280" i="13"/>
  <c r="B280" i="13"/>
  <c r="C279" i="13"/>
  <c r="B279" i="13"/>
  <c r="C278" i="13"/>
  <c r="B278" i="13"/>
  <c r="C277" i="13"/>
  <c r="B277" i="13"/>
  <c r="C276" i="13"/>
  <c r="B276" i="13"/>
  <c r="C275" i="13"/>
  <c r="B275" i="13"/>
  <c r="C274" i="13"/>
  <c r="B274" i="13"/>
  <c r="C273" i="13"/>
  <c r="B273" i="13"/>
  <c r="C272" i="13"/>
  <c r="B272" i="13"/>
  <c r="C271" i="13"/>
  <c r="B271" i="13"/>
  <c r="C270" i="13"/>
  <c r="B270" i="13"/>
  <c r="C269" i="13"/>
  <c r="B269" i="13"/>
  <c r="C268" i="13"/>
  <c r="B268" i="13"/>
  <c r="C267" i="13"/>
  <c r="B267" i="13"/>
  <c r="C266" i="13"/>
  <c r="B266" i="13"/>
  <c r="C265" i="13"/>
  <c r="B265" i="13"/>
  <c r="C264" i="13"/>
  <c r="B264" i="13"/>
  <c r="C263" i="13"/>
  <c r="B263" i="13"/>
  <c r="C262" i="13"/>
  <c r="B262" i="13"/>
  <c r="C261" i="13"/>
  <c r="B261" i="13"/>
  <c r="C260" i="13"/>
  <c r="B260" i="13"/>
  <c r="C259" i="13"/>
  <c r="B259" i="13"/>
  <c r="C258" i="13"/>
  <c r="B258" i="13"/>
  <c r="C257" i="13"/>
  <c r="B257" i="13"/>
  <c r="C256" i="13"/>
  <c r="B256" i="13"/>
  <c r="C255" i="13"/>
  <c r="B255" i="13"/>
  <c r="C254" i="13"/>
  <c r="B254" i="13"/>
  <c r="C253" i="13"/>
  <c r="B253" i="13"/>
  <c r="C252" i="13"/>
  <c r="B252" i="13"/>
  <c r="C251" i="13"/>
  <c r="B251" i="13"/>
  <c r="C250" i="13"/>
  <c r="B250" i="13"/>
  <c r="C205" i="13"/>
  <c r="B205" i="13"/>
  <c r="C204" i="13"/>
  <c r="B204" i="13"/>
  <c r="C203" i="13"/>
  <c r="B203" i="13"/>
  <c r="C202" i="13"/>
  <c r="B202" i="13"/>
  <c r="C201" i="13"/>
  <c r="B201" i="13"/>
  <c r="C200" i="13"/>
  <c r="B200" i="13"/>
  <c r="C199" i="13"/>
  <c r="B199" i="13"/>
  <c r="C198" i="13"/>
  <c r="B198" i="13"/>
  <c r="C197" i="13"/>
  <c r="B197" i="13"/>
  <c r="C196" i="13"/>
  <c r="B196" i="13"/>
  <c r="C195" i="13"/>
  <c r="B195" i="13"/>
  <c r="C194" i="13"/>
  <c r="B194" i="13"/>
  <c r="C193" i="13"/>
  <c r="B193" i="13"/>
  <c r="C192" i="13"/>
  <c r="B192" i="13"/>
  <c r="C191" i="13"/>
  <c r="B191" i="13"/>
  <c r="C190" i="13"/>
  <c r="B190" i="13"/>
  <c r="C189" i="13"/>
  <c r="B189" i="13"/>
  <c r="C188" i="13"/>
  <c r="B188" i="13"/>
  <c r="C187" i="13"/>
  <c r="B187" i="13"/>
  <c r="C186" i="13"/>
  <c r="B186" i="13"/>
  <c r="C185" i="13"/>
  <c r="B185" i="13"/>
  <c r="C184" i="13"/>
  <c r="B184" i="13"/>
  <c r="C183" i="13"/>
  <c r="B183" i="13"/>
  <c r="C182" i="13"/>
  <c r="B182" i="13"/>
  <c r="C181" i="13"/>
  <c r="B181" i="13"/>
  <c r="C180" i="13"/>
  <c r="B180" i="13"/>
  <c r="C179" i="13"/>
  <c r="B179" i="13"/>
  <c r="C178" i="13"/>
  <c r="B178" i="13"/>
  <c r="C177" i="13"/>
  <c r="B177" i="13"/>
  <c r="C176" i="13"/>
  <c r="B176" i="13"/>
  <c r="C175" i="13"/>
  <c r="B175" i="13"/>
  <c r="C174" i="13"/>
  <c r="B174" i="13"/>
  <c r="C173" i="13"/>
  <c r="B173" i="13"/>
  <c r="C172" i="13"/>
  <c r="B172" i="13"/>
  <c r="C171" i="13"/>
  <c r="B171" i="13"/>
  <c r="C170" i="13"/>
  <c r="B170" i="13"/>
  <c r="C169" i="13"/>
  <c r="B169" i="13"/>
  <c r="C168" i="13"/>
  <c r="B168"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2" i="13"/>
  <c r="B2" i="13"/>
  <c r="C84" i="13"/>
  <c r="B84" i="13"/>
  <c r="C248" i="13"/>
  <c r="B248" i="13"/>
  <c r="C166" i="13"/>
  <c r="B166" i="13"/>
  <c r="AV7" i="2"/>
  <c r="B85" i="13"/>
  <c r="C167" i="13"/>
  <c r="B167" i="13"/>
  <c r="C249" i="13"/>
  <c r="B249" i="13"/>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49"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1" i="2"/>
  <c r="AV6" i="2"/>
  <c r="AV10" i="2"/>
  <c r="AV9" i="2"/>
  <c r="AV8" i="2"/>
  <c r="AU9" i="2"/>
  <c r="D31" i="4"/>
  <c r="C31" i="4" s="1"/>
  <c r="AH31" i="4" s="1"/>
  <c r="AK31" i="4" s="1"/>
  <c r="D34" i="4"/>
  <c r="C34" i="4" s="1"/>
  <c r="AH34" i="4" s="1"/>
  <c r="AM34" i="4" s="1"/>
  <c r="D25" i="4"/>
  <c r="C25" i="4" s="1"/>
  <c r="AH25" i="4" s="1"/>
  <c r="AO25" i="4" s="1"/>
  <c r="J34" i="4"/>
  <c r="J22" i="4"/>
  <c r="D49" i="4"/>
  <c r="C49" i="4" s="1"/>
  <c r="AH49" i="4" s="1"/>
  <c r="AK49" i="4" s="1"/>
  <c r="D7" i="4"/>
  <c r="B7" i="4" s="1"/>
  <c r="G79" i="12"/>
  <c r="D325" i="13"/>
  <c r="D284" i="13"/>
  <c r="D185" i="13"/>
  <c r="G21" i="12"/>
  <c r="D76" i="13"/>
  <c r="D74" i="13"/>
  <c r="Z86" i="2"/>
  <c r="E27" i="1"/>
  <c r="AF3" i="7" s="1"/>
  <c r="D223" i="13"/>
  <c r="D24" i="13"/>
  <c r="G56" i="12"/>
  <c r="D138" i="13"/>
  <c r="F61" i="12"/>
  <c r="F14" i="12"/>
  <c r="AE3" i="7"/>
  <c r="J12" i="4"/>
  <c r="J11" i="4"/>
  <c r="J9" i="4"/>
  <c r="J17" i="4"/>
  <c r="J21" i="4"/>
  <c r="J29" i="4"/>
  <c r="J30" i="4"/>
  <c r="J39" i="4"/>
  <c r="E43" i="12"/>
  <c r="X85" i="2"/>
  <c r="AF85" i="2"/>
  <c r="C81" i="12" s="1"/>
  <c r="X11" i="2"/>
  <c r="AA11" i="2" s="1"/>
  <c r="D28" i="13"/>
  <c r="D110" i="13"/>
  <c r="G23" i="12"/>
  <c r="D271" i="13"/>
  <c r="G25" i="12"/>
  <c r="D25" i="13"/>
  <c r="D299" i="13"/>
  <c r="G53" i="12"/>
  <c r="D53" i="13"/>
  <c r="D309" i="13"/>
  <c r="G63" i="12"/>
  <c r="D63" i="13"/>
  <c r="D78" i="13"/>
  <c r="D160" i="13"/>
  <c r="E31" i="1"/>
  <c r="AO3" i="7" s="1"/>
  <c r="AG3" i="7"/>
  <c r="D61" i="13"/>
  <c r="D298" i="13"/>
  <c r="D134" i="13"/>
  <c r="G52" i="12"/>
  <c r="D305" i="13"/>
  <c r="D141" i="13"/>
  <c r="G59" i="12"/>
  <c r="D316" i="13"/>
  <c r="D152" i="13"/>
  <c r="G70" i="12"/>
  <c r="D239" i="13"/>
  <c r="D126" i="13"/>
  <c r="D290" i="13"/>
  <c r="G44" i="12"/>
  <c r="D182" i="13"/>
  <c r="D18" i="13"/>
  <c r="D264" i="13"/>
  <c r="G18" i="12"/>
  <c r="D254" i="13"/>
  <c r="D218" i="13"/>
  <c r="D54" i="13"/>
  <c r="D14" i="13"/>
  <c r="D318" i="13"/>
  <c r="D236" i="13"/>
  <c r="D81" i="13"/>
  <c r="D327" i="13"/>
  <c r="G81" i="12"/>
  <c r="D88" i="13"/>
  <c r="AG74" i="2"/>
  <c r="F70" i="12"/>
  <c r="AG69" i="2"/>
  <c r="AC69" i="2"/>
  <c r="D140" i="13"/>
  <c r="D222" i="13"/>
  <c r="AG61" i="2"/>
  <c r="AC61" i="2"/>
  <c r="F33" i="12"/>
  <c r="AC37" i="2"/>
  <c r="AG30" i="2"/>
  <c r="AC30" i="2"/>
  <c r="D19" i="13"/>
  <c r="D101" i="13"/>
  <c r="AG22" i="2"/>
  <c r="F18" i="12"/>
  <c r="AG41" i="2"/>
  <c r="AC41" i="2"/>
  <c r="AG44" i="2"/>
  <c r="AC44" i="2"/>
  <c r="AG15" i="2"/>
  <c r="AC15" i="2"/>
  <c r="AG8" i="2"/>
  <c r="AC8" i="2"/>
  <c r="D12" i="4"/>
  <c r="C12" i="4" s="1"/>
  <c r="AH12" i="4" s="1"/>
  <c r="D11" i="4"/>
  <c r="C11" i="4" s="1"/>
  <c r="AH11" i="4" s="1"/>
  <c r="D9" i="4"/>
  <c r="C9" i="4" s="1"/>
  <c r="AH9" i="4" s="1"/>
  <c r="D8" i="4"/>
  <c r="C8" i="4" s="1"/>
  <c r="AH8" i="4" s="1"/>
  <c r="D20" i="4"/>
  <c r="C20" i="4" s="1"/>
  <c r="AH20" i="4" s="1"/>
  <c r="D17" i="4"/>
  <c r="C17" i="4" s="1"/>
  <c r="AH17" i="4" s="1"/>
  <c r="D30" i="4"/>
  <c r="C30" i="4" s="1"/>
  <c r="AH30" i="4" s="1"/>
  <c r="D29" i="4"/>
  <c r="C29" i="4" s="1"/>
  <c r="AH29" i="4" s="1"/>
  <c r="D28" i="4"/>
  <c r="C28" i="4" s="1"/>
  <c r="AH28" i="4" s="1"/>
  <c r="D26" i="4"/>
  <c r="C26" i="4" s="1"/>
  <c r="AH26" i="4" s="1"/>
  <c r="D39" i="4"/>
  <c r="C39" i="4" s="1"/>
  <c r="AH39" i="4" s="1"/>
  <c r="D37" i="4"/>
  <c r="C37" i="4" s="1"/>
  <c r="AH37" i="4" s="1"/>
  <c r="D36" i="4"/>
  <c r="C36" i="4" s="1"/>
  <c r="AH36" i="4" s="1"/>
  <c r="D35" i="4"/>
  <c r="C35" i="4" s="1"/>
  <c r="AH35" i="4" s="1"/>
  <c r="D48" i="4"/>
  <c r="C48" i="4" s="1"/>
  <c r="AH48" i="4" s="1"/>
  <c r="D47" i="4"/>
  <c r="C47" i="4" s="1"/>
  <c r="AH47" i="4" s="1"/>
  <c r="D44" i="4"/>
  <c r="C44" i="4" s="1"/>
  <c r="AH44" i="4" s="1"/>
  <c r="D57" i="4"/>
  <c r="C57" i="4" s="1"/>
  <c r="AH57" i="4" s="1"/>
  <c r="D56" i="4"/>
  <c r="C56" i="4" s="1"/>
  <c r="AH56" i="4" s="1"/>
  <c r="D54" i="4"/>
  <c r="C54" i="4" s="1"/>
  <c r="AH54" i="4" s="1"/>
  <c r="D53" i="4"/>
  <c r="C53" i="4" s="1"/>
  <c r="AH53" i="4" s="1"/>
  <c r="F43" i="12"/>
  <c r="D43" i="12"/>
  <c r="J43" i="12"/>
  <c r="G43" i="12"/>
  <c r="F78" i="12"/>
  <c r="AG82" i="2"/>
  <c r="AG68" i="2"/>
  <c r="AC68" i="2"/>
  <c r="F53" i="12"/>
  <c r="AG57" i="2"/>
  <c r="AG56" i="2"/>
  <c r="F52" i="12"/>
  <c r="AG36" i="2"/>
  <c r="AC36" i="2"/>
  <c r="AG32" i="2"/>
  <c r="F28" i="12"/>
  <c r="B3" i="14"/>
  <c r="B5" i="14"/>
  <c r="B7" i="14"/>
  <c r="B11" i="14"/>
  <c r="B13" i="14"/>
  <c r="B15" i="14"/>
  <c r="B17" i="14"/>
  <c r="B21" i="14"/>
  <c r="B23" i="14"/>
  <c r="B25" i="14"/>
  <c r="B29" i="14"/>
  <c r="B31" i="14"/>
  <c r="B33" i="14"/>
  <c r="B35" i="14"/>
  <c r="B39" i="14"/>
  <c r="B41" i="14"/>
  <c r="B43" i="14"/>
  <c r="B47" i="14"/>
  <c r="B2" i="14"/>
  <c r="B50" i="14"/>
  <c r="B52" i="14"/>
  <c r="AC87" i="2"/>
  <c r="F83" i="12"/>
  <c r="AC31" i="2"/>
  <c r="F27" i="12"/>
  <c r="F72" i="12"/>
  <c r="AG40" i="2"/>
  <c r="F36" i="12"/>
  <c r="AG42" i="2"/>
  <c r="F38" i="12"/>
  <c r="AG16" i="2"/>
  <c r="F12" i="12"/>
  <c r="AG11" i="2"/>
  <c r="AC11" i="2"/>
  <c r="AC9" i="2"/>
  <c r="F5" i="12"/>
  <c r="J42" i="12"/>
  <c r="G42" i="12"/>
  <c r="D42" i="12"/>
  <c r="E42" i="12"/>
  <c r="X6" i="2"/>
  <c r="AA6" i="2" s="1"/>
  <c r="AF6" i="2"/>
  <c r="C2" i="12" s="1"/>
  <c r="AA85" i="2"/>
  <c r="AA83" i="2"/>
  <c r="AF83" i="2"/>
  <c r="C79" i="12" s="1"/>
  <c r="AA81" i="2"/>
  <c r="AF81" i="2"/>
  <c r="C77" i="12" s="1"/>
  <c r="AA80" i="2"/>
  <c r="AF80" i="2"/>
  <c r="C76" i="12" s="1"/>
  <c r="X79" i="2"/>
  <c r="AA79" i="2" s="1"/>
  <c r="AF79" i="2"/>
  <c r="C75" i="12" s="1"/>
  <c r="X78" i="2"/>
  <c r="AA78" i="2" s="1"/>
  <c r="X77" i="2"/>
  <c r="AA77" i="2" s="1"/>
  <c r="AF76" i="2"/>
  <c r="C72" i="12" s="1"/>
  <c r="X75" i="2"/>
  <c r="AA75" i="2" s="1"/>
  <c r="AF75" i="2"/>
  <c r="C71" i="12" s="1"/>
  <c r="X74" i="2"/>
  <c r="AA74" i="2" s="1"/>
  <c r="AF74" i="2"/>
  <c r="C70" i="12" s="1"/>
  <c r="X73" i="2"/>
  <c r="AA73" i="2" s="1"/>
  <c r="AF73" i="2"/>
  <c r="C69" i="12" s="1"/>
  <c r="AA72" i="2"/>
  <c r="AF72" i="2"/>
  <c r="C68" i="12" s="1"/>
  <c r="X71" i="2"/>
  <c r="AA71" i="2" s="1"/>
  <c r="AF71" i="2"/>
  <c r="C67" i="12" s="1"/>
  <c r="X70" i="2"/>
  <c r="AA70" i="2" s="1"/>
  <c r="X69" i="2"/>
  <c r="AA69" i="2" s="1"/>
  <c r="AF68" i="2"/>
  <c r="C64" i="12" s="1"/>
  <c r="X67" i="2"/>
  <c r="AA67" i="2" s="1"/>
  <c r="AF67" i="2"/>
  <c r="C63" i="12" s="1"/>
  <c r="X66" i="2"/>
  <c r="AA66" i="2" s="1"/>
  <c r="AF66" i="2"/>
  <c r="C62" i="12" s="1"/>
  <c r="X65" i="2"/>
  <c r="AA65" i="2" s="1"/>
  <c r="AF65" i="2"/>
  <c r="C61" i="12" s="1"/>
  <c r="AA64" i="2"/>
  <c r="AF64" i="2"/>
  <c r="C60" i="12" s="1"/>
  <c r="X63" i="2"/>
  <c r="AA63" i="2" s="1"/>
  <c r="AF63" i="2"/>
  <c r="C59" i="12" s="1"/>
  <c r="X62" i="2"/>
  <c r="AA62" i="2" s="1"/>
  <c r="X61" i="2"/>
  <c r="AA61" i="2" s="1"/>
  <c r="AF60" i="2"/>
  <c r="C56" i="12" s="1"/>
  <c r="X59" i="2"/>
  <c r="AA59" i="2" s="1"/>
  <c r="AF59" i="2"/>
  <c r="C55" i="12" s="1"/>
  <c r="X58" i="2"/>
  <c r="AA58" i="2" s="1"/>
  <c r="AF58" i="2"/>
  <c r="C54" i="12" s="1"/>
  <c r="X57" i="2"/>
  <c r="AA57" i="2" s="1"/>
  <c r="AF57" i="2"/>
  <c r="C53" i="12" s="1"/>
  <c r="AA56" i="2"/>
  <c r="AF56" i="2"/>
  <c r="C52" i="12" s="1"/>
  <c r="X55" i="2"/>
  <c r="AA55" i="2" s="1"/>
  <c r="AF55" i="2"/>
  <c r="C51" i="12" s="1"/>
  <c r="X54" i="2"/>
  <c r="AA54" i="2" s="1"/>
  <c r="X53" i="2"/>
  <c r="AA53" i="2" s="1"/>
  <c r="AF52" i="2"/>
  <c r="C48" i="12" s="1"/>
  <c r="X51" i="2"/>
  <c r="AA51" i="2" s="1"/>
  <c r="AF51" i="2"/>
  <c r="C47" i="12" s="1"/>
  <c r="X50" i="2"/>
  <c r="AA50" i="2" s="1"/>
  <c r="AF50" i="2"/>
  <c r="C46" i="12" s="1"/>
  <c r="X49" i="2"/>
  <c r="AA49" i="2" s="1"/>
  <c r="AF49" i="2"/>
  <c r="C45" i="12" s="1"/>
  <c r="AF48" i="2"/>
  <c r="C44" i="12" s="1"/>
  <c r="X45" i="2"/>
  <c r="AA45" i="2" s="1"/>
  <c r="AF45" i="2"/>
  <c r="C41" i="12" s="1"/>
  <c r="X44" i="2"/>
  <c r="AA44" i="2" s="1"/>
  <c r="X43" i="2"/>
  <c r="AA43" i="2" s="1"/>
  <c r="AF42" i="2"/>
  <c r="C38" i="12" s="1"/>
  <c r="X41" i="2"/>
  <c r="AA41" i="2" s="1"/>
  <c r="AF41" i="2"/>
  <c r="C37" i="12" s="1"/>
  <c r="X40" i="2"/>
  <c r="AA40" i="2" s="1"/>
  <c r="AF40" i="2"/>
  <c r="C36" i="12" s="1"/>
  <c r="X39" i="2"/>
  <c r="AA39" i="2" s="1"/>
  <c r="AF39" i="2"/>
  <c r="C35" i="12" s="1"/>
  <c r="AA38" i="2"/>
  <c r="AF38" i="2"/>
  <c r="C34" i="12" s="1"/>
  <c r="X37" i="2"/>
  <c r="AA37" i="2" s="1"/>
  <c r="AF37" i="2"/>
  <c r="C33" i="12" s="1"/>
  <c r="X36" i="2"/>
  <c r="AA36" i="2" s="1"/>
  <c r="X35" i="2"/>
  <c r="AA35" i="2" s="1"/>
  <c r="AF34" i="2"/>
  <c r="C30" i="12" s="1"/>
  <c r="X33" i="2"/>
  <c r="AA33" i="2" s="1"/>
  <c r="AF33" i="2"/>
  <c r="C29" i="12" s="1"/>
  <c r="X32" i="2"/>
  <c r="AA32" i="2" s="1"/>
  <c r="AF32" i="2"/>
  <c r="C28" i="12" s="1"/>
  <c r="X31" i="2"/>
  <c r="AA31" i="2" s="1"/>
  <c r="AF31" i="2"/>
  <c r="C27" i="12" s="1"/>
  <c r="AF30" i="2"/>
  <c r="C26" i="12" s="1"/>
  <c r="X29" i="2"/>
  <c r="AA29" i="2" s="1"/>
  <c r="AF29" i="2"/>
  <c r="C25" i="12" s="1"/>
  <c r="X28" i="2"/>
  <c r="AA28" i="2" s="1"/>
  <c r="X27" i="2"/>
  <c r="AA27" i="2" s="1"/>
  <c r="AF26" i="2"/>
  <c r="C22" i="12" s="1"/>
  <c r="X25" i="2"/>
  <c r="AA25" i="2" s="1"/>
  <c r="AF25" i="2"/>
  <c r="C21" i="12" s="1"/>
  <c r="X24" i="2"/>
  <c r="AA24" i="2" s="1"/>
  <c r="AF24" i="2"/>
  <c r="C20" i="12" s="1"/>
  <c r="X23" i="2"/>
  <c r="AA23" i="2" s="1"/>
  <c r="AF23" i="2"/>
  <c r="C19" i="12" s="1"/>
  <c r="AF22" i="2"/>
  <c r="C18" i="12" s="1"/>
  <c r="X21" i="2"/>
  <c r="AA21" i="2" s="1"/>
  <c r="AF21" i="2"/>
  <c r="C17" i="12" s="1"/>
  <c r="X20" i="2"/>
  <c r="AA20" i="2" s="1"/>
  <c r="X19" i="2"/>
  <c r="AA19" i="2" s="1"/>
  <c r="AF18" i="2"/>
  <c r="C14" i="12" s="1"/>
  <c r="X17" i="2"/>
  <c r="AA17" i="2" s="1"/>
  <c r="AF17" i="2"/>
  <c r="C13" i="12" s="1"/>
  <c r="X16" i="2"/>
  <c r="AA16" i="2" s="1"/>
  <c r="AF16" i="2"/>
  <c r="C12" i="12" s="1"/>
  <c r="X15" i="2"/>
  <c r="AA15" i="2" s="1"/>
  <c r="AF15" i="2"/>
  <c r="C11" i="12" s="1"/>
  <c r="X14" i="2"/>
  <c r="AA14" i="2" s="1"/>
  <c r="AF14" i="2"/>
  <c r="C10" i="12" s="1"/>
  <c r="X13" i="2"/>
  <c r="AA13" i="2" s="1"/>
  <c r="AF13" i="2"/>
  <c r="C9" i="12" s="1"/>
  <c r="X12" i="2"/>
  <c r="AA12" i="2" s="1"/>
  <c r="X10" i="2"/>
  <c r="AA10" i="2" s="1"/>
  <c r="AF10" i="2"/>
  <c r="C6" i="12" s="1"/>
  <c r="X9" i="2"/>
  <c r="AA9" i="2" s="1"/>
  <c r="AF9" i="2"/>
  <c r="C5" i="12" s="1"/>
  <c r="X8" i="2"/>
  <c r="AA8" i="2" s="1"/>
  <c r="AF8" i="2"/>
  <c r="C4" i="12" s="1"/>
  <c r="X7" i="2"/>
  <c r="AA7" i="2" s="1"/>
  <c r="AF7" i="2"/>
  <c r="C3" i="12" s="1"/>
  <c r="AF20" i="2"/>
  <c r="C16" i="12" s="1"/>
  <c r="AF36" i="2"/>
  <c r="C32" i="12" s="1"/>
  <c r="AF54" i="2"/>
  <c r="C50" i="12" s="1"/>
  <c r="AF70" i="2"/>
  <c r="C66" i="12" s="1"/>
  <c r="AF11" i="2"/>
  <c r="C7" i="12" s="1"/>
  <c r="AF27" i="2"/>
  <c r="C23" i="12" s="1"/>
  <c r="AF43" i="2"/>
  <c r="C39" i="12" s="1"/>
  <c r="AF61" i="2"/>
  <c r="C57" i="12" s="1"/>
  <c r="AF77" i="2"/>
  <c r="C73" i="12" s="1"/>
  <c r="X18" i="2"/>
  <c r="AA18" i="2" s="1"/>
  <c r="X26" i="2"/>
  <c r="AA26" i="2" s="1"/>
  <c r="X34" i="2"/>
  <c r="AA34" i="2" s="1"/>
  <c r="X42" i="2"/>
  <c r="AA42" i="2" s="1"/>
  <c r="X52" i="2"/>
  <c r="AA52" i="2" s="1"/>
  <c r="X60" i="2"/>
  <c r="AA60" i="2" s="1"/>
  <c r="X68" i="2"/>
  <c r="AA68" i="2" s="1"/>
  <c r="X76" i="2"/>
  <c r="AA76" i="2" s="1"/>
  <c r="D180" i="13" l="1"/>
  <c r="D214" i="13"/>
  <c r="AA115" i="15"/>
  <c r="AA113" i="15"/>
  <c r="D320" i="13"/>
  <c r="G74" i="12"/>
  <c r="D72" i="13"/>
  <c r="AM6" i="15"/>
  <c r="D68" i="13"/>
  <c r="D155" i="13"/>
  <c r="D237" i="13"/>
  <c r="G72" i="12"/>
  <c r="D151" i="13"/>
  <c r="D142" i="13"/>
  <c r="G31" i="12"/>
  <c r="D113" i="13"/>
  <c r="G14" i="12"/>
  <c r="D96" i="13"/>
  <c r="D269" i="13"/>
  <c r="G16" i="12"/>
  <c r="D15" i="13"/>
  <c r="D105" i="13"/>
  <c r="D98" i="13"/>
  <c r="D262" i="13"/>
  <c r="D179" i="13"/>
  <c r="D187" i="13"/>
  <c r="G15" i="12"/>
  <c r="D178" i="13"/>
  <c r="D90" i="13"/>
  <c r="D73" i="13"/>
  <c r="D31" i="13"/>
  <c r="D8" i="13"/>
  <c r="D172" i="13"/>
  <c r="G73" i="12"/>
  <c r="D277" i="13"/>
  <c r="G61" i="12"/>
  <c r="D307" i="13"/>
  <c r="D157" i="13"/>
  <c r="D256" i="13"/>
  <c r="D263" i="13"/>
  <c r="G6" i="12"/>
  <c r="D39" i="13"/>
  <c r="D143" i="13"/>
  <c r="D313" i="13"/>
  <c r="D184" i="13"/>
  <c r="D99" i="13"/>
  <c r="D10" i="13"/>
  <c r="G20" i="12"/>
  <c r="G55" i="12"/>
  <c r="D252" i="13"/>
  <c r="D285" i="13"/>
  <c r="D255" i="13"/>
  <c r="D92" i="13"/>
  <c r="D301" i="13"/>
  <c r="D170" i="13"/>
  <c r="G69" i="12"/>
  <c r="D174" i="13"/>
  <c r="D213" i="13"/>
  <c r="D233" i="13"/>
  <c r="D69" i="13"/>
  <c r="G49" i="12"/>
  <c r="D259" i="13"/>
  <c r="G13" i="12"/>
  <c r="G22" i="12"/>
  <c r="D95" i="13"/>
  <c r="D67" i="13"/>
  <c r="D41" i="13"/>
  <c r="G67" i="12"/>
  <c r="G51" i="12"/>
  <c r="D13" i="13"/>
  <c r="G34" i="12"/>
  <c r="D49" i="13"/>
  <c r="G17" i="12"/>
  <c r="D34" i="13"/>
  <c r="D121" i="13"/>
  <c r="D149" i="13"/>
  <c r="G71" i="12"/>
  <c r="D131" i="13"/>
  <c r="D17" i="13"/>
  <c r="D177" i="13"/>
  <c r="D203" i="13"/>
  <c r="D280" i="13"/>
  <c r="D137" i="13"/>
  <c r="D219" i="13"/>
  <c r="D116" i="13"/>
  <c r="D244" i="13"/>
  <c r="G80" i="12"/>
  <c r="D162" i="13"/>
  <c r="D326" i="13"/>
  <c r="D321" i="13"/>
  <c r="D80" i="13"/>
  <c r="D323" i="13"/>
  <c r="G77" i="12"/>
  <c r="D241" i="13"/>
  <c r="D159" i="13"/>
  <c r="D77" i="13"/>
  <c r="D193" i="13"/>
  <c r="D111" i="13"/>
  <c r="D29" i="13"/>
  <c r="D275" i="13"/>
  <c r="G29" i="12"/>
  <c r="D173" i="13"/>
  <c r="D75" i="13"/>
  <c r="AL55" i="4"/>
  <c r="D85" i="13"/>
  <c r="D167" i="13"/>
  <c r="D249" i="13"/>
  <c r="D3" i="13"/>
  <c r="AU88" i="2"/>
  <c r="L38" i="1" s="1"/>
  <c r="O38" i="1" s="1"/>
  <c r="D47" i="13"/>
  <c r="D2" i="13"/>
  <c r="D166" i="13"/>
  <c r="D248" i="13"/>
  <c r="G2" i="12"/>
  <c r="G47" i="12"/>
  <c r="AI43" i="4"/>
  <c r="AO45" i="4"/>
  <c r="D129" i="13"/>
  <c r="D293" i="13"/>
  <c r="AM13" i="4"/>
  <c r="AP22" i="4"/>
  <c r="AL22" i="4"/>
  <c r="AL25" i="4"/>
  <c r="AN13" i="4"/>
  <c r="AK10" i="4"/>
  <c r="AK52" i="4"/>
  <c r="AP52" i="4"/>
  <c r="AP38" i="4"/>
  <c r="AP18" i="4"/>
  <c r="AO18" i="4"/>
  <c r="D13" i="14"/>
  <c r="AM45" i="4"/>
  <c r="AL49" i="4"/>
  <c r="AK34" i="4"/>
  <c r="AO55" i="4"/>
  <c r="AI27" i="4"/>
  <c r="AP34" i="4"/>
  <c r="AJ13" i="4"/>
  <c r="AM10" i="4"/>
  <c r="D8" i="14"/>
  <c r="D17" i="14"/>
  <c r="D291" i="13"/>
  <c r="D45" i="13"/>
  <c r="AJ45" i="4"/>
  <c r="AP40" i="4"/>
  <c r="AM49" i="4"/>
  <c r="D127" i="13"/>
  <c r="AI52" i="4"/>
  <c r="AP49" i="4"/>
  <c r="AL18" i="4"/>
  <c r="AL45" i="4"/>
  <c r="AI34" i="4"/>
  <c r="D44" i="14"/>
  <c r="AN34" i="4"/>
  <c r="AJ52" i="4"/>
  <c r="AN45" i="4"/>
  <c r="D209" i="13"/>
  <c r="AM55" i="4"/>
  <c r="AK46" i="4"/>
  <c r="AI13" i="4"/>
  <c r="AO13" i="4"/>
  <c r="AL13" i="4"/>
  <c r="AO10" i="4"/>
  <c r="AJ10" i="4"/>
  <c r="AI22" i="4"/>
  <c r="D14" i="14"/>
  <c r="AP27" i="4"/>
  <c r="AK13" i="4"/>
  <c r="AK55" i="4"/>
  <c r="AL10" i="4"/>
  <c r="AM22" i="4"/>
  <c r="AJ46" i="4"/>
  <c r="AI46" i="4"/>
  <c r="AK43" i="4"/>
  <c r="AI19" i="4"/>
  <c r="AO46" i="4"/>
  <c r="D29" i="14"/>
  <c r="D20" i="14"/>
  <c r="AN43" i="4"/>
  <c r="AI49" i="4"/>
  <c r="AO49" i="4"/>
  <c r="AK19" i="4"/>
  <c r="AL34" i="4"/>
  <c r="AM52" i="4"/>
  <c r="AO52" i="4"/>
  <c r="D47" i="14"/>
  <c r="AI55" i="4"/>
  <c r="AJ19" i="4"/>
  <c r="D41" i="14"/>
  <c r="AK21" i="4"/>
  <c r="AM19" i="4"/>
  <c r="AN19" i="4"/>
  <c r="AN46" i="4"/>
  <c r="AP46" i="4"/>
  <c r="AO34" i="4"/>
  <c r="AJ43" i="4"/>
  <c r="AJ49" i="4"/>
  <c r="AN49" i="4"/>
  <c r="AP19" i="4"/>
  <c r="AJ34" i="4"/>
  <c r="AL52" i="4"/>
  <c r="AO19" i="4"/>
  <c r="AL46" i="4"/>
  <c r="AN18" i="4"/>
  <c r="D40" i="14"/>
  <c r="AI25" i="4"/>
  <c r="D11" i="14"/>
  <c r="D53" i="14"/>
  <c r="AI45" i="4"/>
  <c r="AJ18" i="4"/>
  <c r="AN25" i="4"/>
  <c r="AL38" i="4"/>
  <c r="AM25" i="4"/>
  <c r="AP25" i="4"/>
  <c r="AI18" i="4"/>
  <c r="AM18" i="4"/>
  <c r="AO21" i="4"/>
  <c r="AK45" i="4"/>
  <c r="AK25" i="4"/>
  <c r="AL40" i="4"/>
  <c r="C7" i="4"/>
  <c r="AH7" i="4" s="1"/>
  <c r="AJ7" i="4" s="1"/>
  <c r="AJ25" i="4"/>
  <c r="AN21" i="4"/>
  <c r="AK16" i="4"/>
  <c r="AI40" i="4"/>
  <c r="AK40" i="4"/>
  <c r="AO58" i="4"/>
  <c r="D33" i="14"/>
  <c r="AI21" i="4"/>
  <c r="AJ55" i="4"/>
  <c r="AK27" i="4"/>
  <c r="D16" i="14"/>
  <c r="AJ22" i="4"/>
  <c r="AM16" i="4"/>
  <c r="AL31" i="4"/>
  <c r="AN40" i="4"/>
  <c r="AJ40" i="4"/>
  <c r="AJ58" i="4"/>
  <c r="AM43" i="4"/>
  <c r="D38" i="14"/>
  <c r="AP43" i="4"/>
  <c r="AM21" i="4"/>
  <c r="AP10" i="4"/>
  <c r="D5" i="14"/>
  <c r="AJ38" i="4"/>
  <c r="AM38" i="4"/>
  <c r="AK22" i="4"/>
  <c r="AL21" i="4"/>
  <c r="AN16" i="4"/>
  <c r="D35" i="14"/>
  <c r="AN38" i="4"/>
  <c r="AK38" i="4"/>
  <c r="AN27" i="4"/>
  <c r="AM27" i="4"/>
  <c r="AP55" i="4"/>
  <c r="AN55" i="4"/>
  <c r="AJ27" i="4"/>
  <c r="D22" i="14"/>
  <c r="AP21" i="4"/>
  <c r="AN22" i="4"/>
  <c r="AL16" i="4"/>
  <c r="AO31" i="4"/>
  <c r="AM40" i="4"/>
  <c r="AM58" i="4"/>
  <c r="AN58" i="4"/>
  <c r="AO43" i="4"/>
  <c r="AN10" i="4"/>
  <c r="AI38" i="4"/>
  <c r="AO27" i="4"/>
  <c r="Z33" i="2"/>
  <c r="Z43" i="2"/>
  <c r="Z36" i="2"/>
  <c r="Z44" i="2"/>
  <c r="Z40" i="2"/>
  <c r="AN31" i="4"/>
  <c r="AI31" i="4"/>
  <c r="D153" i="13"/>
  <c r="D235" i="13"/>
  <c r="Z35" i="2"/>
  <c r="Z39" i="2"/>
  <c r="Z41" i="2"/>
  <c r="D71" i="13"/>
  <c r="AJ16" i="4"/>
  <c r="AO16" i="4"/>
  <c r="D26" i="14"/>
  <c r="AJ31" i="4"/>
  <c r="AK58" i="4"/>
  <c r="AP58" i="4"/>
  <c r="D130" i="13"/>
  <c r="D212" i="13"/>
  <c r="G48" i="12"/>
  <c r="D294" i="13"/>
  <c r="D226" i="13"/>
  <c r="D62" i="13"/>
  <c r="D308" i="13"/>
  <c r="D144" i="13"/>
  <c r="G62" i="12"/>
  <c r="G82" i="12"/>
  <c r="D164" i="13"/>
  <c r="D246" i="13"/>
  <c r="D328" i="13"/>
  <c r="D287" i="13"/>
  <c r="G41" i="12"/>
  <c r="D123" i="13"/>
  <c r="D297" i="13"/>
  <c r="D215" i="13"/>
  <c r="D133" i="13"/>
  <c r="D314" i="13"/>
  <c r="G68" i="12"/>
  <c r="D150" i="13"/>
  <c r="Z42" i="2"/>
  <c r="Z38" i="2"/>
  <c r="G60" i="12"/>
  <c r="D306" i="13"/>
  <c r="D224" i="13"/>
  <c r="D292" i="13"/>
  <c r="D128" i="13"/>
  <c r="D210" i="13"/>
  <c r="G46" i="12"/>
  <c r="Z34" i="2"/>
  <c r="AM31" i="4"/>
  <c r="D186" i="13"/>
  <c r="D268" i="13"/>
  <c r="D22" i="13"/>
  <c r="D9" i="13"/>
  <c r="D91" i="13"/>
  <c r="G50" i="12"/>
  <c r="D296" i="13"/>
  <c r="Z32" i="2"/>
  <c r="Z37" i="2"/>
  <c r="Z45" i="2"/>
  <c r="D50" i="13"/>
  <c r="AI16" i="4"/>
  <c r="AP31" i="4"/>
  <c r="AL58" i="4"/>
  <c r="D266" i="13"/>
  <c r="D20" i="13"/>
  <c r="D312" i="13"/>
  <c r="D66" i="13"/>
  <c r="G66" i="12"/>
  <c r="D148" i="13"/>
  <c r="D230" i="13"/>
  <c r="AV88" i="2"/>
  <c r="L39" i="1" s="1"/>
  <c r="O39" i="1" s="1"/>
  <c r="B2" i="4"/>
  <c r="W60" i="2"/>
  <c r="Z60" i="2"/>
  <c r="W68" i="2"/>
  <c r="Z68" i="2"/>
  <c r="W52" i="2"/>
  <c r="W58" i="2"/>
  <c r="Z58" i="2"/>
  <c r="W63" i="2"/>
  <c r="Z63" i="2"/>
  <c r="W74" i="2"/>
  <c r="Z74" i="2"/>
  <c r="W79" i="2"/>
  <c r="Z79" i="2"/>
  <c r="W76" i="2"/>
  <c r="Z76" i="2"/>
  <c r="W55" i="2"/>
  <c r="Z55" i="2"/>
  <c r="W66" i="2"/>
  <c r="Z66" i="2"/>
  <c r="W71" i="2"/>
  <c r="Z71" i="2"/>
  <c r="W82" i="2"/>
  <c r="Z82" i="2"/>
  <c r="W84" i="2"/>
  <c r="Z84" i="2"/>
  <c r="V48" i="2"/>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M88" i="4" s="1"/>
  <c r="W56" i="2"/>
  <c r="Z56" i="2"/>
  <c r="W64" i="2"/>
  <c r="Z64" i="2"/>
  <c r="W72" i="2"/>
  <c r="Z72" i="2"/>
  <c r="W80" i="2"/>
  <c r="Z80" i="2"/>
  <c r="W81" i="2"/>
  <c r="Z81" i="2"/>
  <c r="W83" i="2"/>
  <c r="Z83" i="2"/>
  <c r="D171" i="13"/>
  <c r="G7" i="12"/>
  <c r="D7" i="13"/>
  <c r="D253" i="13"/>
  <c r="D89" i="13"/>
  <c r="D273" i="13"/>
  <c r="G27" i="12"/>
  <c r="D27" i="13"/>
  <c r="D109" i="13"/>
  <c r="D191" i="13"/>
  <c r="D247" i="13"/>
  <c r="D83" i="13"/>
  <c r="D329" i="13"/>
  <c r="G83" i="12"/>
  <c r="D165" i="13"/>
  <c r="D278" i="13"/>
  <c r="D114" i="13"/>
  <c r="G32" i="12"/>
  <c r="D32" i="13"/>
  <c r="D196" i="13"/>
  <c r="D310" i="13"/>
  <c r="D146" i="13"/>
  <c r="G64" i="12"/>
  <c r="D64" i="13"/>
  <c r="D228" i="13"/>
  <c r="AP53" i="4"/>
  <c r="AM53" i="4"/>
  <c r="AO53" i="4"/>
  <c r="AL53" i="4"/>
  <c r="AJ53" i="4"/>
  <c r="AN53" i="4"/>
  <c r="D48" i="14"/>
  <c r="AK53" i="4"/>
  <c r="AI53" i="4"/>
  <c r="AP56" i="4"/>
  <c r="AJ56" i="4"/>
  <c r="AO56" i="4"/>
  <c r="AM56" i="4"/>
  <c r="AL56" i="4"/>
  <c r="D51" i="14"/>
  <c r="AN56" i="4"/>
  <c r="AI56" i="4"/>
  <c r="AK56" i="4"/>
  <c r="AJ44" i="4"/>
  <c r="AO44" i="4"/>
  <c r="AM44" i="4"/>
  <c r="AP44" i="4"/>
  <c r="AK44" i="4"/>
  <c r="AN44" i="4"/>
  <c r="AL44" i="4"/>
  <c r="D39" i="14"/>
  <c r="AI44" i="4"/>
  <c r="AM48" i="4"/>
  <c r="AL48" i="4"/>
  <c r="AJ48" i="4"/>
  <c r="AN48" i="4"/>
  <c r="AI48" i="4"/>
  <c r="AK48" i="4"/>
  <c r="D43" i="14"/>
  <c r="AP48" i="4"/>
  <c r="AO48" i="4"/>
  <c r="AI36" i="4"/>
  <c r="D31" i="14"/>
  <c r="AJ36" i="4"/>
  <c r="AP36" i="4"/>
  <c r="AK36" i="4"/>
  <c r="AO36" i="4"/>
  <c r="AL36" i="4"/>
  <c r="AM36" i="4"/>
  <c r="AN36" i="4"/>
  <c r="AN39" i="4"/>
  <c r="AM39" i="4"/>
  <c r="AJ39" i="4"/>
  <c r="AL39" i="4"/>
  <c r="AI39" i="4"/>
  <c r="AP39" i="4"/>
  <c r="D34" i="14"/>
  <c r="AK39" i="4"/>
  <c r="AO39" i="4"/>
  <c r="AO28" i="4"/>
  <c r="AP28" i="4"/>
  <c r="AJ28" i="4"/>
  <c r="D23" i="14"/>
  <c r="AK28" i="4"/>
  <c r="AN28" i="4"/>
  <c r="AI28" i="4"/>
  <c r="AL28" i="4"/>
  <c r="AM28" i="4"/>
  <c r="AI30" i="4"/>
  <c r="AO30" i="4"/>
  <c r="AK30" i="4"/>
  <c r="AM30" i="4"/>
  <c r="AP30" i="4"/>
  <c r="AL30" i="4"/>
  <c r="AJ30" i="4"/>
  <c r="D25" i="14"/>
  <c r="AN30" i="4"/>
  <c r="AK20" i="4"/>
  <c r="AO20" i="4"/>
  <c r="AM20" i="4"/>
  <c r="AI20" i="4"/>
  <c r="AP20" i="4"/>
  <c r="AJ20" i="4"/>
  <c r="D15" i="14"/>
  <c r="AL20" i="4"/>
  <c r="AN20" i="4"/>
  <c r="D4" i="14"/>
  <c r="AO9" i="4"/>
  <c r="AJ9" i="4"/>
  <c r="AN9" i="4"/>
  <c r="AI9" i="4"/>
  <c r="AP9" i="4"/>
  <c r="AM9" i="4"/>
  <c r="AL9" i="4"/>
  <c r="AK9" i="4"/>
  <c r="AN12" i="4"/>
  <c r="AP12" i="4"/>
  <c r="AI12" i="4"/>
  <c r="AL12" i="4"/>
  <c r="AM12" i="4"/>
  <c r="AO12" i="4"/>
  <c r="D7" i="14"/>
  <c r="AJ12" i="4"/>
  <c r="AK12" i="4"/>
  <c r="AM3" i="7"/>
  <c r="Z87" i="2"/>
  <c r="W87" i="2"/>
  <c r="W49" i="2"/>
  <c r="W53" i="2"/>
  <c r="W54" i="2"/>
  <c r="W57" i="2"/>
  <c r="Z57" i="2"/>
  <c r="W59" i="2"/>
  <c r="Z59" i="2"/>
  <c r="W61" i="2"/>
  <c r="Z61" i="2"/>
  <c r="W62" i="2"/>
  <c r="Z62" i="2"/>
  <c r="W65" i="2"/>
  <c r="Z65" i="2"/>
  <c r="W67" i="2"/>
  <c r="Z67" i="2"/>
  <c r="Z69" i="2"/>
  <c r="W69" i="2"/>
  <c r="W70" i="2"/>
  <c r="Z70" i="2"/>
  <c r="W73" i="2"/>
  <c r="Z73" i="2"/>
  <c r="W75" i="2"/>
  <c r="Z75" i="2"/>
  <c r="W77" i="2"/>
  <c r="Z77" i="2"/>
  <c r="W78" i="2"/>
  <c r="Z78" i="2"/>
  <c r="Z85" i="2"/>
  <c r="W85" i="2"/>
  <c r="Y6" i="2"/>
  <c r="Y7" i="2" s="1"/>
  <c r="Y8" i="2" s="1"/>
  <c r="Y9" i="2" s="1"/>
  <c r="Y10" i="2" s="1"/>
  <c r="Y11" i="2" s="1"/>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K6" i="4" s="1"/>
  <c r="D87" i="13"/>
  <c r="D5" i="13"/>
  <c r="D169" i="13"/>
  <c r="D251" i="13"/>
  <c r="G5" i="12"/>
  <c r="AJ54" i="4"/>
  <c r="AL54" i="4"/>
  <c r="AN54" i="4"/>
  <c r="AM54" i="4"/>
  <c r="AI54" i="4"/>
  <c r="AO54" i="4"/>
  <c r="AP54" i="4"/>
  <c r="AK54" i="4"/>
  <c r="D49" i="14"/>
  <c r="AK57" i="4"/>
  <c r="AJ57" i="4"/>
  <c r="D52" i="14"/>
  <c r="AP57" i="4"/>
  <c r="AM57" i="4"/>
  <c r="AO57" i="4"/>
  <c r="AN57" i="4"/>
  <c r="AI57" i="4"/>
  <c r="AL57" i="4"/>
  <c r="AM47" i="4"/>
  <c r="AK47" i="4"/>
  <c r="AO47" i="4"/>
  <c r="AN47" i="4"/>
  <c r="AJ47" i="4"/>
  <c r="D42" i="14"/>
  <c r="AI47" i="4"/>
  <c r="AL47" i="4"/>
  <c r="AP47" i="4"/>
  <c r="AN35" i="4"/>
  <c r="AK35" i="4"/>
  <c r="AP35" i="4"/>
  <c r="AO35" i="4"/>
  <c r="AL35" i="4"/>
  <c r="AJ35" i="4"/>
  <c r="D30" i="14"/>
  <c r="AM35" i="4"/>
  <c r="AI35" i="4"/>
  <c r="AL37" i="4"/>
  <c r="AO37" i="4"/>
  <c r="AI37" i="4"/>
  <c r="AM37" i="4"/>
  <c r="D32" i="14"/>
  <c r="AK37" i="4"/>
  <c r="AJ37" i="4"/>
  <c r="AP37" i="4"/>
  <c r="AN37" i="4"/>
  <c r="AN26" i="4"/>
  <c r="AI26" i="4"/>
  <c r="D21" i="14"/>
  <c r="AJ26" i="4"/>
  <c r="AO26" i="4"/>
  <c r="AP26" i="4"/>
  <c r="AL26" i="4"/>
  <c r="AM26" i="4"/>
  <c r="AK26" i="4"/>
  <c r="AK29" i="4"/>
  <c r="AP29" i="4"/>
  <c r="AM29" i="4"/>
  <c r="AJ29" i="4"/>
  <c r="D24" i="14"/>
  <c r="AL29" i="4"/>
  <c r="AO29" i="4"/>
  <c r="AN29" i="4"/>
  <c r="AI29" i="4"/>
  <c r="AI17" i="4"/>
  <c r="AL17" i="4"/>
  <c r="AM17" i="4"/>
  <c r="AO17" i="4"/>
  <c r="AJ17" i="4"/>
  <c r="AN17" i="4"/>
  <c r="AP17" i="4"/>
  <c r="D12" i="14"/>
  <c r="AK17" i="4"/>
  <c r="AK8" i="4"/>
  <c r="AP8" i="4"/>
  <c r="AL8" i="4"/>
  <c r="AM8" i="4"/>
  <c r="AJ8" i="4"/>
  <c r="D3" i="14"/>
  <c r="AI8" i="4"/>
  <c r="AN8" i="4"/>
  <c r="AO8" i="4"/>
  <c r="AI11" i="4"/>
  <c r="AM11" i="4"/>
  <c r="AO11" i="4"/>
  <c r="D6" i="14"/>
  <c r="AP11" i="4"/>
  <c r="AK11" i="4"/>
  <c r="AN11" i="4"/>
  <c r="AJ11" i="4"/>
  <c r="AL11" i="4"/>
  <c r="D86" i="13"/>
  <c r="G4" i="12"/>
  <c r="D168" i="13"/>
  <c r="D250" i="13"/>
  <c r="D4" i="13"/>
  <c r="D175" i="13"/>
  <c r="D93" i="13"/>
  <c r="D257" i="13"/>
  <c r="G11" i="12"/>
  <c r="D11" i="13"/>
  <c r="D204" i="13"/>
  <c r="D286" i="13"/>
  <c r="D122" i="13"/>
  <c r="D40" i="13"/>
  <c r="G40" i="12"/>
  <c r="D119" i="13"/>
  <c r="D201" i="13"/>
  <c r="D283" i="13"/>
  <c r="G37" i="12"/>
  <c r="D37" i="13"/>
  <c r="D272" i="13"/>
  <c r="D108" i="13"/>
  <c r="G26" i="12"/>
  <c r="D190" i="13"/>
  <c r="D26" i="13"/>
  <c r="D33" i="13"/>
  <c r="D115" i="13"/>
  <c r="D279" i="13"/>
  <c r="D197" i="13"/>
  <c r="G33" i="12"/>
  <c r="D221" i="13"/>
  <c r="D57" i="13"/>
  <c r="D139" i="13"/>
  <c r="D303" i="13"/>
  <c r="G57" i="12"/>
  <c r="D311" i="13"/>
  <c r="G65" i="12"/>
  <c r="D65" i="13"/>
  <c r="D147" i="13"/>
  <c r="D229" i="13"/>
  <c r="Z30" i="2" l="1"/>
  <c r="A26" i="12" s="1"/>
  <c r="Z26" i="2"/>
  <c r="A22" i="12" s="1"/>
  <c r="Z16" i="2"/>
  <c r="A12" i="12" s="1"/>
  <c r="Z12" i="2"/>
  <c r="A8" i="12" s="1"/>
  <c r="Z19" i="2"/>
  <c r="A15" i="12" s="1"/>
  <c r="Z31" i="2"/>
  <c r="A27" i="12" s="1"/>
  <c r="Z28" i="2"/>
  <c r="A24" i="12" s="1"/>
  <c r="Z22" i="2"/>
  <c r="A18" i="12" s="1"/>
  <c r="Z18" i="2"/>
  <c r="A14" i="12" s="1"/>
  <c r="Z13" i="2"/>
  <c r="A9" i="12" s="1"/>
  <c r="Z27" i="2"/>
  <c r="A23" i="12" s="1"/>
  <c r="Z14" i="2"/>
  <c r="A10" i="12" s="1"/>
  <c r="Z20" i="2"/>
  <c r="A16" i="12" s="1"/>
  <c r="Z29" i="2"/>
  <c r="A25" i="12" s="1"/>
  <c r="Z24" i="2"/>
  <c r="A20" i="12" s="1"/>
  <c r="Z23" i="2"/>
  <c r="A19" i="12" s="1"/>
  <c r="Z15" i="2"/>
  <c r="A11" i="12" s="1"/>
  <c r="Z21" i="2"/>
  <c r="A17" i="12" s="1"/>
  <c r="Z17" i="2"/>
  <c r="A13" i="12" s="1"/>
  <c r="Z25" i="2"/>
  <c r="A21" i="12" s="1"/>
  <c r="Z10" i="2"/>
  <c r="A6" i="12" s="1"/>
  <c r="Z11" i="2"/>
  <c r="A7" i="12" s="1"/>
  <c r="Z8" i="2"/>
  <c r="A4" i="12" s="1"/>
  <c r="Z9" i="2"/>
  <c r="A5" i="12" s="1"/>
  <c r="O40" i="1"/>
  <c r="Z53" i="2"/>
  <c r="A49" i="12" s="1"/>
  <c r="W48" i="2"/>
  <c r="N90" i="4" s="1"/>
  <c r="W50" i="2"/>
  <c r="N91" i="4" s="1"/>
  <c r="Z54" i="2"/>
  <c r="A50" i="12" s="1"/>
  <c r="W51" i="2"/>
  <c r="D2" i="14"/>
  <c r="Z7" i="2"/>
  <c r="A3" i="12" s="1"/>
  <c r="Z49" i="2"/>
  <c r="Z52" i="2"/>
  <c r="Z51" i="2"/>
  <c r="A129" i="13" s="1"/>
  <c r="Z50" i="2"/>
  <c r="Z48" i="2"/>
  <c r="AP23" i="4"/>
  <c r="AL50" i="4"/>
  <c r="AN23" i="4"/>
  <c r="AI7" i="4"/>
  <c r="AI14" i="4" s="1"/>
  <c r="AM7" i="4"/>
  <c r="AM14" i="4" s="1"/>
  <c r="AN7" i="4"/>
  <c r="AN14" i="4" s="1"/>
  <c r="AI50" i="4"/>
  <c r="AK7" i="4"/>
  <c r="AK14" i="4" s="1"/>
  <c r="AO23" i="4"/>
  <c r="AL7" i="4"/>
  <c r="AL14" i="4" s="1"/>
  <c r="AP7" i="4"/>
  <c r="AP14" i="4" s="1"/>
  <c r="AO7" i="4"/>
  <c r="AK23" i="4"/>
  <c r="AL23" i="4"/>
  <c r="AI32" i="4"/>
  <c r="AI23" i="4"/>
  <c r="AK50" i="4"/>
  <c r="AO50" i="4"/>
  <c r="AJ23" i="4"/>
  <c r="AM23" i="4"/>
  <c r="AK32" i="4"/>
  <c r="AI41" i="4"/>
  <c r="AP50" i="4"/>
  <c r="AJ50" i="4"/>
  <c r="AM50" i="4"/>
  <c r="AN50" i="4"/>
  <c r="Z6" i="2"/>
  <c r="A2" i="12" s="1"/>
  <c r="AO14" i="4"/>
  <c r="AP32" i="4"/>
  <c r="AJ32" i="4"/>
  <c r="AM41" i="4"/>
  <c r="AO41" i="4"/>
  <c r="AK41" i="4"/>
  <c r="AP41" i="4"/>
  <c r="AM32" i="4"/>
  <c r="O36" i="4"/>
  <c r="O40" i="4"/>
  <c r="O44" i="4"/>
  <c r="O48" i="4"/>
  <c r="O52" i="4"/>
  <c r="O56" i="4"/>
  <c r="O60" i="4"/>
  <c r="O64" i="4"/>
  <c r="O68" i="4"/>
  <c r="O72" i="4"/>
  <c r="O76" i="4"/>
  <c r="O80" i="4"/>
  <c r="O84" i="4"/>
  <c r="O35" i="4"/>
  <c r="O39" i="4"/>
  <c r="O43" i="4"/>
  <c r="O47" i="4"/>
  <c r="O51" i="4"/>
  <c r="O55" i="4"/>
  <c r="O59" i="4"/>
  <c r="O63" i="4"/>
  <c r="O67" i="4"/>
  <c r="O71" i="4"/>
  <c r="O75" i="4"/>
  <c r="O79" i="4"/>
  <c r="O83" i="4"/>
  <c r="P59" i="4"/>
  <c r="P40" i="4"/>
  <c r="L122" i="4" s="1"/>
  <c r="P48" i="4"/>
  <c r="P80" i="4"/>
  <c r="P81" i="4"/>
  <c r="P55" i="4"/>
  <c r="P76" i="4"/>
  <c r="P73" i="4"/>
  <c r="M34" i="4"/>
  <c r="N34" i="4" s="1"/>
  <c r="M42" i="4"/>
  <c r="N42" i="4" s="1"/>
  <c r="M50" i="4"/>
  <c r="N50" i="4" s="1"/>
  <c r="M58" i="4"/>
  <c r="N58" i="4" s="1"/>
  <c r="M66" i="4"/>
  <c r="N66" i="4" s="1"/>
  <c r="M74" i="4"/>
  <c r="N74" i="4" s="1"/>
  <c r="M82" i="4"/>
  <c r="N82" i="4" s="1"/>
  <c r="L41" i="4"/>
  <c r="L73" i="4"/>
  <c r="M37" i="4"/>
  <c r="N37" i="4" s="1"/>
  <c r="M45" i="4"/>
  <c r="N45" i="4" s="1"/>
  <c r="M53" i="4"/>
  <c r="N53" i="4" s="1"/>
  <c r="P45" i="4"/>
  <c r="L127" i="4" s="1"/>
  <c r="P61" i="4"/>
  <c r="P82" i="4"/>
  <c r="L35" i="4"/>
  <c r="L67" i="4"/>
  <c r="L46" i="4"/>
  <c r="L78" i="4"/>
  <c r="L48" i="4"/>
  <c r="M38" i="4"/>
  <c r="N38" i="4" s="1"/>
  <c r="M54" i="4"/>
  <c r="N54" i="4" s="1"/>
  <c r="M70" i="4"/>
  <c r="N70" i="4" s="1"/>
  <c r="M86" i="4"/>
  <c r="N86" i="4" s="1"/>
  <c r="P69" i="4"/>
  <c r="L55" i="4"/>
  <c r="M35" i="4"/>
  <c r="N35" i="4" s="1"/>
  <c r="M43" i="4"/>
  <c r="N43" i="4" s="1"/>
  <c r="M51" i="4"/>
  <c r="N51" i="4" s="1"/>
  <c r="M59" i="4"/>
  <c r="N59" i="4" s="1"/>
  <c r="M67" i="4"/>
  <c r="N67" i="4" s="1"/>
  <c r="M75" i="4"/>
  <c r="N75" i="4" s="1"/>
  <c r="M83" i="4"/>
  <c r="N83" i="4" s="1"/>
  <c r="L42" i="4"/>
  <c r="L74" i="4"/>
  <c r="L81" i="4"/>
  <c r="L68" i="4"/>
  <c r="P56" i="4"/>
  <c r="P41" i="4"/>
  <c r="L123" i="4" s="1"/>
  <c r="P39" i="4"/>
  <c r="L121" i="4" s="1"/>
  <c r="P63" i="4"/>
  <c r="P84" i="4"/>
  <c r="L49" i="4"/>
  <c r="M46" i="4"/>
  <c r="N46" i="4" s="1"/>
  <c r="M78" i="4"/>
  <c r="N78" i="4" s="1"/>
  <c r="L45" i="4"/>
  <c r="M44" i="4"/>
  <c r="N44" i="4" s="1"/>
  <c r="M60" i="4"/>
  <c r="N60" i="4" s="1"/>
  <c r="M76" i="4"/>
  <c r="N76" i="4" s="1"/>
  <c r="L75" i="4"/>
  <c r="L54" i="4"/>
  <c r="L64" i="4"/>
  <c r="L69" i="4"/>
  <c r="P35" i="4"/>
  <c r="L117" i="4" s="1"/>
  <c r="P51" i="4"/>
  <c r="P72" i="4"/>
  <c r="P38" i="4"/>
  <c r="L120" i="4" s="1"/>
  <c r="P86" i="4"/>
  <c r="P79" i="4"/>
  <c r="P57" i="4"/>
  <c r="L33" i="4"/>
  <c r="M62" i="4"/>
  <c r="N62" i="4" s="1"/>
  <c r="P77" i="4"/>
  <c r="L59" i="4"/>
  <c r="L70" i="4"/>
  <c r="M61" i="4"/>
  <c r="N61" i="4" s="1"/>
  <c r="L37" i="4"/>
  <c r="P74" i="4"/>
  <c r="L47" i="4"/>
  <c r="L82" i="4"/>
  <c r="L72" i="4"/>
  <c r="L66" i="4"/>
  <c r="M73" i="4"/>
  <c r="N73" i="4" s="1"/>
  <c r="M69" i="4"/>
  <c r="N69" i="4" s="1"/>
  <c r="L84" i="4"/>
  <c r="O34" i="4"/>
  <c r="O38" i="4"/>
  <c r="O42" i="4"/>
  <c r="O46" i="4"/>
  <c r="O50" i="4"/>
  <c r="O54" i="4"/>
  <c r="O58" i="4"/>
  <c r="O62" i="4"/>
  <c r="O66" i="4"/>
  <c r="O70" i="4"/>
  <c r="O74" i="4"/>
  <c r="O78" i="4"/>
  <c r="O82" i="4"/>
  <c r="O86" i="4"/>
  <c r="O33" i="4"/>
  <c r="O37" i="4"/>
  <c r="O41" i="4"/>
  <c r="O45" i="4"/>
  <c r="O49" i="4"/>
  <c r="O53" i="4"/>
  <c r="O57" i="4"/>
  <c r="O61" i="4"/>
  <c r="O65" i="4"/>
  <c r="O69" i="4"/>
  <c r="O73" i="4"/>
  <c r="O77" i="4"/>
  <c r="O81" i="4"/>
  <c r="O85" i="4"/>
  <c r="P37" i="4"/>
  <c r="L119" i="4" s="1"/>
  <c r="P75" i="4"/>
  <c r="P64" i="4"/>
  <c r="P49" i="4"/>
  <c r="P70" i="4"/>
  <c r="P71" i="4"/>
  <c r="P60" i="4"/>
  <c r="P46" i="4"/>
  <c r="L128" i="4" s="1"/>
  <c r="P62" i="4"/>
  <c r="L57" i="4"/>
  <c r="L61" i="4"/>
  <c r="P34" i="4"/>
  <c r="L116" i="4" s="1"/>
  <c r="P50" i="4"/>
  <c r="L51" i="4"/>
  <c r="L62" i="4"/>
  <c r="M65" i="4"/>
  <c r="N65" i="4" s="1"/>
  <c r="M81" i="4"/>
  <c r="N81" i="4" s="1"/>
  <c r="L80" i="4"/>
  <c r="L60" i="4"/>
  <c r="L53" i="4"/>
  <c r="P42" i="4"/>
  <c r="L124" i="4" s="1"/>
  <c r="P58" i="4"/>
  <c r="M40" i="4"/>
  <c r="N40" i="4" s="1"/>
  <c r="M48" i="4"/>
  <c r="N48" i="4" s="1"/>
  <c r="M56" i="4"/>
  <c r="N56" i="4" s="1"/>
  <c r="M64" i="4"/>
  <c r="N64" i="4" s="1"/>
  <c r="M72" i="4"/>
  <c r="N72" i="4" s="1"/>
  <c r="M80" i="4"/>
  <c r="N80" i="4" s="1"/>
  <c r="L39" i="4"/>
  <c r="L71" i="4"/>
  <c r="L58" i="4"/>
  <c r="L85" i="4"/>
  <c r="L56" i="4"/>
  <c r="L36" i="4"/>
  <c r="L83" i="4"/>
  <c r="P43" i="4"/>
  <c r="L125" i="4" s="1"/>
  <c r="P67" i="4"/>
  <c r="P54" i="4"/>
  <c r="P36" i="4"/>
  <c r="L118" i="4" s="1"/>
  <c r="P52" i="4"/>
  <c r="P66" i="4"/>
  <c r="L43" i="4"/>
  <c r="M47" i="4"/>
  <c r="N47" i="4" s="1"/>
  <c r="M63" i="4"/>
  <c r="N63" i="4" s="1"/>
  <c r="M79" i="4"/>
  <c r="N79" i="4" s="1"/>
  <c r="L86" i="4"/>
  <c r="M77" i="4"/>
  <c r="N77" i="4" s="1"/>
  <c r="L44" i="4"/>
  <c r="M41" i="4"/>
  <c r="N41" i="4" s="1"/>
  <c r="M57" i="4"/>
  <c r="N57" i="4" s="1"/>
  <c r="P85" i="4"/>
  <c r="L63" i="4"/>
  <c r="P83" i="4"/>
  <c r="P65" i="4"/>
  <c r="P33" i="4"/>
  <c r="L115" i="4" s="1"/>
  <c r="P47" i="4"/>
  <c r="P44" i="4"/>
  <c r="L126" i="4" s="1"/>
  <c r="P68" i="4"/>
  <c r="P78" i="4"/>
  <c r="L65" i="4"/>
  <c r="L77" i="4"/>
  <c r="M36" i="4"/>
  <c r="N36" i="4" s="1"/>
  <c r="M52" i="4"/>
  <c r="N52" i="4" s="1"/>
  <c r="M68" i="4"/>
  <c r="N68" i="4" s="1"/>
  <c r="M84" i="4"/>
  <c r="N84" i="4" s="1"/>
  <c r="M39" i="4"/>
  <c r="N39" i="4" s="1"/>
  <c r="M55" i="4"/>
  <c r="N55" i="4" s="1"/>
  <c r="M71" i="4"/>
  <c r="N71" i="4" s="1"/>
  <c r="L38" i="4"/>
  <c r="L76" i="4"/>
  <c r="M33" i="4"/>
  <c r="N33" i="4" s="1"/>
  <c r="M49" i="4"/>
  <c r="N49" i="4" s="1"/>
  <c r="P53" i="4"/>
  <c r="L79" i="4"/>
  <c r="L50" i="4"/>
  <c r="M85" i="4"/>
  <c r="N85" i="4" s="1"/>
  <c r="L52" i="4"/>
  <c r="L40" i="4"/>
  <c r="L34" i="4"/>
  <c r="AK59" i="4"/>
  <c r="AN59" i="4"/>
  <c r="AL59" i="4"/>
  <c r="AM59" i="4"/>
  <c r="N103" i="4"/>
  <c r="N111" i="4"/>
  <c r="N119" i="4"/>
  <c r="N127" i="4"/>
  <c r="N97" i="4"/>
  <c r="N105" i="4"/>
  <c r="N113" i="4"/>
  <c r="N121" i="4"/>
  <c r="N124" i="4"/>
  <c r="N116" i="4"/>
  <c r="N108" i="4"/>
  <c r="N100" i="4"/>
  <c r="N92" i="4"/>
  <c r="N122" i="4"/>
  <c r="N114" i="4"/>
  <c r="N106" i="4"/>
  <c r="N98" i="4"/>
  <c r="N99" i="4"/>
  <c r="N107" i="4"/>
  <c r="N115" i="4"/>
  <c r="N123" i="4"/>
  <c r="N101" i="4"/>
  <c r="N109" i="4"/>
  <c r="N117" i="4"/>
  <c r="N125" i="4"/>
  <c r="N128" i="4"/>
  <c r="N120" i="4"/>
  <c r="N112" i="4"/>
  <c r="N104" i="4"/>
  <c r="N96" i="4"/>
  <c r="N126" i="4"/>
  <c r="N118" i="4"/>
  <c r="N110" i="4"/>
  <c r="N102" i="4"/>
  <c r="N94" i="4"/>
  <c r="AJ14" i="4"/>
  <c r="AJ41" i="4"/>
  <c r="AL32" i="4"/>
  <c r="AO32" i="4"/>
  <c r="AN32" i="4"/>
  <c r="AL41" i="4"/>
  <c r="AN41" i="4"/>
  <c r="AI59" i="4"/>
  <c r="AJ59" i="4"/>
  <c r="AO59" i="4"/>
  <c r="AP59" i="4"/>
  <c r="N89" i="4" l="1"/>
  <c r="M29" i="4"/>
  <c r="N29" i="4" s="1"/>
  <c r="R29" i="4" s="1"/>
  <c r="P30" i="4"/>
  <c r="P29" i="4"/>
  <c r="L111" i="4" s="1"/>
  <c r="O22" i="4"/>
  <c r="L21" i="4"/>
  <c r="O32" i="4"/>
  <c r="O21" i="4"/>
  <c r="M32" i="4"/>
  <c r="N32" i="4" s="1"/>
  <c r="Q32" i="4" s="1"/>
  <c r="M18" i="4"/>
  <c r="N18" i="4" s="1"/>
  <c r="Q18" i="4" s="1"/>
  <c r="P19" i="4"/>
  <c r="M25" i="4"/>
  <c r="N25" i="4" s="1"/>
  <c r="S25" i="4" s="1"/>
  <c r="O24" i="4"/>
  <c r="L32" i="4"/>
  <c r="M14" i="4"/>
  <c r="N14" i="4" s="1"/>
  <c r="R14" i="4" s="1"/>
  <c r="P18" i="4"/>
  <c r="P24" i="4"/>
  <c r="O19" i="4"/>
  <c r="L17" i="4"/>
  <c r="M17" i="4"/>
  <c r="N17" i="4" s="1"/>
  <c r="S17" i="4" s="1"/>
  <c r="P23" i="4"/>
  <c r="M27" i="4"/>
  <c r="N27" i="4" s="1"/>
  <c r="R27" i="4" s="1"/>
  <c r="L28" i="4"/>
  <c r="O27" i="4"/>
  <c r="L27" i="4"/>
  <c r="P27" i="4"/>
  <c r="L109" i="4" s="1"/>
  <c r="O29" i="4"/>
  <c r="O30" i="4"/>
  <c r="M30" i="4"/>
  <c r="N30" i="4" s="1"/>
  <c r="S30" i="4" s="1"/>
  <c r="P25" i="4"/>
  <c r="L107" i="4" s="1"/>
  <c r="L24" i="4"/>
  <c r="O16" i="4"/>
  <c r="M20" i="4"/>
  <c r="N20" i="4" s="1"/>
  <c r="S20" i="4" s="1"/>
  <c r="P31" i="4"/>
  <c r="L22" i="4"/>
  <c r="M31" i="4"/>
  <c r="N31" i="4" s="1"/>
  <c r="R31" i="4" s="1"/>
  <c r="P22" i="4"/>
  <c r="P16" i="4"/>
  <c r="M24" i="4"/>
  <c r="N24" i="4" s="1"/>
  <c r="S24" i="4" s="1"/>
  <c r="P26" i="4"/>
  <c r="L16" i="4"/>
  <c r="L30" i="4"/>
  <c r="M21" i="4"/>
  <c r="N21" i="4" s="1"/>
  <c r="S21" i="4" s="1"/>
  <c r="O17" i="4"/>
  <c r="O26" i="4"/>
  <c r="M19" i="4"/>
  <c r="N19" i="4" s="1"/>
  <c r="R19" i="4" s="1"/>
  <c r="M16" i="4"/>
  <c r="N16" i="4" s="1"/>
  <c r="R16" i="4" s="1"/>
  <c r="L29" i="4"/>
  <c r="O23" i="4"/>
  <c r="O28" i="4"/>
  <c r="M23" i="4"/>
  <c r="N23" i="4" s="1"/>
  <c r="P28" i="4"/>
  <c r="P17" i="4"/>
  <c r="P20" i="4"/>
  <c r="L26" i="4"/>
  <c r="L19" i="4"/>
  <c r="L25" i="4"/>
  <c r="P21" i="4"/>
  <c r="O25" i="4"/>
  <c r="O18" i="4"/>
  <c r="L20" i="4"/>
  <c r="L18" i="4"/>
  <c r="L31" i="4"/>
  <c r="M28" i="4"/>
  <c r="N28" i="4" s="1"/>
  <c r="Q28" i="4" s="1"/>
  <c r="L23" i="4"/>
  <c r="M22" i="4"/>
  <c r="N22" i="4" s="1"/>
  <c r="R22" i="4" s="1"/>
  <c r="M26" i="4"/>
  <c r="N26" i="4" s="1"/>
  <c r="Q26" i="4" s="1"/>
  <c r="P32" i="4"/>
  <c r="O31" i="4"/>
  <c r="O20" i="4"/>
  <c r="B129" i="13"/>
  <c r="C129" i="13"/>
  <c r="M8" i="4"/>
  <c r="P8" i="4"/>
  <c r="P10" i="4"/>
  <c r="P15" i="4"/>
  <c r="O15" i="4"/>
  <c r="N93" i="4"/>
  <c r="N95" i="4"/>
  <c r="L15" i="4"/>
  <c r="M15" i="4"/>
  <c r="N15" i="4" s="1"/>
  <c r="Q15" i="4" s="1"/>
  <c r="P14" i="4"/>
  <c r="L96" i="4" s="1"/>
  <c r="O9" i="4"/>
  <c r="L14" i="4"/>
  <c r="O14" i="4"/>
  <c r="L12" i="4"/>
  <c r="L7" i="4"/>
  <c r="A44" i="12"/>
  <c r="A44" i="13"/>
  <c r="A45" i="12"/>
  <c r="A45" i="13"/>
  <c r="A127" i="13"/>
  <c r="M7" i="4"/>
  <c r="M9" i="4"/>
  <c r="O7" i="4"/>
  <c r="P9" i="4"/>
  <c r="A46" i="12"/>
  <c r="A46" i="13"/>
  <c r="A47" i="12"/>
  <c r="A47" i="13"/>
  <c r="L8" i="4"/>
  <c r="L9" i="4"/>
  <c r="P7" i="4"/>
  <c r="O8" i="4"/>
  <c r="A48" i="12"/>
  <c r="A48" i="13"/>
  <c r="O13" i="4"/>
  <c r="P11" i="4"/>
  <c r="M12" i="4"/>
  <c r="N12" i="4" s="1"/>
  <c r="Q12" i="4" s="1"/>
  <c r="L11" i="4"/>
  <c r="L13" i="4"/>
  <c r="O12" i="4"/>
  <c r="P12" i="4"/>
  <c r="M10" i="4"/>
  <c r="M13" i="4"/>
  <c r="O10" i="4"/>
  <c r="O11" i="4"/>
  <c r="L10" i="4"/>
  <c r="M11" i="4"/>
  <c r="P13" i="4"/>
  <c r="N8" i="4"/>
  <c r="S8" i="4" s="1"/>
  <c r="AQ50" i="4"/>
  <c r="F42" i="4" s="1"/>
  <c r="AS42" i="4" s="1"/>
  <c r="AR50" i="4"/>
  <c r="H35" i="1" s="1"/>
  <c r="AT3" i="7" s="1"/>
  <c r="AR23" i="4"/>
  <c r="P34" i="1" s="1"/>
  <c r="AS3" i="7" s="1"/>
  <c r="AQ23" i="4"/>
  <c r="F15" i="4" s="1"/>
  <c r="AQ32" i="4"/>
  <c r="F24" i="4" s="1"/>
  <c r="AQ41" i="4"/>
  <c r="F33" i="4" s="1"/>
  <c r="AR14" i="4"/>
  <c r="H34" i="1" s="1"/>
  <c r="AR3" i="7" s="1"/>
  <c r="AQ59" i="4"/>
  <c r="F51" i="4" s="1"/>
  <c r="AR59" i="4"/>
  <c r="P35" i="1" s="1"/>
  <c r="AU3" i="7" s="1"/>
  <c r="AR32" i="4"/>
  <c r="H33" i="1" s="1"/>
  <c r="R33" i="4"/>
  <c r="Q33" i="4"/>
  <c r="S33" i="4"/>
  <c r="S55" i="4"/>
  <c r="Q55" i="4"/>
  <c r="R55" i="4"/>
  <c r="R84" i="4"/>
  <c r="S84" i="4"/>
  <c r="Q84" i="4"/>
  <c r="S52" i="4"/>
  <c r="R52" i="4"/>
  <c r="Q52" i="4"/>
  <c r="S57" i="4"/>
  <c r="Q57" i="4"/>
  <c r="R57" i="4"/>
  <c r="Q79" i="4"/>
  <c r="S79" i="4"/>
  <c r="R79" i="4"/>
  <c r="R47" i="4"/>
  <c r="Q47" i="4"/>
  <c r="R80" i="4"/>
  <c r="S80" i="4"/>
  <c r="Q80" i="4"/>
  <c r="S64" i="4"/>
  <c r="Q64" i="4"/>
  <c r="R64" i="4"/>
  <c r="Q48" i="4"/>
  <c r="R48" i="4"/>
  <c r="S48" i="4"/>
  <c r="Q81" i="4"/>
  <c r="S81" i="4"/>
  <c r="R81" i="4"/>
  <c r="S73" i="4"/>
  <c r="Q73" i="4"/>
  <c r="R73" i="4"/>
  <c r="R61" i="4"/>
  <c r="S61" i="4"/>
  <c r="Q61" i="4"/>
  <c r="S60" i="4"/>
  <c r="Q60" i="4"/>
  <c r="R60" i="4"/>
  <c r="Q46" i="4"/>
  <c r="S46" i="4"/>
  <c r="R46" i="4"/>
  <c r="S83" i="4"/>
  <c r="R83" i="4"/>
  <c r="Q83" i="4"/>
  <c r="R67" i="4"/>
  <c r="S67" i="4"/>
  <c r="Q67" i="4"/>
  <c r="S51" i="4"/>
  <c r="Q51" i="4"/>
  <c r="R51" i="4"/>
  <c r="R35" i="4"/>
  <c r="Q35" i="4"/>
  <c r="S35" i="4"/>
  <c r="S70" i="4"/>
  <c r="R70" i="4"/>
  <c r="Q70" i="4"/>
  <c r="Q38" i="4"/>
  <c r="R38" i="4"/>
  <c r="S38" i="4"/>
  <c r="R53" i="4"/>
  <c r="Q53" i="4"/>
  <c r="S53" i="4"/>
  <c r="R37" i="4"/>
  <c r="Q37" i="4"/>
  <c r="S37" i="4"/>
  <c r="S82" i="4"/>
  <c r="Q82" i="4"/>
  <c r="R82" i="4"/>
  <c r="R66" i="4"/>
  <c r="Q66" i="4"/>
  <c r="S66" i="4"/>
  <c r="S50" i="4"/>
  <c r="Q50" i="4"/>
  <c r="R50" i="4"/>
  <c r="R34" i="4"/>
  <c r="S34" i="4"/>
  <c r="Q34" i="4"/>
  <c r="AQ14" i="4"/>
  <c r="F6" i="4" s="1"/>
  <c r="AR41" i="4"/>
  <c r="P33" i="1" s="1"/>
  <c r="AQ3" i="7" s="1"/>
  <c r="S85" i="4"/>
  <c r="Q85" i="4"/>
  <c r="R85" i="4"/>
  <c r="R49" i="4"/>
  <c r="S49" i="4"/>
  <c r="Q49" i="4"/>
  <c r="R71" i="4"/>
  <c r="S71" i="4"/>
  <c r="Q71" i="4"/>
  <c r="Q39" i="4"/>
  <c r="R39" i="4"/>
  <c r="S39" i="4"/>
  <c r="R68" i="4"/>
  <c r="Q68" i="4"/>
  <c r="S68" i="4"/>
  <c r="Q36" i="4"/>
  <c r="S36" i="4"/>
  <c r="R36" i="4"/>
  <c r="S41" i="4"/>
  <c r="Q41" i="4"/>
  <c r="R41" i="4"/>
  <c r="Q77" i="4"/>
  <c r="S77" i="4"/>
  <c r="R77" i="4"/>
  <c r="Q63" i="4"/>
  <c r="S63" i="4"/>
  <c r="R63" i="4"/>
  <c r="R72" i="4"/>
  <c r="Q72" i="4"/>
  <c r="S72" i="4"/>
  <c r="S56" i="4"/>
  <c r="Q56" i="4"/>
  <c r="R56" i="4"/>
  <c r="R40" i="4"/>
  <c r="Q40" i="4"/>
  <c r="S40" i="4"/>
  <c r="Q65" i="4"/>
  <c r="S65" i="4"/>
  <c r="R65" i="4"/>
  <c r="Q69" i="4"/>
  <c r="S69" i="4"/>
  <c r="R69" i="4"/>
  <c r="R62" i="4"/>
  <c r="Q62" i="4"/>
  <c r="S62" i="4"/>
  <c r="R76" i="4"/>
  <c r="Q76" i="4"/>
  <c r="S76" i="4"/>
  <c r="Q44" i="4"/>
  <c r="S44" i="4"/>
  <c r="R44" i="4"/>
  <c r="S78" i="4"/>
  <c r="R78" i="4"/>
  <c r="Q78" i="4"/>
  <c r="R75" i="4"/>
  <c r="Q75" i="4"/>
  <c r="S75" i="4"/>
  <c r="R59" i="4"/>
  <c r="Q59" i="4"/>
  <c r="S59" i="4"/>
  <c r="R43" i="4"/>
  <c r="Q43" i="4"/>
  <c r="S43" i="4"/>
  <c r="Q86" i="4"/>
  <c r="S86" i="4"/>
  <c r="R86" i="4"/>
  <c r="Q54" i="4"/>
  <c r="S54" i="4"/>
  <c r="R54" i="4"/>
  <c r="R45" i="4"/>
  <c r="S45" i="4"/>
  <c r="Q45" i="4"/>
  <c r="Q74" i="4"/>
  <c r="S74" i="4"/>
  <c r="R74" i="4"/>
  <c r="Q58" i="4"/>
  <c r="S58" i="4"/>
  <c r="R58" i="4"/>
  <c r="Q42" i="4"/>
  <c r="S42" i="4"/>
  <c r="R42" i="4"/>
  <c r="S19" i="4" l="1"/>
  <c r="Q29" i="4"/>
  <c r="S31" i="4"/>
  <c r="R17" i="4"/>
  <c r="Q14" i="4"/>
  <c r="R25" i="4"/>
  <c r="S28" i="4"/>
  <c r="S32" i="4"/>
  <c r="S29" i="4"/>
  <c r="S16" i="4"/>
  <c r="S14" i="4"/>
  <c r="L112" i="4"/>
  <c r="Q21" i="4"/>
  <c r="R24" i="4"/>
  <c r="Q22" i="4"/>
  <c r="Q16" i="4"/>
  <c r="L94" i="4"/>
  <c r="Q27" i="4"/>
  <c r="L105" i="4"/>
  <c r="Q25" i="4"/>
  <c r="Q17" i="4"/>
  <c r="Q31" i="4"/>
  <c r="L104" i="4"/>
  <c r="S27" i="4"/>
  <c r="R28" i="4"/>
  <c r="Q19" i="4"/>
  <c r="R18" i="4"/>
  <c r="L101" i="4"/>
  <c r="S26" i="4"/>
  <c r="S18" i="4"/>
  <c r="Q30" i="4"/>
  <c r="S22" i="4"/>
  <c r="R32" i="4"/>
  <c r="R20" i="4"/>
  <c r="L99" i="4"/>
  <c r="L100" i="4"/>
  <c r="Q20" i="4"/>
  <c r="Q23" i="4"/>
  <c r="R30" i="4"/>
  <c r="L114" i="4"/>
  <c r="R26" i="4"/>
  <c r="R21" i="4"/>
  <c r="Q24" i="4"/>
  <c r="S23" i="4"/>
  <c r="L103" i="4"/>
  <c r="L102" i="4"/>
  <c r="L108" i="4"/>
  <c r="L106" i="4"/>
  <c r="R23" i="4"/>
  <c r="L97" i="4"/>
  <c r="L110" i="4"/>
  <c r="L98" i="4"/>
  <c r="L113" i="4"/>
  <c r="R15" i="4"/>
  <c r="N9" i="4"/>
  <c r="L91" i="4" s="1"/>
  <c r="N7" i="4"/>
  <c r="R7" i="4" s="1"/>
  <c r="S15" i="4"/>
  <c r="N11" i="4"/>
  <c r="R11" i="4" s="1"/>
  <c r="C47" i="13"/>
  <c r="B47" i="13"/>
  <c r="C127" i="13"/>
  <c r="B127" i="13"/>
  <c r="C45" i="13"/>
  <c r="B45" i="13"/>
  <c r="C48" i="13"/>
  <c r="B48" i="13"/>
  <c r="C46" i="13"/>
  <c r="B46" i="13"/>
  <c r="C44" i="13"/>
  <c r="B44" i="13"/>
  <c r="R12" i="4"/>
  <c r="N13" i="4"/>
  <c r="L95" i="4" s="1"/>
  <c r="N10" i="4"/>
  <c r="L92" i="4" s="1"/>
  <c r="R8" i="4"/>
  <c r="S12" i="4"/>
  <c r="L90" i="4"/>
  <c r="Q8" i="4"/>
  <c r="A37" i="14"/>
  <c r="P36" i="1"/>
  <c r="N48" i="1" s="1"/>
  <c r="AY3" i="7" s="1"/>
  <c r="AP3" i="7"/>
  <c r="AV3" i="7" s="1"/>
  <c r="A46" i="14"/>
  <c r="AS51" i="4"/>
  <c r="S9" i="4" l="1"/>
  <c r="Q9" i="4"/>
  <c r="R9" i="4"/>
  <c r="L89" i="4"/>
  <c r="L93" i="4"/>
  <c r="S7" i="4"/>
  <c r="Q7" i="4"/>
  <c r="S11" i="4"/>
  <c r="Q11" i="4"/>
  <c r="Q10" i="4"/>
  <c r="S10" i="4"/>
  <c r="R10" i="4"/>
  <c r="Q13" i="4"/>
  <c r="S13" i="4"/>
  <c r="R13" i="4"/>
</calcChain>
</file>

<file path=xl/sharedStrings.xml><?xml version="1.0" encoding="utf-8"?>
<sst xmlns="http://schemas.openxmlformats.org/spreadsheetml/2006/main" count="801" uniqueCount="316">
  <si>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</si>
  <si>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</si>
  <si>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</si>
  <si>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</si>
  <si>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</si>
  <si>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</si>
  <si>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</si>
  <si>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大会初日：</t>
    <rPh sb="0" eb="2">
      <t>タイカイ</t>
    </rPh>
    <rPh sb="2" eb="4">
      <t>ショニチ</t>
    </rPh>
    <phoneticPr fontId="2"/>
  </si>
  <si>
    <t>大会最終日：</t>
    <rPh sb="0" eb="2">
      <t>タイカイ</t>
    </rPh>
    <rPh sb="2" eb="5">
      <t>サイシュウビ</t>
    </rPh>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</si>
  <si>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</si>
  <si>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</si>
  <si>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</si>
  <si>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</si>
  <si>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</si>
  <si>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姓カナ</t>
    <rPh sb="0" eb="1">
      <t>セイ</t>
    </rPh>
    <phoneticPr fontId="2"/>
  </si>
  <si>
    <t>名カナ</t>
    <rPh sb="0" eb="1">
      <t>ナ</t>
    </rPh>
    <phoneticPr fontId="2"/>
  </si>
  <si>
    <t>No.</t>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</si>
  <si>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</si>
  <si>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</si>
  <si>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</si>
  <si>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</si>
  <si>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</si>
  <si>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</si>
  <si>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ｴﾝﾄﾘｰﾀｲﾑ</t>
    <phoneticPr fontId="2"/>
  </si>
  <si>
    <t>年齢</t>
    <rPh sb="0" eb="2">
      <t>ネンレイ</t>
    </rPh>
    <phoneticPr fontId="2"/>
  </si>
  <si>
    <t>区分</t>
    <rPh sb="0" eb="2">
      <t>クブン</t>
    </rPh>
    <phoneticPr fontId="2"/>
  </si>
  <si>
    <t>Fax</t>
    <phoneticPr fontId="2"/>
  </si>
  <si>
    <t>メールアドレス</t>
    <phoneticPr fontId="2"/>
  </si>
  <si>
    <t>競技役員：</t>
    <rPh sb="0" eb="2">
      <t>キョウギ</t>
    </rPh>
    <rPh sb="2" eb="4">
      <t>ヤクイン</t>
    </rPh>
    <phoneticPr fontId="2"/>
  </si>
  <si>
    <t>６日</t>
    <rPh sb="1" eb="2">
      <t>ニチ</t>
    </rPh>
    <phoneticPr fontId="2"/>
  </si>
  <si>
    <t>７日</t>
    <rPh sb="1" eb="2">
      <t>ニチ</t>
    </rPh>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</si>
  <si>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</si>
  <si>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</si>
  <si>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</si>
  <si>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</si>
  <si>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</si>
  <si>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</si>
  <si>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</si>
  <si>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</si>
  <si>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男子メドレー</t>
    <rPh sb="0" eb="2">
      <t>ダンシ</t>
    </rPh>
    <phoneticPr fontId="2"/>
  </si>
  <si>
    <t>混合メドレー</t>
    <rPh sb="0" eb="2">
      <t>コンゴウ</t>
    </rPh>
    <phoneticPr fontId="2"/>
  </si>
  <si>
    <t>女子フリー</t>
    <rPh sb="0" eb="2">
      <t>ジョシ</t>
    </rPh>
    <phoneticPr fontId="2"/>
  </si>
  <si>
    <t>男子フリー</t>
    <rPh sb="0" eb="2">
      <t>ダンシ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</si>
  <si>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</si>
  <si>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</si>
  <si>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</si>
  <si>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</si>
  <si>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</si>
  <si>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</si>
  <si>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</si>
  <si>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</si>
  <si>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</si>
  <si>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</si>
  <si>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</si>
  <si>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</si>
  <si>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</si>
  <si>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</si>
  <si>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t>
    <phoneticPr fontId="2"/>
  </si>
  <si>
    <t>種目重複</t>
    <rPh sb="0" eb="2">
      <t>シュモク</t>
    </rPh>
    <rPh sb="2" eb="4">
      <t>チョウフク</t>
    </rPh>
    <phoneticPr fontId="2"/>
  </si>
  <si>
    <t>【　男子メドレーリレー　】</t>
    <rPh sb="2" eb="4">
      <t>ダンシ</t>
    </rPh>
    <phoneticPr fontId="2"/>
  </si>
  <si>
    <t>【　男子フリーリレー　】</t>
    <rPh sb="2" eb="4">
      <t>ダンシ</t>
    </rPh>
    <phoneticPr fontId="2"/>
  </si>
  <si>
    <t>【　女子メドレーリレー　】</t>
    <rPh sb="2" eb="4">
      <t>ジョシ</t>
    </rPh>
    <phoneticPr fontId="2"/>
  </si>
  <si>
    <t>【　女子フリーリレー　】</t>
    <rPh sb="2" eb="4">
      <t>ジョシ</t>
    </rPh>
    <phoneticPr fontId="2"/>
  </si>
  <si>
    <t>【　混合メドレーリレー　】</t>
    <rPh sb="2" eb="4">
      <t>コンゴウ</t>
    </rPh>
    <phoneticPr fontId="2"/>
  </si>
  <si>
    <t>【　混合フリーリレー　】</t>
    <rPh sb="2" eb="4">
      <t>コンゴウ</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</si>
  <si>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</si>
  <si>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　</t>
    <phoneticPr fontId="13"/>
  </si>
  <si>
    <t>　　　　　　　　　　　</t>
    <phoneticPr fontId="13"/>
  </si>
  <si>
    <t>出　場　者　選　手　・　署　名　捺　印</t>
    <rPh sb="0" eb="1">
      <t>デ</t>
    </rPh>
    <rPh sb="2" eb="3">
      <t>バ</t>
    </rPh>
    <rPh sb="4" eb="5">
      <t>シャ</t>
    </rPh>
    <rPh sb="6" eb="7">
      <t>セン</t>
    </rPh>
    <rPh sb="8" eb="9">
      <t>テ</t>
    </rPh>
    <rPh sb="12" eb="13">
      <t>ショ</t>
    </rPh>
    <rPh sb="14" eb="15">
      <t>メイ</t>
    </rPh>
    <rPh sb="16" eb="17">
      <t>ナツ</t>
    </rPh>
    <rPh sb="18" eb="19">
      <t>イン</t>
    </rPh>
    <phoneticPr fontId="13"/>
  </si>
  <si>
    <t>Ｎｏ</t>
    <phoneticPr fontId="13"/>
  </si>
  <si>
    <t>印</t>
    <rPh sb="0" eb="1">
      <t>イン</t>
    </rPh>
    <phoneticPr fontId="13"/>
  </si>
  <si>
    <t>Ｎo</t>
    <phoneticPr fontId="13"/>
  </si>
  <si>
    <t>年　　　　月　　　　日</t>
    <rPh sb="0" eb="1">
      <t>ネン</t>
    </rPh>
    <rPh sb="5" eb="6">
      <t>ガツ</t>
    </rPh>
    <rPh sb="10" eb="11">
      <t>ニチ</t>
    </rPh>
    <phoneticPr fontId="13"/>
  </si>
  <si>
    <t>チーム名</t>
    <rPh sb="3" eb="4">
      <t>メイ</t>
    </rPh>
    <phoneticPr fontId="13"/>
  </si>
  <si>
    <t>住所〒</t>
    <rPh sb="0" eb="2">
      <t>ジュウショ</t>
    </rPh>
    <phoneticPr fontId="13"/>
  </si>
  <si>
    <t>ＴＥＬ</t>
    <phoneticPr fontId="13"/>
  </si>
  <si>
    <t>責任者名</t>
    <rPh sb="0" eb="3">
      <t>セキニンシャ</t>
    </rPh>
    <rPh sb="3" eb="4">
      <t>メイ</t>
    </rPh>
    <phoneticPr fontId="13"/>
  </si>
  <si>
    <t>色のついた部分のみ入力願います。</t>
    <rPh sb="0" eb="1">
      <t>イロ</t>
    </rPh>
    <rPh sb="5" eb="7">
      <t>ブブン</t>
    </rPh>
    <rPh sb="9" eb="11">
      <t>ニュウリョク</t>
    </rPh>
    <rPh sb="11" eb="12">
      <t>ネガ</t>
    </rPh>
    <phoneticPr fontId="2"/>
  </si>
  <si>
    <t>◎振込明細</t>
    <rPh sb="1" eb="3">
      <t>フリコミ</t>
    </rPh>
    <rPh sb="3" eb="5">
      <t>メイサイ</t>
    </rPh>
    <phoneticPr fontId="2"/>
  </si>
  <si>
    <t>※　振込手数料はチーム負担となります。</t>
    <rPh sb="2" eb="4">
      <t>フリコミ</t>
    </rPh>
    <rPh sb="4" eb="7">
      <t>テスウリョウ</t>
    </rPh>
    <rPh sb="11" eb="13">
      <t>フタン</t>
    </rPh>
    <phoneticPr fontId="2"/>
  </si>
  <si>
    <t>※　チーム名でお振込下さい。</t>
    <rPh sb="5" eb="6">
      <t>メイ</t>
    </rPh>
    <rPh sb="8" eb="10">
      <t>フリコミ</t>
    </rPh>
    <rPh sb="10" eb="11">
      <t>クダ</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</si>
  <si>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</si>
  <si>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</si>
  <si>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</si>
  <si>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</si>
  <si>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</si>
  <si>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みずほ銀行　　市ヶ谷支店</t>
    <rPh sb="3" eb="5">
      <t>ギンコウ</t>
    </rPh>
    <rPh sb="7" eb="10">
      <t>イチガヤ</t>
    </rPh>
    <rPh sb="10" eb="12">
      <t>シテン</t>
    </rPh>
    <phoneticPr fontId="2"/>
  </si>
  <si>
    <t>普通預金　　　１８３０７３３</t>
    <rPh sb="0" eb="2">
      <t>フツウ</t>
    </rPh>
    <rPh sb="2" eb="4">
      <t>ヨキン</t>
    </rPh>
    <phoneticPr fontId="2"/>
  </si>
  <si>
    <t>口座名　　　　ＦＩＡマスターズ事務局</t>
    <rPh sb="7" eb="10">
      <t>エフアイエー</t>
    </rPh>
    <rPh sb="15" eb="18">
      <t>ジムキョク</t>
    </rPh>
    <phoneticPr fontId="2"/>
  </si>
  <si>
    <t>リレーオーダー用紙</t>
    <rPh sb="7" eb="9">
      <t>ヨウシ</t>
    </rPh>
    <phoneticPr fontId="2"/>
  </si>
  <si>
    <t>申込一覧表</t>
    <rPh sb="0" eb="2">
      <t>モウシコミ</t>
    </rPh>
    <rPh sb="2" eb="4">
      <t>イチラン</t>
    </rPh>
    <rPh sb="4" eb="5">
      <t>ヒョウ</t>
    </rPh>
    <phoneticPr fontId="2"/>
  </si>
  <si>
    <t>申込書</t>
    <rPh sb="0" eb="3">
      <t>モウシコミショ</t>
    </rPh>
    <phoneticPr fontId="2"/>
  </si>
  <si>
    <t>チーム名フリガナ：</t>
    <rPh sb="3" eb="4">
      <t>メイ</t>
    </rPh>
    <phoneticPr fontId="2"/>
  </si>
  <si>
    <t>X-MR</t>
    <phoneticPr fontId="2"/>
  </si>
  <si>
    <t>X-FR</t>
    <phoneticPr fontId="2"/>
  </si>
  <si>
    <t>MR</t>
    <phoneticPr fontId="2"/>
  </si>
  <si>
    <t>FR</t>
    <phoneticPr fontId="2"/>
  </si>
  <si>
    <t>振込日</t>
    <rPh sb="0" eb="2">
      <t>フリコミ</t>
    </rPh>
    <rPh sb="2" eb="3">
      <t>ビ</t>
    </rPh>
    <phoneticPr fontId="2"/>
  </si>
  <si>
    <t>名義</t>
    <rPh sb="0" eb="2">
      <t>メイギ</t>
    </rPh>
    <phoneticPr fontId="2"/>
  </si>
  <si>
    <t>金融機関</t>
    <rPh sb="0" eb="2">
      <t>キンユウ</t>
    </rPh>
    <rPh sb="2" eb="4">
      <t>キカン</t>
    </rPh>
    <phoneticPr fontId="2"/>
  </si>
  <si>
    <t>チーム番号</t>
    <rPh sb="3" eb="5">
      <t>バンゴウ</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</si>
  <si>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</si>
  <si>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</si>
  <si>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</si>
  <si>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</si>
  <si>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</si>
  <si>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</si>
  <si>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</si>
  <si>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</si>
  <si>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</si>
  <si>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</si>
  <si>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女子一般</t>
    <rPh sb="0" eb="2">
      <t>ジョシ</t>
    </rPh>
    <rPh sb="2" eb="4">
      <t>イッパン</t>
    </rPh>
    <phoneticPr fontId="2"/>
  </si>
  <si>
    <t>女子招待</t>
    <rPh sb="0" eb="2">
      <t>ジョシ</t>
    </rPh>
    <rPh sb="2" eb="4">
      <t>ショウタイ</t>
    </rPh>
    <phoneticPr fontId="2"/>
  </si>
  <si>
    <t>女子合計</t>
    <rPh sb="0" eb="2">
      <t>ジョシ</t>
    </rPh>
    <rPh sb="2" eb="4">
      <t>ゴウケイ</t>
    </rPh>
    <phoneticPr fontId="2"/>
  </si>
  <si>
    <t>男子一般</t>
    <rPh sb="0" eb="2">
      <t>ダンシ</t>
    </rPh>
    <rPh sb="2" eb="4">
      <t>イッパン</t>
    </rPh>
    <phoneticPr fontId="2"/>
  </si>
  <si>
    <t>男子招待</t>
    <rPh sb="0" eb="2">
      <t>ダンシ</t>
    </rPh>
    <rPh sb="2" eb="4">
      <t>ショウタイ</t>
    </rPh>
    <phoneticPr fontId="2"/>
  </si>
  <si>
    <t>男子合計</t>
    <rPh sb="0" eb="2">
      <t>ダンシ</t>
    </rPh>
    <rPh sb="2" eb="4">
      <t>ゴウケイ</t>
    </rPh>
    <phoneticPr fontId="2"/>
  </si>
  <si>
    <t>参加人数</t>
    <rPh sb="0" eb="2">
      <t>サンカ</t>
    </rPh>
    <rPh sb="2" eb="4">
      <t>ニンズウ</t>
    </rPh>
    <phoneticPr fontId="2"/>
  </si>
  <si>
    <t>男女一般</t>
    <rPh sb="0" eb="2">
      <t>ダンジョ</t>
    </rPh>
    <rPh sb="2" eb="4">
      <t>イッパン</t>
    </rPh>
    <phoneticPr fontId="2"/>
  </si>
  <si>
    <t>男女招待</t>
    <rPh sb="0" eb="2">
      <t>ダンジョ</t>
    </rPh>
    <rPh sb="2" eb="4">
      <t>ショウタイ</t>
    </rPh>
    <phoneticPr fontId="2"/>
  </si>
  <si>
    <t>男女合計</t>
    <rPh sb="0" eb="2">
      <t>ダンジョ</t>
    </rPh>
    <rPh sb="2" eb="4">
      <t>ゴウケイ</t>
    </rPh>
    <phoneticPr fontId="2"/>
  </si>
  <si>
    <t>リレー種目数</t>
    <rPh sb="3" eb="5">
      <t>シュモク</t>
    </rPh>
    <rPh sb="5" eb="6">
      <t>スウ</t>
    </rPh>
    <phoneticPr fontId="2"/>
  </si>
  <si>
    <t>個人種目数</t>
    <rPh sb="0" eb="2">
      <t>コジン</t>
    </rPh>
    <rPh sb="2" eb="4">
      <t>シュモク</t>
    </rPh>
    <rPh sb="4" eb="5">
      <t>スウ</t>
    </rPh>
    <phoneticPr fontId="2"/>
  </si>
  <si>
    <t>女子MR</t>
    <rPh sb="0" eb="2">
      <t>ジョシ</t>
    </rPh>
    <phoneticPr fontId="2"/>
  </si>
  <si>
    <t>女子FR</t>
    <rPh sb="0" eb="2">
      <t>ジョシ</t>
    </rPh>
    <phoneticPr fontId="2"/>
  </si>
  <si>
    <t>男子MR</t>
    <rPh sb="0" eb="2">
      <t>ダンシ</t>
    </rPh>
    <phoneticPr fontId="2"/>
  </si>
  <si>
    <t>男子FR</t>
    <rPh sb="0" eb="2">
      <t>ダンシ</t>
    </rPh>
    <phoneticPr fontId="2"/>
  </si>
  <si>
    <t>混合MR</t>
    <rPh sb="0" eb="2">
      <t>コンゴウ</t>
    </rPh>
    <phoneticPr fontId="2"/>
  </si>
  <si>
    <t>混合FR</t>
    <rPh sb="0" eb="2">
      <t>コンゴウ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</si>
  <si>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</si>
  <si>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</si>
  <si>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</si>
  <si>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</si>
  <si>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社団法人日本フィットネス産業協会</t>
    <rPh sb="0" eb="2">
      <t>シャダン</t>
    </rPh>
    <rPh sb="2" eb="4">
      <t>ホウジン</t>
    </rPh>
    <rPh sb="4" eb="6">
      <t>ニホン</t>
    </rPh>
    <rPh sb="12" eb="14">
      <t>サンギョウ</t>
    </rPh>
    <rPh sb="14" eb="16">
      <t>キョウカイ</t>
    </rPh>
    <phoneticPr fontId="13"/>
  </si>
  <si>
    <t>　　誓　約　書</t>
    <rPh sb="2" eb="3">
      <t>チカイ</t>
    </rPh>
    <rPh sb="4" eb="5">
      <t>ヤク</t>
    </rPh>
    <rPh sb="6" eb="7">
      <t>ショ</t>
    </rPh>
    <phoneticPr fontId="13"/>
  </si>
  <si>
    <t>氏　名</t>
    <rPh sb="0" eb="1">
      <t>シ</t>
    </rPh>
    <rPh sb="2" eb="3">
      <t>メイ</t>
    </rPh>
    <phoneticPr fontId="13"/>
  </si>
  <si>
    <t>氏　名　</t>
    <rPh sb="0" eb="1">
      <t>シ</t>
    </rPh>
    <rPh sb="2" eb="3">
      <t>メイ</t>
    </rPh>
    <phoneticPr fontId="13"/>
  </si>
  <si>
    <t>競技役員資格</t>
    <rPh sb="0" eb="2">
      <t>キョウギ</t>
    </rPh>
    <rPh sb="2" eb="4">
      <t>ヤクイン</t>
    </rPh>
    <rPh sb="4" eb="6">
      <t>シカク</t>
    </rPh>
    <phoneticPr fontId="2"/>
  </si>
  <si>
    <t>競技役員経験</t>
    <rPh sb="0" eb="2">
      <t>キョウギ</t>
    </rPh>
    <rPh sb="2" eb="4">
      <t>ヤクイン</t>
    </rPh>
    <rPh sb="4" eb="6">
      <t>ケイケン</t>
    </rPh>
    <phoneticPr fontId="2"/>
  </si>
  <si>
    <t>役職名</t>
    <rPh sb="0" eb="2">
      <t>ヤクショク</t>
    </rPh>
    <rPh sb="2" eb="3">
      <t>メイ</t>
    </rPh>
    <phoneticPr fontId="2"/>
  </si>
  <si>
    <t>氏名</t>
    <rPh sb="0" eb="2">
      <t>シメイ</t>
    </rPh>
    <phoneticPr fontId="2"/>
  </si>
  <si>
    <t>資格</t>
    <rPh sb="0" eb="2">
      <t>シカク</t>
    </rPh>
    <phoneticPr fontId="2"/>
  </si>
  <si>
    <t>経験</t>
    <rPh sb="0" eb="2">
      <t>ケイケン</t>
    </rPh>
    <phoneticPr fontId="2"/>
  </si>
  <si>
    <t>役職</t>
    <rPh sb="0" eb="2">
      <t>ヤクショク</t>
    </rPh>
    <phoneticPr fontId="2"/>
  </si>
  <si>
    <t>１日目競技役員</t>
    <rPh sb="1" eb="2">
      <t>ニチ</t>
    </rPh>
    <rPh sb="2" eb="3">
      <t>メ</t>
    </rPh>
    <rPh sb="3" eb="5">
      <t>キョウギ</t>
    </rPh>
    <rPh sb="5" eb="7">
      <t>ヤクイン</t>
    </rPh>
    <phoneticPr fontId="2"/>
  </si>
  <si>
    <t>２日目競技役員</t>
    <rPh sb="1" eb="2">
      <t>ニチ</t>
    </rPh>
    <rPh sb="2" eb="3">
      <t>メ</t>
    </rPh>
    <rPh sb="3" eb="5">
      <t>キョウギ</t>
    </rPh>
    <rPh sb="5" eb="7">
      <t>ヤクイン</t>
    </rPh>
    <phoneticPr fontId="2"/>
  </si>
  <si>
    <t>Ｆ Ｉ Ａ マ ス タ ー ズ ス イ ミ ン グ 選 手 権 大 会 ２ ０ １ １</t>
    <rPh sb="26" eb="27">
      <t>セン</t>
    </rPh>
    <rPh sb="28" eb="29">
      <t>テ</t>
    </rPh>
    <rPh sb="30" eb="31">
      <t>ケン</t>
    </rPh>
    <rPh sb="32" eb="33">
      <t>ダイ</t>
    </rPh>
    <rPh sb="34" eb="35">
      <t>カイ</t>
    </rPh>
    <phoneticPr fontId="13"/>
  </si>
  <si>
    <t>－　　　　</t>
    <phoneticPr fontId="13"/>
  </si>
  <si>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</si>
  <si>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</si>
  <si>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</si>
  <si>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</si>
  <si>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</si>
  <si>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</si>
  <si>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</si>
  <si>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氏名カナ</t>
    <rPh sb="0" eb="2">
      <t>シメイ</t>
    </rPh>
    <phoneticPr fontId="2"/>
  </si>
  <si>
    <t>区分No</t>
    <rPh sb="0" eb="2">
      <t>クブン</t>
    </rPh>
    <phoneticPr fontId="2"/>
  </si>
  <si>
    <t>JASF</t>
    <phoneticPr fontId="2"/>
  </si>
  <si>
    <t>登録100</t>
    <rPh sb="0" eb="2">
      <t>トウロク</t>
    </rPh>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</si>
  <si>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</si>
  <si>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</si>
  <si>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</si>
  <si>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</si>
  <si>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</si>
  <si>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</si>
  <si>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</si>
  <si>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性別</t>
    <rPh sb="0" eb="2">
      <t>セイベツ</t>
    </rPh>
    <phoneticPr fontId="24"/>
  </si>
  <si>
    <t>チーム名</t>
    <rPh sb="3" eb="4">
      <t>メイ</t>
    </rPh>
    <phoneticPr fontId="24"/>
  </si>
  <si>
    <t>チーム名カナ</t>
    <rPh sb="3" eb="4">
      <t>メイ</t>
    </rPh>
    <phoneticPr fontId="24"/>
  </si>
  <si>
    <t>区分No</t>
    <rPh sb="0" eb="2">
      <t>クブン</t>
    </rPh>
    <phoneticPr fontId="24"/>
  </si>
  <si>
    <t>エントリータイム</t>
    <phoneticPr fontId="24"/>
  </si>
  <si>
    <t>団体番号</t>
    <rPh sb="0" eb="2">
      <t>ダンタイ</t>
    </rPh>
    <rPh sb="2" eb="4">
      <t>バンゴウ</t>
    </rPh>
    <phoneticPr fontId="24"/>
  </si>
  <si>
    <t>オープン</t>
    <phoneticPr fontId="24"/>
  </si>
  <si>
    <t>種目No</t>
    <rPh sb="0" eb="2">
      <t>シュモク</t>
    </rPh>
    <phoneticPr fontId="24"/>
  </si>
  <si>
    <t>距離</t>
    <rPh sb="0" eb="2">
      <t>キョリ</t>
    </rPh>
    <phoneticPr fontId="24"/>
  </si>
  <si>
    <t>泳者1No</t>
    <rPh sb="0" eb="2">
      <t>エイシャ</t>
    </rPh>
    <phoneticPr fontId="24"/>
  </si>
  <si>
    <t>泳者2No</t>
    <rPh sb="0" eb="2">
      <t>エイシャ</t>
    </rPh>
    <phoneticPr fontId="24"/>
  </si>
  <si>
    <t>泳者3No</t>
    <rPh sb="0" eb="2">
      <t>エイシャ</t>
    </rPh>
    <phoneticPr fontId="24"/>
  </si>
  <si>
    <t>泳者4No</t>
    <rPh sb="0" eb="2">
      <t>エイシャ</t>
    </rPh>
    <phoneticPr fontId="24"/>
  </si>
  <si>
    <t>性</t>
    <rPh sb="0" eb="1">
      <t>セイ</t>
    </rPh>
    <phoneticPr fontId="2"/>
  </si>
  <si>
    <t>男子選択用</t>
    <rPh sb="0" eb="2">
      <t>ダンシ</t>
    </rPh>
    <rPh sb="2" eb="5">
      <t>センタクヨウ</t>
    </rPh>
    <phoneticPr fontId="2"/>
  </si>
  <si>
    <t>女子選択用</t>
    <rPh sb="0" eb="2">
      <t>ジョシ</t>
    </rPh>
    <rPh sb="2" eb="5">
      <t>センタクヨウ</t>
    </rPh>
    <phoneticPr fontId="2"/>
  </si>
  <si>
    <t>重複</t>
    <rPh sb="0" eb="2">
      <t>チョウフク</t>
    </rPh>
    <phoneticPr fontId="2"/>
  </si>
  <si>
    <t>選手ID</t>
    <rPh sb="0" eb="2">
      <t>センシュ</t>
    </rPh>
    <phoneticPr fontId="2"/>
  </si>
  <si>
    <t>申込み締切日：</t>
    <rPh sb="0" eb="2">
      <t>モウシコ</t>
    </rPh>
    <rPh sb="3" eb="6">
      <t>シメキリビ</t>
    </rPh>
    <phoneticPr fontId="2"/>
  </si>
  <si>
    <t>申込み開始日：</t>
    <rPh sb="0" eb="2">
      <t>モウシコミ</t>
    </rPh>
    <rPh sb="3" eb="6">
      <t>カイシビ</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</si>
  <si>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</si>
  <si>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</si>
  <si>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</si>
  <si>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</si>
  <si>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</si>
  <si>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fia2011@tdsystem.co.jp</t>
    <phoneticPr fontId="2"/>
  </si>
  <si>
    <t>年齢</t>
    <rPh sb="0" eb="2">
      <t>ネンレイ</t>
    </rPh>
    <phoneticPr fontId="2"/>
  </si>
  <si>
    <t>氏名カナ</t>
    <rPh sb="0" eb="2">
      <t>シメイ</t>
    </rPh>
    <phoneticPr fontId="2"/>
  </si>
  <si>
    <t>氏名２</t>
    <rPh sb="0" eb="2">
      <t>シメイ</t>
    </rPh>
    <phoneticPr fontId="2"/>
  </si>
  <si>
    <t>Version2</t>
    <phoneticPr fontId="2"/>
  </si>
  <si>
    <t>種目①</t>
    <rPh sb="0" eb="2">
      <t>シュモク</t>
    </rPh>
    <phoneticPr fontId="2"/>
  </si>
  <si>
    <t>種目②</t>
    <rPh sb="0" eb="2">
      <t>シュモク</t>
    </rPh>
    <phoneticPr fontId="2"/>
  </si>
  <si>
    <t>種目③</t>
    <rPh sb="0" eb="2">
      <t>シュモク</t>
    </rPh>
    <phoneticPr fontId="2"/>
  </si>
  <si>
    <t>種目④</t>
    <rPh sb="0" eb="2">
      <t>シュモク</t>
    </rPh>
    <phoneticPr fontId="2"/>
  </si>
  <si>
    <t>1500m 自由形</t>
    <rPh sb="6" eb="9">
      <t>ジユウガタ</t>
    </rPh>
    <phoneticPr fontId="2"/>
  </si>
  <si>
    <t>3000m 自由形</t>
    <rPh sb="6" eb="9">
      <t>ジユウガタ</t>
    </rPh>
    <phoneticPr fontId="2"/>
  </si>
  <si>
    <t xml:space="preserve"> 800m 自由形</t>
    <rPh sb="6" eb="9">
      <t>ジユウガタ</t>
    </rPh>
    <phoneticPr fontId="2"/>
  </si>
  <si>
    <t xml:space="preserve"> 400m 個人メドレー</t>
    <rPh sb="6" eb="8">
      <t>コジン</t>
    </rPh>
    <phoneticPr fontId="2"/>
  </si>
  <si>
    <t>北海道</t>
  </si>
  <si>
    <t>北海道</t>
    <rPh sb="0" eb="3">
      <t>ホッカイドウ</t>
    </rPh>
    <phoneticPr fontId="13"/>
  </si>
  <si>
    <t>青森県</t>
  </si>
  <si>
    <t>東北</t>
    <rPh sb="0" eb="2">
      <t>トウホク</t>
    </rPh>
    <phoneticPr fontId="13"/>
  </si>
  <si>
    <t>秋田県</t>
  </si>
  <si>
    <t>山形県</t>
  </si>
  <si>
    <t>岩手県</t>
  </si>
  <si>
    <t>宮城県</t>
  </si>
  <si>
    <t>福島県</t>
  </si>
  <si>
    <t>群馬県</t>
  </si>
  <si>
    <t>関東</t>
    <rPh sb="0" eb="2">
      <t>カントウ</t>
    </rPh>
    <phoneticPr fontId="13"/>
  </si>
  <si>
    <t>栃木県</t>
  </si>
  <si>
    <t>茨城県</t>
  </si>
  <si>
    <t>千葉県</t>
  </si>
  <si>
    <t>埼玉県</t>
  </si>
  <si>
    <t>東京都</t>
  </si>
  <si>
    <t>神奈川県</t>
  </si>
  <si>
    <t>山梨県</t>
  </si>
  <si>
    <t>長野県</t>
  </si>
  <si>
    <t>信越</t>
    <rPh sb="0" eb="2">
      <t>シンエツ</t>
    </rPh>
    <phoneticPr fontId="13"/>
  </si>
  <si>
    <t>新潟県</t>
  </si>
  <si>
    <t>富山県</t>
  </si>
  <si>
    <t>北陸</t>
    <rPh sb="0" eb="2">
      <t>ホクリク</t>
    </rPh>
    <phoneticPr fontId="13"/>
  </si>
  <si>
    <t>石川県</t>
  </si>
  <si>
    <t>福井県</t>
  </si>
  <si>
    <t>静岡県</t>
  </si>
  <si>
    <t>東海</t>
    <rPh sb="0" eb="2">
      <t>トウカイ</t>
    </rPh>
    <phoneticPr fontId="13"/>
  </si>
  <si>
    <t>愛知県</t>
  </si>
  <si>
    <t>岐阜県</t>
  </si>
  <si>
    <t>三重県</t>
  </si>
  <si>
    <t>滋賀県</t>
  </si>
  <si>
    <t>近畿</t>
    <rPh sb="0" eb="2">
      <t>キンキ</t>
    </rPh>
    <phoneticPr fontId="13"/>
  </si>
  <si>
    <t>京都府</t>
  </si>
  <si>
    <t>大阪府</t>
  </si>
  <si>
    <t>兵庫県</t>
  </si>
  <si>
    <t>奈良県</t>
  </si>
  <si>
    <t>和歌山県</t>
  </si>
  <si>
    <t>岡山県</t>
  </si>
  <si>
    <t>中国</t>
    <rPh sb="0" eb="2">
      <t>チュウゴク</t>
    </rPh>
    <phoneticPr fontId="13"/>
  </si>
  <si>
    <t>広島県</t>
  </si>
  <si>
    <t>山口県</t>
  </si>
  <si>
    <t>島根県</t>
  </si>
  <si>
    <t>鳥取県</t>
  </si>
  <si>
    <t>香川県</t>
  </si>
  <si>
    <t>四国</t>
    <rPh sb="0" eb="2">
      <t>シコク</t>
    </rPh>
    <phoneticPr fontId="13"/>
  </si>
  <si>
    <t>徳島県</t>
  </si>
  <si>
    <t>愛媛県</t>
  </si>
  <si>
    <t>高知県</t>
  </si>
  <si>
    <t>福岡県</t>
  </si>
  <si>
    <t>九州</t>
    <rPh sb="0" eb="2">
      <t>キュウシュウ</t>
    </rPh>
    <phoneticPr fontId="13"/>
  </si>
  <si>
    <t>大分県</t>
  </si>
  <si>
    <t>宮崎県</t>
  </si>
  <si>
    <t>佐賀県</t>
  </si>
  <si>
    <t>長崎県</t>
  </si>
  <si>
    <t>熊本県</t>
  </si>
  <si>
    <t>鹿児島県</t>
  </si>
  <si>
    <t>沖縄県</t>
  </si>
  <si>
    <t>種目料</t>
    <rPh sb="0" eb="2">
      <t>シュモク</t>
    </rPh>
    <rPh sb="2" eb="3">
      <t>リョウ</t>
    </rPh>
    <phoneticPr fontId="2"/>
  </si>
  <si>
    <t>1500円（2000円）</t>
    <rPh sb="4" eb="5">
      <t>エン</t>
    </rPh>
    <rPh sb="10" eb="11">
      <t>エン</t>
    </rPh>
    <phoneticPr fontId="2"/>
  </si>
  <si>
    <t>700円（1200円）</t>
    <rPh sb="3" eb="4">
      <t>エン</t>
    </rPh>
    <rPh sb="9" eb="10">
      <t>エン</t>
    </rPh>
    <phoneticPr fontId="2"/>
  </si>
  <si>
    <t>◎備考</t>
    <rPh sb="1" eb="3">
      <t>ビコウ</t>
    </rPh>
    <phoneticPr fontId="2"/>
  </si>
  <si>
    <t>※500円はクラブの事務手数料としてお納めください。</t>
    <rPh sb="4" eb="5">
      <t>エン</t>
    </rPh>
    <rPh sb="10" eb="12">
      <t>ジム</t>
    </rPh>
    <rPh sb="12" eb="15">
      <t>テスウリョウ</t>
    </rPh>
    <rPh sb="19" eb="20">
      <t>オサ</t>
    </rPh>
    <phoneticPr fontId="2"/>
  </si>
  <si>
    <t>記　録</t>
    <rPh sb="0" eb="1">
      <t>キ</t>
    </rPh>
    <rPh sb="2" eb="3">
      <t>ロク</t>
    </rPh>
    <phoneticPr fontId="2"/>
  </si>
  <si>
    <t>1種目目</t>
    <rPh sb="1" eb="3">
      <t>シュモク</t>
    </rPh>
    <rPh sb="3" eb="4">
      <t>メ</t>
    </rPh>
    <phoneticPr fontId="2"/>
  </si>
  <si>
    <t>2種目以上</t>
    <rPh sb="1" eb="5">
      <t>シュモクイジョウ</t>
    </rPh>
    <phoneticPr fontId="2"/>
  </si>
  <si>
    <t>Sサイズ　身丈66　身巾49　袖丈19</t>
    <phoneticPr fontId="13"/>
  </si>
  <si>
    <t>Mサイズ　身丈70　身巾52　袖丈20</t>
    <phoneticPr fontId="13"/>
  </si>
  <si>
    <t xml:space="preserve">Lサイズ　 身丈74　身巾55　袖丈22
</t>
    <phoneticPr fontId="13"/>
  </si>
  <si>
    <t>第16回
(2011年)</t>
    <rPh sb="0" eb="1">
      <t>ダイ</t>
    </rPh>
    <rPh sb="3" eb="4">
      <t>カイ</t>
    </rPh>
    <rPh sb="10" eb="11">
      <t>ネン</t>
    </rPh>
    <phoneticPr fontId="13"/>
  </si>
  <si>
    <t>800m自由形</t>
    <rPh sb="4" eb="7">
      <t>ジユウガタ</t>
    </rPh>
    <phoneticPr fontId="13"/>
  </si>
  <si>
    <t>1500m自由形</t>
    <rPh sb="5" eb="8">
      <t>ジユウガタ</t>
    </rPh>
    <phoneticPr fontId="13"/>
  </si>
  <si>
    <t>3000m自由形</t>
    <rPh sb="5" eb="8">
      <t>ジユウガタ</t>
    </rPh>
    <phoneticPr fontId="13"/>
  </si>
  <si>
    <t>400m個人メ</t>
    <rPh sb="4" eb="6">
      <t>コジン</t>
    </rPh>
    <phoneticPr fontId="13"/>
  </si>
  <si>
    <t>第15回
(2010年)</t>
    <rPh sb="0" eb="1">
      <t>ダイ</t>
    </rPh>
    <rPh sb="3" eb="4">
      <t>カイ</t>
    </rPh>
    <rPh sb="10" eb="11">
      <t>ネン</t>
    </rPh>
    <phoneticPr fontId="13"/>
  </si>
  <si>
    <t>第14回
(2009年)</t>
    <rPh sb="0" eb="1">
      <t>ダイ</t>
    </rPh>
    <rPh sb="3" eb="4">
      <t>カイ</t>
    </rPh>
    <rPh sb="10" eb="11">
      <t>ネン</t>
    </rPh>
    <phoneticPr fontId="13"/>
  </si>
  <si>
    <t>第13回
(2008年)</t>
    <rPh sb="0" eb="1">
      <t>ダイ</t>
    </rPh>
    <rPh sb="3" eb="4">
      <t>カイ</t>
    </rPh>
    <rPh sb="10" eb="11">
      <t>ネン</t>
    </rPh>
    <phoneticPr fontId="13"/>
  </si>
  <si>
    <t>第12回
(2007年)</t>
    <rPh sb="0" eb="1">
      <t>ダイ</t>
    </rPh>
    <rPh sb="3" eb="4">
      <t>カイ</t>
    </rPh>
    <rPh sb="10" eb="11">
      <t>ネン</t>
    </rPh>
    <phoneticPr fontId="13"/>
  </si>
  <si>
    <t>第11回
(2006年)</t>
    <rPh sb="0" eb="1">
      <t>ダイ</t>
    </rPh>
    <rPh sb="3" eb="4">
      <t>カイ</t>
    </rPh>
    <rPh sb="10" eb="11">
      <t>ネン</t>
    </rPh>
    <phoneticPr fontId="13"/>
  </si>
  <si>
    <t>第10回
(2005年)</t>
    <rPh sb="0" eb="1">
      <t>ダイ</t>
    </rPh>
    <rPh sb="3" eb="4">
      <t>カイ</t>
    </rPh>
    <rPh sb="10" eb="11">
      <t>ネン</t>
    </rPh>
    <phoneticPr fontId="13"/>
  </si>
  <si>
    <t>第９回
(2004年)</t>
    <rPh sb="0" eb="1">
      <t>ダイ</t>
    </rPh>
    <rPh sb="2" eb="3">
      <t>カイ</t>
    </rPh>
    <rPh sb="9" eb="10">
      <t>ネン</t>
    </rPh>
    <phoneticPr fontId="13"/>
  </si>
  <si>
    <t>第８回
(2003年)</t>
    <rPh sb="0" eb="1">
      <t>ダイ</t>
    </rPh>
    <rPh sb="2" eb="3">
      <t>カイ</t>
    </rPh>
    <rPh sb="9" eb="10">
      <t>ネン</t>
    </rPh>
    <phoneticPr fontId="13"/>
  </si>
  <si>
    <t>第７回
(2002年)</t>
    <rPh sb="0" eb="1">
      <t>ダイ</t>
    </rPh>
    <rPh sb="2" eb="3">
      <t>カイ</t>
    </rPh>
    <rPh sb="9" eb="10">
      <t>ネン</t>
    </rPh>
    <phoneticPr fontId="13"/>
  </si>
  <si>
    <t>第６回
(2001年)</t>
    <rPh sb="0" eb="1">
      <t>ダイ</t>
    </rPh>
    <rPh sb="2" eb="3">
      <t>カイ</t>
    </rPh>
    <rPh sb="9" eb="10">
      <t>ネン</t>
    </rPh>
    <phoneticPr fontId="13"/>
  </si>
  <si>
    <t>第５回
(2000年)</t>
    <rPh sb="0" eb="1">
      <t>ダイ</t>
    </rPh>
    <rPh sb="2" eb="3">
      <t>カイ</t>
    </rPh>
    <rPh sb="9" eb="10">
      <t>ネン</t>
    </rPh>
    <phoneticPr fontId="13"/>
  </si>
  <si>
    <t>第４回
(1999年)</t>
    <rPh sb="0" eb="1">
      <t>ダイ</t>
    </rPh>
    <rPh sb="2" eb="3">
      <t>カイ</t>
    </rPh>
    <rPh sb="9" eb="10">
      <t>ネン</t>
    </rPh>
    <phoneticPr fontId="13"/>
  </si>
  <si>
    <t>第３回
(1998年)</t>
    <rPh sb="0" eb="1">
      <t>ダイ</t>
    </rPh>
    <rPh sb="2" eb="3">
      <t>カイ</t>
    </rPh>
    <rPh sb="9" eb="10">
      <t>ネン</t>
    </rPh>
    <phoneticPr fontId="13"/>
  </si>
  <si>
    <t>第３回
（1998年)</t>
    <rPh sb="0" eb="1">
      <t>ダイ</t>
    </rPh>
    <rPh sb="2" eb="3">
      <t>カイ</t>
    </rPh>
    <rPh sb="9" eb="10">
      <t>ネン</t>
    </rPh>
    <phoneticPr fontId="13"/>
  </si>
  <si>
    <t>第２回
(1997年)</t>
    <rPh sb="0" eb="1">
      <t>ダイ</t>
    </rPh>
    <rPh sb="2" eb="3">
      <t>カイ</t>
    </rPh>
    <rPh sb="9" eb="10">
      <t>ネン</t>
    </rPh>
    <phoneticPr fontId="13"/>
  </si>
  <si>
    <t>第２回
（1997年)</t>
    <rPh sb="0" eb="1">
      <t>ダイ</t>
    </rPh>
    <rPh sb="2" eb="3">
      <t>カイ</t>
    </rPh>
    <rPh sb="9" eb="10">
      <t>ネン</t>
    </rPh>
    <phoneticPr fontId="13"/>
  </si>
  <si>
    <t>第１回
(1996年)</t>
    <rPh sb="0" eb="1">
      <t>ダイ</t>
    </rPh>
    <rPh sb="2" eb="3">
      <t>カイ</t>
    </rPh>
    <rPh sb="9" eb="10">
      <t>ネン</t>
    </rPh>
    <phoneticPr fontId="13"/>
  </si>
  <si>
    <t>第１回
（1996年)</t>
    <rPh sb="0" eb="1">
      <t>ダイ</t>
    </rPh>
    <rPh sb="2" eb="3">
      <t>カイ</t>
    </rPh>
    <rPh sb="9" eb="10">
      <t>ネン</t>
    </rPh>
    <phoneticPr fontId="13"/>
  </si>
  <si>
    <t>確　　認</t>
    <rPh sb="0" eb="1">
      <t>アキラ</t>
    </rPh>
    <rPh sb="3" eb="4">
      <t>シノブ</t>
    </rPh>
    <phoneticPr fontId="13"/>
  </si>
  <si>
    <t>JSCAマスターズ水泳通信記録会　連続出場申込書</t>
    <phoneticPr fontId="13"/>
  </si>
  <si>
    <t>第17回
(2012年)</t>
    <rPh sb="0" eb="1">
      <t>ダイ</t>
    </rPh>
    <rPh sb="3" eb="4">
      <t>カイ</t>
    </rPh>
    <rPh sb="10" eb="11">
      <t>ネン</t>
    </rPh>
    <phoneticPr fontId="13"/>
  </si>
  <si>
    <t>会場：各クラブ</t>
    <rPh sb="0" eb="2">
      <t>カイジョウ</t>
    </rPh>
    <rPh sb="3" eb="4">
      <t>カク</t>
    </rPh>
    <phoneticPr fontId="2"/>
  </si>
  <si>
    <t>※必ず、種目①から左詰めで順番に入力してください。</t>
    <rPh sb="1" eb="2">
      <t>カナラ</t>
    </rPh>
    <rPh sb="4" eb="6">
      <t>シュモク</t>
    </rPh>
    <rPh sb="9" eb="11">
      <t>ヒダリヅ</t>
    </rPh>
    <rPh sb="13" eb="15">
      <t>ジュンバン</t>
    </rPh>
    <rPh sb="16" eb="18">
      <t>ニュウリョク</t>
    </rPh>
    <phoneticPr fontId="2"/>
  </si>
  <si>
    <t>第18回
(2013年)</t>
    <rPh sb="0" eb="1">
      <t>ダイ</t>
    </rPh>
    <rPh sb="3" eb="4">
      <t>カイ</t>
    </rPh>
    <rPh sb="10" eb="11">
      <t>ネン</t>
    </rPh>
    <phoneticPr fontId="13"/>
  </si>
  <si>
    <t xml:space="preserve">LLサイズ　 身丈78　身巾58　袖丈24
</t>
    <phoneticPr fontId="13"/>
  </si>
  <si>
    <t>第19回
(2014年)</t>
    <rPh sb="0" eb="1">
      <t>ダイ</t>
    </rPh>
    <rPh sb="3" eb="4">
      <t>カイ</t>
    </rPh>
    <rPh sb="10" eb="11">
      <t>ネン</t>
    </rPh>
    <phoneticPr fontId="13"/>
  </si>
  <si>
    <t>第20回
(2015年)</t>
    <rPh sb="0" eb="1">
      <t>ダイ</t>
    </rPh>
    <rPh sb="3" eb="4">
      <t>カイ</t>
    </rPh>
    <rPh sb="10" eb="11">
      <t>ネン</t>
    </rPh>
    <phoneticPr fontId="13"/>
  </si>
  <si>
    <t>『１０回・２０回連続出場者をご入力ください。１０回もしくは２０回連続出場に満たない方は入力をしないでください。締切り以降の申請は受付いたしません。』</t>
    <rPh sb="7" eb="8">
      <t>カイ</t>
    </rPh>
    <rPh sb="31" eb="32">
      <t>カイ</t>
    </rPh>
    <phoneticPr fontId="13"/>
  </si>
  <si>
    <t>JSCAマスターズ水泳通信記録会　連続出場申込書</t>
  </si>
  <si>
    <t>『１０回もしくは２０回連続出場者をご入力ください。１０回もしくは２０回連続出場に満たない方は入力をしないでください。締切り以降の申請は受付いたしません。』</t>
    <rPh sb="10" eb="11">
      <t>カイ</t>
    </rPh>
    <rPh sb="34" eb="35">
      <t>カイ</t>
    </rPh>
    <phoneticPr fontId="13"/>
  </si>
  <si>
    <t/>
  </si>
  <si>
    <t>第21回
(2016年)</t>
    <rPh sb="0" eb="1">
      <t>ダイ</t>
    </rPh>
    <rPh sb="3" eb="4">
      <t>カイ</t>
    </rPh>
    <rPh sb="10" eb="11">
      <t>ネン</t>
    </rPh>
    <phoneticPr fontId="13"/>
  </si>
  <si>
    <t>第22回
(2017年)</t>
    <rPh sb="0" eb="1">
      <t>ダイ</t>
    </rPh>
    <rPh sb="3" eb="4">
      <t>カイ</t>
    </rPh>
    <rPh sb="10" eb="11">
      <t>ネン</t>
    </rPh>
    <phoneticPr fontId="13"/>
  </si>
  <si>
    <t>第23回
(2018年)</t>
    <rPh sb="0" eb="1">
      <t>ダイ</t>
    </rPh>
    <rPh sb="3" eb="4">
      <t>カイ</t>
    </rPh>
    <rPh sb="10" eb="11">
      <t>ネン</t>
    </rPh>
    <phoneticPr fontId="13"/>
  </si>
  <si>
    <t>第24回
(2019年)</t>
    <rPh sb="0" eb="1">
      <t>ダイ</t>
    </rPh>
    <rPh sb="3" eb="4">
      <t>カイ</t>
    </rPh>
    <rPh sb="10" eb="11">
      <t>ネン</t>
    </rPh>
    <phoneticPr fontId="13"/>
  </si>
  <si>
    <t>第25回
(2020年)</t>
    <rPh sb="0" eb="1">
      <t>ダイ</t>
    </rPh>
    <rPh sb="3" eb="4">
      <t>カイ</t>
    </rPh>
    <rPh sb="10" eb="11">
      <t>ネン</t>
    </rPh>
    <phoneticPr fontId="13"/>
  </si>
  <si>
    <t>第26回ＪＳＣＡマスターズ水泳通信記録会</t>
    <rPh sb="0" eb="1">
      <t>ダイ</t>
    </rPh>
    <rPh sb="3" eb="4">
      <t>カイ</t>
    </rPh>
    <rPh sb="13" eb="15">
      <t>スイエイ</t>
    </rPh>
    <rPh sb="15" eb="17">
      <t>ツウシン</t>
    </rPh>
    <rPh sb="17" eb="19">
      <t>キロク</t>
    </rPh>
    <rPh sb="19" eb="20">
      <t>カイ</t>
    </rPh>
    <phoneticPr fontId="2"/>
  </si>
  <si>
    <t>期日：2021年1月1日～2月28日</t>
    <rPh sb="0" eb="2">
      <t>キジツ</t>
    </rPh>
    <rPh sb="7" eb="8">
      <t>ネン</t>
    </rPh>
    <rPh sb="9" eb="10">
      <t>ガツ</t>
    </rPh>
    <rPh sb="11" eb="12">
      <t>ニチ</t>
    </rPh>
    <rPh sb="14" eb="15">
      <t>ガツ</t>
    </rPh>
    <rPh sb="17" eb="18">
      <t>ニチ</t>
    </rPh>
    <phoneticPr fontId="2"/>
  </si>
  <si>
    <t>第26回
(2021年)</t>
    <rPh sb="0" eb="1">
      <t>ダイ</t>
    </rPh>
    <rPh sb="3" eb="4">
      <t>カイ</t>
    </rPh>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</si>
</sst>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yyyy/mm/dd"/>
    <numFmt numFmtId="178" formatCode="[&lt;100]0.00;0&quot;:&quot;00.00"/>
    <numFmt numFmtId="179" formatCode="0&quot;歳&quot;"/>
    <numFmt numFmtId="180" formatCode="#,##0&quot;円&quot;"/>
    <numFmt numFmtId="181" formatCode="0&quot;名&quot;"/>
    <numFmt numFmtId="182" formatCode="0&quot;種目&quot;"/>
    <numFmt numFmtId="183" formatCode="0&quot; 種目&quot;"/>
    <numFmt numFmtId="184" formatCode="[$-411]ggge&quot;年&quot;m&quot;月&quot;d&quot;日&quot;;@"/>
    <numFmt numFmtId="185" formatCode="d"/>
    <numFmt numFmtId="186" formatCode="&quot; &quot;@"/>
    <numFmt numFmtId="187" formatCode="0&quot;種&quot;&quot;目&quot;"/>
    <numFmt numFmtId="188" formatCode="@&quot; &quot;"/>
    <numFmt numFmtId="189" formatCode="0&quot;:&quot;00.00&quot; &quot;"/>
  </numFmts>
  <fonts count="37">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4"/>
      <name val="ＭＳ Ｐゴシック"/>
      <family val="3"/>
      <charset val="128"/>
    </font>
    <font>
      <sz val="9"/>
      <name val="ＭＳ Ｐ明朝"/>
      <family val="1"/>
      <charset val="128"/>
    </font>
    <font>
      <sz val="10"/>
      <name val="ＭＳ Ｐ明朝"/>
      <family val="1"/>
      <charset val="128"/>
    </font>
    <font>
      <sz val="18"/>
      <name val="ＭＳ 明朝"/>
      <family val="1"/>
      <charset val="128"/>
    </font>
    <font>
      <sz val="9"/>
      <name val="ＭＳ 明朝"/>
      <family val="1"/>
      <charset val="128"/>
    </font>
    <font>
      <b/>
      <sz val="14"/>
      <name val="ＭＳ Ｐゴシック"/>
      <family val="3"/>
      <charset val="128"/>
    </font>
    <font>
      <b/>
      <sz val="14"/>
      <color indexed="10"/>
      <name val="ＭＳ ゴシック"/>
      <family val="3"/>
      <charset val="128"/>
    </font>
    <font>
      <sz val="11"/>
      <name val="ＭＳ 明朝"/>
      <family val="1"/>
      <charset val="128"/>
    </font>
    <font>
      <sz val="6"/>
      <name val="ＭＳ Ｐゴシック"/>
      <family val="3"/>
      <charset val="128"/>
    </font>
    <font>
      <sz val="10"/>
      <color theme="1"/>
      <name val="ＭＳ Ｐ明朝"/>
      <family val="1"/>
      <charset val="128"/>
    </font>
    <font>
      <sz val="14"/>
      <name val="ＭＳ 明朝"/>
      <family val="1"/>
      <charset val="128"/>
    </font>
    <font>
      <b/>
      <sz val="16"/>
      <name val="ＭＳ ゴシック"/>
      <family val="3"/>
      <charset val="128"/>
    </font>
    <font>
      <sz val="11"/>
      <color rgb="FFFF0000"/>
      <name val="MS UI Gothic"/>
      <family val="3"/>
      <charset val="128"/>
    </font>
    <font>
      <b/>
      <sz val="18"/>
      <name val="ＭＳ ゴシック"/>
      <family val="3"/>
      <charset val="128"/>
    </font>
    <font>
      <b/>
      <sz val="12"/>
      <name val="ＭＳ ゴシック"/>
      <family val="3"/>
      <charset val="128"/>
    </font>
    <font>
      <sz val="8"/>
      <name val="ＭＳ ゴシック"/>
      <family val="3"/>
      <charset val="128"/>
    </font>
    <font>
      <sz val="13"/>
      <name val="ＭＳ 明朝"/>
      <family val="1"/>
      <charset val="128"/>
    </font>
    <font>
      <u/>
      <sz val="10"/>
      <color theme="10"/>
      <name val="ＭＳ 明朝"/>
      <family val="1"/>
      <charset val="128"/>
    </font>
    <font>
      <b/>
      <sz val="12"/>
      <color rgb="FFFF0000"/>
      <name val="ＭＳ 明朝"/>
      <family val="1"/>
      <charset val="128"/>
    </font>
    <font>
      <b/>
      <sz val="12"/>
      <color theme="0"/>
      <name val="ＭＳ 明朝"/>
      <family val="1"/>
      <charset val="128"/>
    </font>
    <font>
      <b/>
      <sz val="16"/>
      <color theme="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cellStyleXfs>
  <cellXfs count="295">
    <xf numFmtId="0" fontId="0" fillId="0" borderId="0" xfId="0">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3" fillId="0" borderId="0" xfId="0" applyFont="1" applyFill="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shrinkToFit="1"/>
    </xf>
    <xf numFmtId="0" fontId="1" fillId="0" borderId="0" xfId="0" applyFont="1" applyFill="1" applyProtection="1">
      <alignment vertical="center"/>
    </xf>
    <xf numFmtId="0" fontId="5"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178" fontId="3" fillId="0" borderId="0" xfId="0" applyNumberFormat="1" applyFont="1" applyFill="1" applyBorder="1" applyProtection="1">
      <alignment vertical="center"/>
    </xf>
    <xf numFmtId="1" fontId="3" fillId="0" borderId="0" xfId="0" applyNumberFormat="1" applyFont="1" applyFill="1" applyBorder="1" applyProtection="1">
      <alignment vertical="center"/>
    </xf>
    <xf numFmtId="1" fontId="3" fillId="0" borderId="0" xfId="0" applyNumberFormat="1"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11" fillId="0" borderId="3"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9" fontId="0" fillId="0" borderId="1" xfId="0" applyNumberFormat="1" applyFill="1" applyBorder="1" applyAlignment="1" applyProtection="1">
      <alignment horizontal="center"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6" xfId="0" applyFill="1" applyBorder="1" applyAlignment="1" applyProtection="1">
      <alignment horizontal="center" vertical="center"/>
    </xf>
    <xf numFmtId="0" fontId="0" fillId="0" borderId="6" xfId="0" applyFill="1" applyBorder="1" applyProtection="1">
      <alignment vertical="center"/>
    </xf>
    <xf numFmtId="179" fontId="0" fillId="0" borderId="6" xfId="0" applyNumberFormat="1" applyFill="1" applyBorder="1" applyAlignment="1" applyProtection="1">
      <alignment horizontal="center" vertical="center"/>
    </xf>
    <xf numFmtId="178" fontId="0" fillId="0" borderId="0" xfId="0" applyNumberFormat="1" applyFill="1" applyBorder="1" applyProtection="1">
      <alignment vertical="center"/>
    </xf>
    <xf numFmtId="0" fontId="0" fillId="0" borderId="0" xfId="0" applyFill="1" applyBorder="1" applyAlignment="1" applyProtection="1">
      <alignment vertical="center" shrinkToFit="1"/>
    </xf>
    <xf numFmtId="0" fontId="5" fillId="0" borderId="3" xfId="0" applyFont="1" applyFill="1" applyBorder="1" applyAlignment="1" applyProtection="1">
      <alignment horizontal="left" vertical="center"/>
    </xf>
    <xf numFmtId="0" fontId="0" fillId="0" borderId="7" xfId="0" applyFill="1" applyBorder="1" applyProtection="1">
      <alignment vertical="center"/>
    </xf>
    <xf numFmtId="0" fontId="4" fillId="0" borderId="8"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 fillId="0" borderId="0" xfId="0" applyFont="1" applyFill="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3" fillId="0" borderId="0" xfId="0" applyFont="1" applyFill="1" applyBorder="1" applyProtection="1">
      <alignment vertical="center"/>
    </xf>
    <xf numFmtId="14" fontId="6" fillId="0" borderId="0" xfId="0" applyNumberFormat="1" applyFont="1" applyFill="1" applyBorder="1" applyAlignment="1" applyProtection="1">
      <alignment vertical="center"/>
    </xf>
    <xf numFmtId="14" fontId="3" fillId="0" borderId="0" xfId="0" applyNumberFormat="1" applyFont="1" applyFill="1" applyBorder="1" applyAlignment="1" applyProtection="1">
      <alignment vertical="center"/>
    </xf>
    <xf numFmtId="0" fontId="4" fillId="0" borderId="0" xfId="0" applyFont="1" applyFill="1" applyAlignment="1" applyProtection="1">
      <alignment horizontal="left" vertical="center"/>
    </xf>
    <xf numFmtId="184" fontId="5" fillId="0" borderId="0" xfId="0" applyNumberFormat="1" applyFont="1" applyFill="1" applyAlignment="1" applyProtection="1">
      <alignment vertical="center" shrinkToFit="1"/>
    </xf>
    <xf numFmtId="0" fontId="10" fillId="0" borderId="8" xfId="0" applyFont="1" applyFill="1" applyBorder="1" applyAlignment="1" applyProtection="1">
      <alignment vertical="center" shrinkToFit="1"/>
    </xf>
    <xf numFmtId="0" fontId="0" fillId="0" borderId="8" xfId="0"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1" fillId="0" borderId="0" xfId="0" applyFont="1" applyFill="1" applyBorder="1" applyProtection="1">
      <alignment vertical="center"/>
    </xf>
    <xf numFmtId="0" fontId="11"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0" fontId="12" fillId="0" borderId="0" xfId="1"/>
    <xf numFmtId="0" fontId="14" fillId="0" borderId="0" xfId="1" applyFont="1"/>
    <xf numFmtId="0" fontId="15" fillId="0" borderId="0" xfId="1" applyFont="1" applyAlignment="1">
      <alignment horizontal="center" vertical="center"/>
    </xf>
    <xf numFmtId="0" fontId="14" fillId="0" borderId="0" xfId="1" applyFont="1" applyBorder="1"/>
    <xf numFmtId="0" fontId="14"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xf>
    <xf numFmtId="0" fontId="12" fillId="0" borderId="10" xfId="1" applyBorder="1" applyAlignment="1">
      <alignment horizontal="center"/>
    </xf>
    <xf numFmtId="0" fontId="12" fillId="0" borderId="11" xfId="1" applyBorder="1" applyAlignment="1">
      <alignment horizontal="center"/>
    </xf>
    <xf numFmtId="0" fontId="12" fillId="0" borderId="12" xfId="1" applyBorder="1" applyAlignment="1">
      <alignment horizontal="center"/>
    </xf>
    <xf numFmtId="0" fontId="12" fillId="0" borderId="13" xfId="1" applyBorder="1" applyAlignment="1">
      <alignment horizontal="center"/>
    </xf>
    <xf numFmtId="0" fontId="12" fillId="0" borderId="14" xfId="1" applyBorder="1"/>
    <xf numFmtId="0" fontId="12" fillId="0" borderId="14" xfId="1" applyBorder="1" applyAlignment="1">
      <alignment horizontal="center"/>
    </xf>
    <xf numFmtId="0" fontId="12" fillId="0" borderId="15" xfId="1" applyBorder="1"/>
    <xf numFmtId="0" fontId="12" fillId="0" borderId="16" xfId="1" applyBorder="1" applyAlignment="1">
      <alignment horizontal="center"/>
    </xf>
    <xf numFmtId="0" fontId="12" fillId="0" borderId="17" xfId="1" applyBorder="1"/>
    <xf numFmtId="0" fontId="12" fillId="0" borderId="17" xfId="1" applyBorder="1" applyAlignment="1">
      <alignment horizontal="center"/>
    </xf>
    <xf numFmtId="0" fontId="12" fillId="0" borderId="18" xfId="1" applyBorder="1"/>
    <xf numFmtId="0" fontId="12" fillId="0" borderId="0" xfId="1" applyAlignment="1">
      <alignment horizontal="right"/>
    </xf>
    <xf numFmtId="0" fontId="14" fillId="0" borderId="3" xfId="1" applyFont="1" applyBorder="1"/>
    <xf numFmtId="0" fontId="14" fillId="0" borderId="16" xfId="1" applyFont="1" applyBorder="1" applyAlignment="1">
      <alignment horizontal="center"/>
    </xf>
    <xf numFmtId="0" fontId="14" fillId="0" borderId="17" xfId="1" applyFont="1" applyBorder="1"/>
    <xf numFmtId="0" fontId="14" fillId="0" borderId="17" xfId="1" applyFont="1" applyBorder="1" applyAlignment="1">
      <alignment horizontal="center"/>
    </xf>
    <xf numFmtId="0" fontId="14" fillId="0" borderId="18" xfId="1" applyFont="1" applyBorder="1"/>
    <xf numFmtId="0" fontId="14" fillId="0" borderId="2" xfId="1" applyFont="1" applyBorder="1"/>
    <xf numFmtId="0" fontId="14" fillId="0" borderId="19" xfId="1" applyFont="1" applyBorder="1" applyAlignment="1">
      <alignment horizontal="center"/>
    </xf>
    <xf numFmtId="0" fontId="14" fillId="0" borderId="20" xfId="1" applyFont="1" applyBorder="1"/>
    <xf numFmtId="0" fontId="14" fillId="0" borderId="20" xfId="1" applyFont="1" applyBorder="1" applyAlignment="1">
      <alignment horizontal="center"/>
    </xf>
    <xf numFmtId="0" fontId="14" fillId="0" borderId="21" xfId="1" applyFont="1" applyBorder="1"/>
    <xf numFmtId="0" fontId="17" fillId="0" borderId="0" xfId="1" applyFont="1" applyAlignment="1">
      <alignment horizontal="center" vertical="center"/>
    </xf>
    <xf numFmtId="0" fontId="17" fillId="0" borderId="0" xfId="1" applyFont="1" applyAlignment="1">
      <alignment horizontal="left" vertical="center"/>
    </xf>
    <xf numFmtId="0" fontId="17" fillId="0" borderId="0" xfId="1" applyFont="1" applyBorder="1" applyAlignment="1">
      <alignment horizontal="center" vertical="center"/>
    </xf>
    <xf numFmtId="0" fontId="18" fillId="0" borderId="0" xfId="1" applyFont="1" applyAlignment="1">
      <alignment horizontal="left" vertical="center"/>
    </xf>
    <xf numFmtId="185" fontId="6" fillId="0" borderId="0" xfId="0" applyNumberFormat="1" applyFont="1" applyFill="1" applyAlignment="1" applyProtection="1">
      <alignment horizontal="right" vertical="center"/>
    </xf>
    <xf numFmtId="177"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177"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Protection="1">
      <alignment vertical="center"/>
      <protection locked="0"/>
    </xf>
    <xf numFmtId="178" fontId="0" fillId="3" borderId="1" xfId="0" applyNumberFormat="1" applyFill="1" applyBorder="1" applyProtection="1">
      <alignment vertical="center"/>
      <protection locked="0"/>
    </xf>
    <xf numFmtId="0" fontId="0" fillId="3" borderId="1" xfId="0" applyFill="1" applyBorder="1" applyAlignment="1" applyProtection="1">
      <alignment vertical="center" shrinkToFit="1"/>
      <protection locked="0"/>
    </xf>
    <xf numFmtId="178" fontId="0" fillId="4" borderId="1" xfId="0" applyNumberFormat="1" applyFill="1" applyBorder="1" applyProtection="1">
      <alignment vertical="center"/>
      <protection locked="0"/>
    </xf>
    <xf numFmtId="0" fontId="0" fillId="4" borderId="1" xfId="0" applyFill="1" applyBorder="1" applyAlignment="1" applyProtection="1">
      <alignment vertical="center" shrinkToFit="1"/>
      <protection locked="0"/>
    </xf>
    <xf numFmtId="178" fontId="0" fillId="2" borderId="1" xfId="0" applyNumberFormat="1" applyFill="1" applyBorder="1" applyProtection="1">
      <alignment vertical="center"/>
      <protection locked="0"/>
    </xf>
    <xf numFmtId="0" fontId="0" fillId="2" borderId="1" xfId="0" applyFill="1" applyBorder="1" applyAlignment="1" applyProtection="1">
      <alignment vertical="center" shrinkToFit="1"/>
      <protection locked="0"/>
    </xf>
    <xf numFmtId="180" fontId="3" fillId="0" borderId="0" xfId="0" applyNumberFormat="1" applyFont="1" applyFill="1" applyAlignment="1" applyProtection="1">
      <alignment horizontal="right" vertical="center"/>
    </xf>
    <xf numFmtId="0" fontId="3" fillId="0" borderId="22" xfId="0" applyFont="1" applyFill="1" applyBorder="1" applyProtection="1">
      <alignment vertical="center"/>
    </xf>
    <xf numFmtId="0" fontId="3" fillId="0" borderId="6" xfId="0" applyFont="1" applyFill="1" applyBorder="1" applyProtection="1">
      <alignment vertical="center"/>
    </xf>
    <xf numFmtId="14" fontId="6" fillId="0" borderId="6" xfId="0" applyNumberFormat="1" applyFont="1" applyFill="1" applyBorder="1" applyAlignment="1" applyProtection="1">
      <alignment vertical="center"/>
    </xf>
    <xf numFmtId="0" fontId="3" fillId="0" borderId="23" xfId="0" applyFont="1" applyFill="1" applyBorder="1" applyProtection="1">
      <alignment vertical="center"/>
    </xf>
    <xf numFmtId="0" fontId="3" fillId="0" borderId="8" xfId="0" applyFont="1" applyFill="1" applyBorder="1" applyProtection="1">
      <alignment vertical="center"/>
    </xf>
    <xf numFmtId="0" fontId="3" fillId="0" borderId="24" xfId="0" applyFont="1" applyFill="1" applyBorder="1" applyProtection="1">
      <alignment vertical="center"/>
    </xf>
    <xf numFmtId="0" fontId="6" fillId="0" borderId="0" xfId="0" applyFont="1" applyFill="1" applyBorder="1" applyProtection="1">
      <alignment vertical="center"/>
    </xf>
    <xf numFmtId="0" fontId="5"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xf>
    <xf numFmtId="0" fontId="3" fillId="0" borderId="0" xfId="0" applyFont="1" applyFill="1" applyAlignment="1" applyProtection="1">
      <alignment horizontal="right" vertical="center"/>
    </xf>
    <xf numFmtId="0" fontId="20" fillId="0" borderId="0" xfId="0" applyFont="1" applyFill="1" applyProtection="1">
      <alignment vertical="center"/>
    </xf>
    <xf numFmtId="179" fontId="0" fillId="0" borderId="0" xfId="0" applyNumberFormat="1" applyFill="1" applyBorder="1" applyAlignment="1" applyProtection="1">
      <alignment horizontal="center" vertical="center"/>
    </xf>
    <xf numFmtId="179" fontId="0" fillId="0" borderId="0" xfId="0" applyNumberFormat="1" applyFill="1" applyProtection="1">
      <alignment vertical="center"/>
    </xf>
    <xf numFmtId="1" fontId="0" fillId="0" borderId="0" xfId="0" applyNumberFormat="1" applyFill="1" applyProtection="1">
      <alignment vertical="center"/>
    </xf>
    <xf numFmtId="176" fontId="0" fillId="0" borderId="0" xfId="0" applyNumberFormat="1" applyFill="1" applyBorder="1" applyAlignment="1" applyProtection="1">
      <alignment horizontal="center" vertical="center"/>
    </xf>
    <xf numFmtId="56" fontId="0" fillId="0" borderId="0" xfId="0" applyNumberFormat="1">
      <alignment vertical="center"/>
    </xf>
    <xf numFmtId="0" fontId="3" fillId="0" borderId="1" xfId="0" applyFont="1" applyFill="1" applyBorder="1" applyAlignment="1" applyProtection="1">
      <alignment horizontal="center" vertical="center" shrinkToFit="1"/>
    </xf>
    <xf numFmtId="0" fontId="16" fillId="0" borderId="0" xfId="1" applyFont="1"/>
    <xf numFmtId="0" fontId="21" fillId="0" borderId="0" xfId="1" applyFont="1" applyAlignment="1">
      <alignment horizontal="left"/>
    </xf>
    <xf numFmtId="0" fontId="12" fillId="0" borderId="11" xfId="1" applyFont="1" applyBorder="1" applyAlignment="1">
      <alignment horizontal="center"/>
    </xf>
    <xf numFmtId="0" fontId="12" fillId="0" borderId="0" xfId="1" applyFont="1"/>
    <xf numFmtId="0" fontId="4" fillId="0" borderId="0" xfId="0" applyFont="1" applyFill="1" applyBorder="1" applyAlignment="1" applyProtection="1">
      <alignment horizontal="left" vertical="center" shrinkToFit="1"/>
    </xf>
    <xf numFmtId="178" fontId="23" fillId="3" borderId="1" xfId="0" applyNumberFormat="1" applyFont="1" applyFill="1" applyBorder="1" applyProtection="1">
      <alignment vertical="center"/>
      <protection locked="0"/>
    </xf>
    <xf numFmtId="178" fontId="23" fillId="4" borderId="1" xfId="0" applyNumberFormat="1" applyFont="1" applyFill="1" applyBorder="1" applyProtection="1">
      <alignment vertical="center"/>
      <protection locked="0"/>
    </xf>
    <xf numFmtId="0" fontId="0" fillId="0" borderId="0" xfId="0" applyFont="1" applyFill="1" applyBorder="1" applyProtection="1">
      <alignment vertical="center"/>
    </xf>
    <xf numFmtId="0" fontId="22" fillId="0" borderId="0" xfId="0" applyFont="1" applyFill="1" applyAlignment="1" applyProtection="1">
      <alignment vertical="center"/>
    </xf>
    <xf numFmtId="0" fontId="14" fillId="0" borderId="3" xfId="1" quotePrefix="1" applyFont="1" applyBorder="1" applyAlignment="1">
      <alignment horizontal="center"/>
    </xf>
    <xf numFmtId="14" fontId="0" fillId="0" borderId="0" xfId="0" applyNumberFormat="1">
      <alignment vertical="center"/>
    </xf>
    <xf numFmtId="0" fontId="0" fillId="0" borderId="0" xfId="0" applyAlignment="1">
      <alignment horizontal="center" vertical="center"/>
    </xf>
    <xf numFmtId="0" fontId="0" fillId="0" borderId="3" xfId="0" applyBorder="1">
      <alignment vertical="center"/>
    </xf>
    <xf numFmtId="14" fontId="0" fillId="0" borderId="3" xfId="0" applyNumberFormat="1" applyBorder="1">
      <alignment vertical="center"/>
    </xf>
    <xf numFmtId="0" fontId="3" fillId="0" borderId="1" xfId="0" applyFont="1" applyFill="1" applyBorder="1" applyProtection="1">
      <alignment vertical="center"/>
    </xf>
    <xf numFmtId="0" fontId="0" fillId="0" borderId="0" xfId="0" applyFill="1" applyBorder="1">
      <alignment vertical="center"/>
    </xf>
    <xf numFmtId="0" fontId="0" fillId="0" borderId="3" xfId="0" applyFill="1" applyBorder="1">
      <alignment vertical="center"/>
    </xf>
    <xf numFmtId="0" fontId="25" fillId="0" borderId="0" xfId="0" applyFont="1">
      <alignment vertical="center"/>
    </xf>
    <xf numFmtId="0" fontId="0" fillId="0" borderId="0" xfId="0" applyBorder="1">
      <alignment vertical="center"/>
    </xf>
    <xf numFmtId="0" fontId="0" fillId="0" borderId="6" xfId="0" applyBorder="1">
      <alignment vertical="center"/>
    </xf>
    <xf numFmtId="14" fontId="0" fillId="0" borderId="0" xfId="0" applyNumberFormat="1" applyBorder="1">
      <alignment vertical="center"/>
    </xf>
    <xf numFmtId="14" fontId="0" fillId="0" borderId="6" xfId="0" applyNumberFormat="1" applyBorder="1">
      <alignment vertical="center"/>
    </xf>
    <xf numFmtId="1" fontId="0" fillId="0" borderId="0" xfId="0" applyNumberFormat="1" applyBorder="1">
      <alignment vertical="center"/>
    </xf>
    <xf numFmtId="1" fontId="0" fillId="0" borderId="3" xfId="0" applyNumberFormat="1" applyBorder="1">
      <alignment vertical="center"/>
    </xf>
    <xf numFmtId="1" fontId="0" fillId="0" borderId="6" xfId="0" applyNumberFormat="1" applyBorder="1">
      <alignment vertical="center"/>
    </xf>
    <xf numFmtId="49" fontId="0" fillId="0" borderId="3" xfId="0" applyNumberFormat="1" applyBorder="1">
      <alignment vertical="center"/>
    </xf>
    <xf numFmtId="186" fontId="0" fillId="3" borderId="1" xfId="0" applyNumberFormat="1" applyFont="1" applyFill="1" applyBorder="1" applyAlignment="1" applyProtection="1">
      <alignment vertical="center" shrinkToFit="1"/>
      <protection locked="0"/>
    </xf>
    <xf numFmtId="186" fontId="0" fillId="4" borderId="1" xfId="0" applyNumberFormat="1" applyFont="1" applyFill="1" applyBorder="1" applyAlignment="1" applyProtection="1">
      <alignment vertical="center" shrinkToFit="1"/>
      <protection locked="0"/>
    </xf>
    <xf numFmtId="56" fontId="3" fillId="0" borderId="0" xfId="0" applyNumberFormat="1" applyFont="1" applyFill="1" applyProtection="1">
      <alignment vertical="center"/>
    </xf>
    <xf numFmtId="0" fontId="3" fillId="0" borderId="0" xfId="0" applyFont="1" applyFill="1" applyBorder="1" applyAlignment="1" applyProtection="1">
      <alignment horizontal="center" vertical="center"/>
    </xf>
    <xf numFmtId="183" fontId="3" fillId="0" borderId="0" xfId="0" applyNumberFormat="1" applyFont="1" applyFill="1" applyAlignment="1" applyProtection="1">
      <alignment horizontal="righ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 fontId="7" fillId="0" borderId="0" xfId="0" applyNumberFormat="1" applyFont="1" applyFill="1" applyAlignment="1" applyProtection="1">
      <alignment horizontal="left" vertical="center"/>
    </xf>
    <xf numFmtId="0" fontId="12" fillId="0" borderId="0" xfId="0" applyFont="1">
      <alignment vertical="center"/>
    </xf>
    <xf numFmtId="0" fontId="23" fillId="0" borderId="0" xfId="0" applyFont="1">
      <alignment vertical="center"/>
    </xf>
    <xf numFmtId="0" fontId="26" fillId="0" borderId="0" xfId="0" applyFont="1" applyFill="1" applyProtection="1">
      <alignment vertical="center"/>
    </xf>
    <xf numFmtId="180" fontId="3"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27" fillId="0" borderId="0" xfId="2" applyFont="1" applyAlignment="1">
      <alignment horizontal="center" vertical="center"/>
    </xf>
    <xf numFmtId="0" fontId="23" fillId="0" borderId="0" xfId="2" applyFont="1">
      <alignment vertical="center"/>
    </xf>
    <xf numFmtId="0" fontId="28" fillId="0" borderId="0" xfId="2" applyFont="1">
      <alignment vertical="center"/>
    </xf>
    <xf numFmtId="0" fontId="29" fillId="0" borderId="0" xfId="2" applyFont="1" applyAlignment="1">
      <alignment horizontal="right" vertical="center"/>
    </xf>
    <xf numFmtId="0" fontId="29" fillId="0" borderId="0" xfId="2" applyFont="1" applyAlignment="1">
      <alignment horizontal="center" vertical="center"/>
    </xf>
    <xf numFmtId="0" fontId="30" fillId="0" borderId="0" xfId="2" applyFont="1" applyAlignment="1">
      <alignment horizontal="left" vertical="center"/>
    </xf>
    <xf numFmtId="0" fontId="23" fillId="0" borderId="0" xfId="2" applyFont="1" applyAlignment="1">
      <alignment horizontal="right" vertical="center"/>
    </xf>
    <xf numFmtId="0" fontId="31" fillId="0" borderId="0" xfId="2" applyFont="1">
      <alignment vertical="center"/>
    </xf>
    <xf numFmtId="0" fontId="23" fillId="0" borderId="42" xfId="2" applyFont="1" applyBorder="1" applyAlignment="1" applyProtection="1">
      <alignment horizontal="center" vertical="center" shrinkToFit="1"/>
      <protection locked="0"/>
    </xf>
    <xf numFmtId="0" fontId="23" fillId="6" borderId="42" xfId="2" applyFont="1" applyFill="1" applyBorder="1" applyAlignment="1" applyProtection="1">
      <alignment horizontal="center" vertical="center" shrinkToFit="1"/>
      <protection locked="0"/>
    </xf>
    <xf numFmtId="177" fontId="23" fillId="0" borderId="0" xfId="2" applyNumberFormat="1" applyFont="1">
      <alignment vertical="center"/>
    </xf>
    <xf numFmtId="0" fontId="31" fillId="0" borderId="0" xfId="2" applyFont="1" applyAlignment="1">
      <alignment vertical="center" wrapText="1"/>
    </xf>
    <xf numFmtId="188" fontId="23" fillId="0" borderId="12" xfId="2" applyNumberFormat="1" applyFont="1" applyBorder="1" applyAlignment="1">
      <alignment horizontal="right" vertical="center"/>
    </xf>
    <xf numFmtId="188" fontId="23" fillId="0" borderId="47" xfId="2" applyNumberFormat="1" applyFont="1" applyBorder="1" applyAlignment="1">
      <alignment horizontal="right" vertical="center"/>
    </xf>
    <xf numFmtId="188" fontId="23" fillId="0" borderId="50" xfId="2" applyNumberFormat="1" applyFont="1" applyBorder="1" applyAlignment="1">
      <alignment horizontal="right" vertical="center"/>
    </xf>
    <xf numFmtId="0" fontId="34" fillId="0" borderId="0" xfId="0" applyFont="1" applyFill="1" applyAlignment="1" applyProtection="1">
      <alignment vertical="center"/>
    </xf>
    <xf numFmtId="49" fontId="5" fillId="0" borderId="0" xfId="0" applyNumberFormat="1" applyFont="1" applyFill="1" applyAlignment="1" applyProtection="1">
      <alignment vertical="center"/>
    </xf>
    <xf numFmtId="1" fontId="30" fillId="0" borderId="0" xfId="2" applyNumberFormat="1" applyFont="1">
      <alignment vertical="center"/>
    </xf>
    <xf numFmtId="49" fontId="23" fillId="0" borderId="0" xfId="2" applyNumberFormat="1" applyFont="1" applyAlignment="1">
      <alignment horizontal="right" vertical="center"/>
    </xf>
    <xf numFmtId="0" fontId="35" fillId="0" borderId="0" xfId="0" applyFont="1" applyFill="1" applyBorder="1" applyAlignment="1" applyProtection="1">
      <alignment horizontal="right" vertical="center"/>
    </xf>
    <xf numFmtId="1" fontId="36" fillId="0" borderId="0" xfId="0" applyNumberFormat="1" applyFont="1" applyFill="1" applyBorder="1" applyAlignment="1" applyProtection="1">
      <alignment horizontal="center" vertical="center"/>
    </xf>
    <xf numFmtId="181" fontId="3" fillId="0" borderId="0" xfId="0" applyNumberFormat="1" applyFont="1" applyFill="1" applyAlignment="1" applyProtection="1">
      <alignment horizontal="right" vertical="center"/>
    </xf>
    <xf numFmtId="180"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6" fontId="7" fillId="2" borderId="26" xfId="0" applyNumberFormat="1" applyFont="1" applyFill="1" applyBorder="1" applyAlignment="1" applyProtection="1">
      <alignment horizontal="center" vertical="center"/>
      <protection locked="0"/>
    </xf>
    <xf numFmtId="56" fontId="7" fillId="2" borderId="2" xfId="0" applyNumberFormat="1" applyFont="1" applyFill="1" applyBorder="1" applyAlignment="1" applyProtection="1">
      <alignment horizontal="center" vertical="center"/>
      <protection locked="0"/>
    </xf>
    <xf numFmtId="56" fontId="7" fillId="2" borderId="27"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180" fontId="3" fillId="0" borderId="0" xfId="0" applyNumberFormat="1" applyFont="1" applyFill="1" applyAlignment="1" applyProtection="1">
      <alignment horizontal="center" vertical="center"/>
    </xf>
    <xf numFmtId="180" fontId="3" fillId="0" borderId="0" xfId="0" applyNumberFormat="1" applyFont="1" applyFill="1" applyAlignment="1" applyProtection="1">
      <alignment horizontal="right" vertical="center"/>
    </xf>
    <xf numFmtId="187" fontId="3" fillId="0" borderId="0" xfId="0" applyNumberFormat="1" applyFont="1" applyFill="1" applyAlignment="1" applyProtection="1">
      <alignment horizontal="right" vertical="center"/>
    </xf>
    <xf numFmtId="181" fontId="3" fillId="0" borderId="0" xfId="0" applyNumberFormat="1" applyFont="1" applyFill="1" applyBorder="1" applyAlignment="1" applyProtection="1">
      <alignment horizontal="right" vertical="center"/>
    </xf>
    <xf numFmtId="0" fontId="3" fillId="0" borderId="0" xfId="0" applyFont="1" applyFill="1" applyAlignment="1" applyProtection="1">
      <alignment horizontal="center" vertical="center"/>
    </xf>
    <xf numFmtId="1" fontId="3" fillId="0" borderId="0" xfId="0" applyNumberFormat="1" applyFont="1" applyFill="1" applyBorder="1" applyAlignment="1" applyProtection="1">
      <alignment horizontal="center" vertical="center"/>
    </xf>
    <xf numFmtId="183" fontId="3" fillId="0" borderId="0" xfId="0" applyNumberFormat="1" applyFont="1" applyFill="1" applyAlignment="1" applyProtection="1">
      <alignment horizontal="right" vertical="center"/>
    </xf>
    <xf numFmtId="177" fontId="6" fillId="0" borderId="0" xfId="0" applyNumberFormat="1" applyFont="1" applyFill="1" applyBorder="1" applyAlignment="1" applyProtection="1">
      <alignment horizontal="center" vertical="center"/>
    </xf>
    <xf numFmtId="0" fontId="4" fillId="2" borderId="26"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xf>
    <xf numFmtId="182" fontId="3" fillId="0" borderId="0" xfId="0" applyNumberFormat="1" applyFont="1" applyFill="1" applyBorder="1" applyAlignment="1" applyProtection="1">
      <alignment horizontal="right" vertical="center" shrinkToFit="1"/>
    </xf>
    <xf numFmtId="0" fontId="3" fillId="0"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19" fillId="2" borderId="26"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27" xfId="0" applyFont="1" applyFill="1" applyBorder="1" applyAlignment="1" applyProtection="1">
      <alignment horizontal="left" vertical="center"/>
      <protection locked="0"/>
    </xf>
    <xf numFmtId="0" fontId="33" fillId="2" borderId="26" xfId="3"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22" fillId="0" borderId="0" xfId="0" applyFont="1" applyFill="1" applyAlignment="1" applyProtection="1">
      <alignment horizontal="center" vertical="center"/>
    </xf>
    <xf numFmtId="0" fontId="8" fillId="2" borderId="9"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26" fillId="0" borderId="3" xfId="0" applyFont="1" applyBorder="1" applyAlignment="1">
      <alignment horizontal="left" vertical="center"/>
    </xf>
    <xf numFmtId="0" fontId="5" fillId="0" borderId="2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49" fontId="4" fillId="2" borderId="26"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26"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27" xfId="0" applyFont="1" applyFill="1" applyBorder="1" applyAlignment="1" applyProtection="1">
      <alignment vertical="center" shrinkToFit="1"/>
      <protection locked="0"/>
    </xf>
    <xf numFmtId="0" fontId="7" fillId="2" borderId="22"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24" xfId="0" applyFont="1" applyFill="1" applyBorder="1" applyAlignment="1" applyProtection="1">
      <alignment horizontal="right" vertical="center"/>
    </xf>
    <xf numFmtId="0" fontId="7" fillId="2" borderId="26"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0" fillId="0" borderId="0" xfId="0" applyFill="1" applyAlignment="1" applyProtection="1">
      <alignment horizontal="center" vertical="center"/>
    </xf>
    <xf numFmtId="189" fontId="32" fillId="0" borderId="53" xfId="2" applyNumberFormat="1" applyFont="1" applyBorder="1" applyAlignment="1" applyProtection="1">
      <alignment horizontal="center" vertical="center"/>
      <protection locked="0"/>
    </xf>
    <xf numFmtId="189" fontId="32" fillId="0" borderId="54" xfId="2" applyNumberFormat="1" applyFont="1" applyBorder="1" applyAlignment="1" applyProtection="1">
      <alignment horizontal="center" vertical="center"/>
      <protection locked="0"/>
    </xf>
    <xf numFmtId="189" fontId="32" fillId="0" borderId="28" xfId="2" applyNumberFormat="1" applyFont="1" applyBorder="1" applyAlignment="1" applyProtection="1">
      <alignment horizontal="center" vertical="center"/>
      <protection locked="0"/>
    </xf>
    <xf numFmtId="189" fontId="32" fillId="0" borderId="30" xfId="2" applyNumberFormat="1" applyFont="1" applyBorder="1" applyAlignment="1" applyProtection="1">
      <alignment horizontal="center" vertical="center"/>
      <protection locked="0"/>
    </xf>
    <xf numFmtId="189" fontId="32" fillId="0" borderId="48" xfId="2" applyNumberFormat="1" applyFont="1" applyBorder="1" applyAlignment="1" applyProtection="1">
      <alignment horizontal="center" vertical="center"/>
      <protection locked="0"/>
    </xf>
    <xf numFmtId="189" fontId="32" fillId="0" borderId="49" xfId="2" applyNumberFormat="1" applyFont="1" applyBorder="1" applyAlignment="1" applyProtection="1">
      <alignment horizontal="center" vertical="center"/>
      <protection locked="0"/>
    </xf>
    <xf numFmtId="0" fontId="23" fillId="0" borderId="36" xfId="2" applyFont="1" applyBorder="1" applyAlignment="1">
      <alignment horizontal="center" vertical="center" wrapText="1"/>
    </xf>
    <xf numFmtId="0" fontId="23" fillId="0" borderId="40"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51" xfId="2" applyFont="1" applyBorder="1" applyAlignment="1">
      <alignment horizontal="center" vertical="center"/>
    </xf>
    <xf numFmtId="0" fontId="23" fillId="0" borderId="52" xfId="2" applyFont="1" applyBorder="1" applyAlignment="1">
      <alignment horizontal="center" vertical="center"/>
    </xf>
    <xf numFmtId="189" fontId="32" fillId="0" borderId="38" xfId="2" applyNumberFormat="1" applyFont="1" applyBorder="1" applyAlignment="1" applyProtection="1">
      <alignment horizontal="center" vertical="center"/>
      <protection locked="0"/>
    </xf>
    <xf numFmtId="189" fontId="32" fillId="0" borderId="39" xfId="2" applyNumberFormat="1" applyFont="1" applyBorder="1" applyAlignment="1" applyProtection="1">
      <alignment horizontal="center" vertical="center"/>
      <protection locked="0"/>
    </xf>
    <xf numFmtId="189" fontId="32" fillId="0" borderId="45" xfId="2" applyNumberFormat="1" applyFont="1" applyBorder="1" applyAlignment="1" applyProtection="1">
      <alignment horizontal="center" vertical="center"/>
      <protection locked="0"/>
    </xf>
    <xf numFmtId="189" fontId="32" fillId="0" borderId="46" xfId="2" applyNumberFormat="1" applyFont="1" applyBorder="1" applyAlignment="1" applyProtection="1">
      <alignment horizontal="center" vertical="center"/>
      <protection locked="0"/>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40" xfId="2" applyFont="1" applyBorder="1" applyAlignment="1">
      <alignment horizontal="center" vertical="center"/>
    </xf>
    <xf numFmtId="0" fontId="23" fillId="0" borderId="41" xfId="2" applyFont="1" applyBorder="1" applyAlignment="1">
      <alignment horizontal="center" vertical="center"/>
    </xf>
    <xf numFmtId="0" fontId="23" fillId="0" borderId="43" xfId="2" applyFont="1" applyBorder="1" applyAlignment="1">
      <alignment horizontal="center" vertical="center"/>
    </xf>
    <xf numFmtId="0" fontId="23" fillId="0" borderId="44" xfId="2" applyFont="1" applyBorder="1" applyAlignment="1">
      <alignment horizontal="center" vertical="center"/>
    </xf>
    <xf numFmtId="0" fontId="23" fillId="0" borderId="38" xfId="2" applyFont="1" applyBorder="1" applyAlignment="1">
      <alignment horizontal="center" vertical="center"/>
    </xf>
    <xf numFmtId="0" fontId="23" fillId="0" borderId="39" xfId="2" applyFont="1" applyBorder="1" applyAlignment="1">
      <alignment horizontal="center" vertical="center"/>
    </xf>
    <xf numFmtId="177" fontId="23" fillId="0" borderId="45" xfId="2" applyNumberFormat="1" applyFont="1" applyFill="1" applyBorder="1" applyAlignment="1">
      <alignment horizontal="center" vertical="center"/>
    </xf>
    <xf numFmtId="177" fontId="23" fillId="0" borderId="46" xfId="2" applyNumberFormat="1" applyFont="1" applyFill="1" applyBorder="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3" fillId="0" borderId="28" xfId="2" applyFont="1" applyBorder="1" applyAlignment="1">
      <alignment horizontal="center" vertical="center"/>
    </xf>
    <xf numFmtId="0" fontId="23" fillId="0" borderId="30" xfId="2" applyFont="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_申込書一式" xfId="1" xr:uid="{00000000-0005-0000-0000-000003000000}"/>
  </cellStyles>
  <dxfs count="14">
    <dxf>
      <font>
        <condense val="0"/>
        <extend val="0"/>
        <color indexed="10"/>
      </font>
    </dxf>
    <dxf>
      <font>
        <condense val="0"/>
        <extend val="0"/>
        <color indexed="10"/>
      </font>
    </dxf>
    <dxf>
      <font>
        <condense val="0"/>
        <extend val="0"/>
        <color indexed="10"/>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xdr:colOff>
      <xdr:row>31</xdr:row>
      <xdr:rowOff>0</xdr:rowOff>
    </xdr:from>
    <xdr:to>
      <xdr:col>19</xdr:col>
      <xdr:colOff>476250</xdr:colOff>
      <xdr:row>31</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11677650" y="97059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28</xdr:row>
      <xdr:rowOff>0</xdr:rowOff>
    </xdr:from>
    <xdr:to>
      <xdr:col>19</xdr:col>
      <xdr:colOff>476250</xdr:colOff>
      <xdr:row>28</xdr:row>
      <xdr:rowOff>0</xdr:rowOff>
    </xdr:to>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11677650" y="93630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49" name="Text Box 5">
          <a:extLst>
            <a:ext uri="{FF2B5EF4-FFF2-40B4-BE49-F238E27FC236}">
              <a16:creationId xmlns:a16="http://schemas.microsoft.com/office/drawing/2014/main" id="{00000000-0008-0000-0300-000005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0" name="Text Box 6">
          <a:extLst>
            <a:ext uri="{FF2B5EF4-FFF2-40B4-BE49-F238E27FC236}">
              <a16:creationId xmlns:a16="http://schemas.microsoft.com/office/drawing/2014/main" id="{00000000-0008-0000-0300-000006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1" name="Text Box 7">
          <a:extLst>
            <a:ext uri="{FF2B5EF4-FFF2-40B4-BE49-F238E27FC236}">
              <a16:creationId xmlns:a16="http://schemas.microsoft.com/office/drawing/2014/main" id="{00000000-0008-0000-0300-000007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60</xdr:row>
      <xdr:rowOff>0</xdr:rowOff>
    </xdr:from>
    <xdr:to>
      <xdr:col>19</xdr:col>
      <xdr:colOff>476250</xdr:colOff>
      <xdr:row>60</xdr:row>
      <xdr:rowOff>0</xdr:rowOff>
    </xdr:to>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11677650" y="1485900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57</xdr:row>
      <xdr:rowOff>0</xdr:rowOff>
    </xdr:from>
    <xdr:to>
      <xdr:col>19</xdr:col>
      <xdr:colOff>476250</xdr:colOff>
      <xdr:row>57</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11677650" y="146018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0</xdr:col>
      <xdr:colOff>241300</xdr:colOff>
      <xdr:row>6</xdr:row>
      <xdr:rowOff>104775</xdr:rowOff>
    </xdr:from>
    <xdr:to>
      <xdr:col>11</xdr:col>
      <xdr:colOff>260350</xdr:colOff>
      <xdr:row>14</xdr:row>
      <xdr:rowOff>292100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241300" y="1806575"/>
          <a:ext cx="5441950" cy="3578225"/>
        </a:xfrm>
        <a:prstGeom prst="rect">
          <a:avLst/>
        </a:prstGeom>
        <a:noFill/>
        <a:ln w="9525" algn="ctr">
          <a:noFill/>
          <a:miter lim="800000"/>
          <a:headEnd/>
          <a:tailEnd/>
        </a:ln>
        <a:effectLst/>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400" b="0" i="0" strike="noStrike">
              <a:solidFill>
                <a:srgbClr val="000000"/>
              </a:solidFill>
              <a:latin typeface="ＭＳ Ｐゴシック"/>
              <a:ea typeface="ＭＳ Ｐゴシック"/>
            </a:rPr>
            <a:t>私は</a:t>
          </a:r>
          <a:r>
            <a:rPr lang="en-US" altLang="ja-JP" sz="1400" b="0" i="0" strike="noStrike">
              <a:solidFill>
                <a:srgbClr val="000000"/>
              </a:solidFill>
              <a:latin typeface="ＭＳ Ｐゴシック"/>
              <a:ea typeface="ＭＳ Ｐゴシック"/>
            </a:rPr>
            <a:t>FIA</a:t>
          </a:r>
          <a:r>
            <a:rPr lang="ja-JP" altLang="en-US" sz="1400" b="0" i="0" strike="noStrike">
              <a:solidFill>
                <a:srgbClr val="000000"/>
              </a:solidFill>
              <a:latin typeface="ＭＳ Ｐゴシック"/>
              <a:ea typeface="ＭＳ Ｐゴシック"/>
            </a:rPr>
            <a:t>マスターズスイミング選手権大会２０１１出場にあたり、</a:t>
          </a:r>
        </a:p>
        <a:p>
          <a:pPr algn="l" rtl="0">
            <a:lnSpc>
              <a:spcPts val="1400"/>
            </a:lnSpc>
            <a:defRPr sz="1000"/>
          </a:pPr>
          <a:r>
            <a:rPr lang="ja-JP" altLang="en-US" sz="1400" b="0" i="0" strike="noStrike">
              <a:solidFill>
                <a:srgbClr val="000000"/>
              </a:solidFill>
              <a:latin typeface="ＭＳ Ｐゴシック"/>
              <a:ea typeface="ＭＳ Ｐゴシック"/>
            </a:rPr>
            <a:t>下記の事項を誓約します。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１．私は、今大会出場にあたり、健康管理に十分配慮し、健康に</a:t>
          </a:r>
        </a:p>
        <a:p>
          <a:pPr algn="l" rtl="0">
            <a:lnSpc>
              <a:spcPts val="1400"/>
            </a:lnSpc>
            <a:defRPr sz="1000"/>
          </a:pPr>
          <a:r>
            <a:rPr lang="ja-JP" altLang="en-US" sz="1400" b="0" i="0" strike="noStrike">
              <a:solidFill>
                <a:srgbClr val="000000"/>
              </a:solidFill>
              <a:latin typeface="ＭＳ Ｐゴシック"/>
              <a:ea typeface="ＭＳ Ｐゴシック"/>
            </a:rPr>
            <a:t>　　ついてはなんら異常がないことを誓約します。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２．私は、今大会開催中の事故については、自己の責任において</a:t>
          </a:r>
        </a:p>
        <a:p>
          <a:pPr algn="l" rtl="0">
            <a:lnSpc>
              <a:spcPts val="1400"/>
            </a:lnSpc>
            <a:defRPr sz="1000"/>
          </a:pPr>
          <a:r>
            <a:rPr lang="ja-JP" altLang="en-US" sz="1400" b="0" i="0" strike="noStrike">
              <a:solidFill>
                <a:srgbClr val="000000"/>
              </a:solidFill>
              <a:latin typeface="ＭＳ Ｐゴシック"/>
              <a:ea typeface="ＭＳ Ｐゴシック"/>
            </a:rPr>
            <a:t>　　処理し、主催者側の責任を問いません。</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３．私は、今大会要項記載の「個人情報の取り扱い」について</a:t>
          </a:r>
        </a:p>
        <a:p>
          <a:pPr algn="l" rtl="0">
            <a:lnSpc>
              <a:spcPts val="1400"/>
            </a:lnSpc>
            <a:defRPr sz="1000"/>
          </a:pPr>
          <a:r>
            <a:rPr lang="ja-JP" altLang="en-US" sz="1400" b="0" i="0" strike="noStrike">
              <a:solidFill>
                <a:srgbClr val="000000"/>
              </a:solidFill>
              <a:latin typeface="ＭＳ Ｐゴシック"/>
              <a:ea typeface="ＭＳ Ｐゴシック"/>
            </a:rPr>
            <a:t>　　同意いたします。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４．私は、ホームページに競技結果を掲載することを同意いた</a:t>
          </a:r>
        </a:p>
        <a:p>
          <a:pPr algn="l" rtl="0">
            <a:lnSpc>
              <a:spcPts val="1400"/>
            </a:lnSpc>
            <a:defRPr sz="1000"/>
          </a:pPr>
          <a:r>
            <a:rPr lang="ja-JP" altLang="en-US" sz="1400" b="0" i="0" strike="noStrike">
              <a:solidFill>
                <a:srgbClr val="000000"/>
              </a:solidFill>
              <a:latin typeface="ＭＳ Ｐゴシック"/>
              <a:ea typeface="ＭＳ Ｐゴシック"/>
            </a:rPr>
            <a:t>　 　します。　　　　　　　　　　　　　　　　　　</a:t>
          </a:r>
        </a:p>
        <a:p>
          <a:pPr algn="l" rtl="0">
            <a:lnSpc>
              <a:spcPts val="1200"/>
            </a:lnSpc>
            <a:defRPr sz="1000"/>
          </a:pPr>
          <a:r>
            <a:rPr lang="ja-JP" altLang="en-US" sz="1200" b="0" i="0" strike="noStrike">
              <a:solidFill>
                <a:srgbClr val="000000"/>
              </a:solidFill>
              <a:latin typeface="ＭＳ Ｐゴシック"/>
              <a:ea typeface="ＭＳ Ｐゴシック"/>
            </a:rPr>
            <a:t>　　　　　　　　　　　　　　　　　　　　　　　　　　　　　　　　</a:t>
          </a: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editAs="oneCell">
    <xdr:from>
      <xdr:col>10</xdr:col>
      <xdr:colOff>142875</xdr:colOff>
      <xdr:row>2</xdr:row>
      <xdr:rowOff>152400</xdr:rowOff>
    </xdr:from>
    <xdr:to>
      <xdr:col>14</xdr:col>
      <xdr:colOff>600075</xdr:colOff>
      <xdr:row>3</xdr:row>
      <xdr:rowOff>180975</xdr:rowOff>
    </xdr:to>
    <xdr:sp macro="" textlink="">
      <xdr:nvSpPr>
        <xdr:cNvPr id="6156" name="Text Box 12">
          <a:extLst>
            <a:ext uri="{FF2B5EF4-FFF2-40B4-BE49-F238E27FC236}">
              <a16:creationId xmlns:a16="http://schemas.microsoft.com/office/drawing/2014/main" id="{00000000-0008-0000-0300-00000C180000}"/>
            </a:ext>
          </a:extLst>
        </xdr:cNvPr>
        <xdr:cNvSpPr txBox="1">
          <a:spLocks noChangeArrowheads="1"/>
        </xdr:cNvSpPr>
      </xdr:nvSpPr>
      <xdr:spPr bwMode="auto">
        <a:xfrm>
          <a:off x="5172075" y="600075"/>
          <a:ext cx="3333750" cy="3238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（社）日本マスターズ水泳協会・チーム登録Ｎｏ</a:t>
          </a:r>
        </a:p>
      </xdr:txBody>
    </xdr:sp>
    <xdr:clientData/>
  </xdr:twoCellAnchor>
  <xdr:oneCellAnchor>
    <xdr:from>
      <xdr:col>1</xdr:col>
      <xdr:colOff>352425</xdr:colOff>
      <xdr:row>3</xdr:row>
      <xdr:rowOff>114300</xdr:rowOff>
    </xdr:from>
    <xdr:ext cx="2562496" cy="218586"/>
    <xdr:sp macro="" textlink="">
      <xdr:nvSpPr>
        <xdr:cNvPr id="6157" name="Text Box 13">
          <a:extLst>
            <a:ext uri="{FF2B5EF4-FFF2-40B4-BE49-F238E27FC236}">
              <a16:creationId xmlns:a16="http://schemas.microsoft.com/office/drawing/2014/main" id="{00000000-0008-0000-0300-00000D180000}"/>
            </a:ext>
          </a:extLst>
        </xdr:cNvPr>
        <xdr:cNvSpPr txBox="1">
          <a:spLocks noChangeArrowheads="1"/>
        </xdr:cNvSpPr>
      </xdr:nvSpPr>
      <xdr:spPr bwMode="auto">
        <a:xfrm>
          <a:off x="835025" y="863600"/>
          <a:ext cx="2562496" cy="21858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1200" b="0" i="0" strike="noStrike">
              <a:solidFill>
                <a:srgbClr val="000000"/>
              </a:solidFill>
              <a:latin typeface="ＭＳ Ｐゴシック"/>
              <a:ea typeface="ＭＳ Ｐゴシック"/>
            </a:rPr>
            <a:t>大 会 会 長　　　　　　　藤原　達治郎 殿</a:t>
          </a:r>
        </a:p>
      </xdr:txBody>
    </xdr:sp>
    <xdr:clientData/>
  </xdr:oneCellAnchor>
  <xdr:twoCellAnchor>
    <xdr:from>
      <xdr:col>11</xdr:col>
      <xdr:colOff>114300</xdr:colOff>
      <xdr:row>17</xdr:row>
      <xdr:rowOff>200025</xdr:rowOff>
    </xdr:from>
    <xdr:to>
      <xdr:col>15</xdr:col>
      <xdr:colOff>1619250</xdr:colOff>
      <xdr:row>19</xdr:row>
      <xdr:rowOff>279400</xdr:rowOff>
    </xdr:to>
    <xdr:sp macro="" textlink="" fLocksText="0">
      <xdr:nvSpPr>
        <xdr:cNvPr id="6158" name="Text Box 14">
          <a:extLst>
            <a:ext uri="{FF2B5EF4-FFF2-40B4-BE49-F238E27FC236}">
              <a16:creationId xmlns:a16="http://schemas.microsoft.com/office/drawing/2014/main" id="{00000000-0008-0000-0300-00000E180000}"/>
            </a:ext>
          </a:extLst>
        </xdr:cNvPr>
        <xdr:cNvSpPr txBox="1">
          <a:spLocks noChangeArrowheads="1"/>
        </xdr:cNvSpPr>
      </xdr:nvSpPr>
      <xdr:spPr bwMode="auto">
        <a:xfrm>
          <a:off x="5537200" y="6626225"/>
          <a:ext cx="4705350" cy="1044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捺印は必ず印鑑をお願いします。</a:t>
          </a:r>
        </a:p>
        <a:p>
          <a:pPr lvl="0"/>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r>
            <a:rPr lang="ja-JP" altLang="en-US" sz="1100" b="1" u="sng">
              <a:latin typeface="+mn-lt"/>
              <a:ea typeface="+mn-ea"/>
              <a:cs typeface="+mn-cs"/>
            </a:rPr>
            <a:t>誓約書は印刷し、署名押印をいただき、郵送にて必ず１月末日までに「ＦＩＡ</a:t>
          </a:r>
          <a:endParaRPr lang="en-US" altLang="ja-JP" sz="1100" b="1" u="sng">
            <a:latin typeface="+mn-lt"/>
            <a:ea typeface="+mn-ea"/>
            <a:cs typeface="+mn-cs"/>
          </a:endParaRPr>
        </a:p>
        <a:p>
          <a:pPr lvl="0"/>
          <a:r>
            <a:rPr lang="ja-JP" altLang="en-US" sz="1100" b="1" u="none">
              <a:latin typeface="+mn-lt"/>
              <a:ea typeface="+mn-ea"/>
              <a:cs typeface="+mn-cs"/>
            </a:rPr>
            <a:t>　　</a:t>
          </a:r>
          <a:r>
            <a:rPr lang="ja-JP" altLang="en-US" sz="1100" b="1" u="none" baseline="0">
              <a:latin typeface="+mn-lt"/>
              <a:ea typeface="+mn-ea"/>
              <a:cs typeface="+mn-cs"/>
            </a:rPr>
            <a:t> </a:t>
          </a:r>
          <a:r>
            <a:rPr lang="ja-JP" altLang="en-US" sz="1100" b="1" u="sng">
              <a:latin typeface="+mn-lt"/>
              <a:ea typeface="+mn-ea"/>
              <a:cs typeface="+mn-cs"/>
            </a:rPr>
            <a:t>マスターズスイミング選手権大会２０１１」事務局までお送り下さい。</a:t>
          </a:r>
          <a:r>
            <a:rPr lang="ja-JP" altLang="en-US" sz="1100" b="1">
              <a:latin typeface="+mn-lt"/>
              <a:ea typeface="+mn-ea"/>
              <a:cs typeface="+mn-cs"/>
            </a:rPr>
            <a:t>　</a:t>
          </a:r>
          <a:endParaRPr lang="en-US" altLang="ja-JP" sz="1100" b="1">
            <a:latin typeface="+mn-lt"/>
            <a:ea typeface="+mn-ea"/>
            <a:cs typeface="+mn-cs"/>
          </a:endParaRPr>
        </a:p>
        <a:p>
          <a:pPr lvl="0">
            <a:lnSpc>
              <a:spcPts val="1300"/>
            </a:lnSpc>
          </a:pPr>
          <a:r>
            <a:rPr lang="ja-JP" altLang="en-US" sz="1100" b="0" i="0" strike="noStrike">
              <a:solidFill>
                <a:srgbClr val="000000"/>
              </a:solidFill>
              <a:latin typeface="ＭＳ Ｐゴシック"/>
              <a:ea typeface="ＭＳ Ｐゴシック"/>
            </a:rPr>
            <a:t>　　（誓約書がないと参加できません。）</a:t>
          </a:r>
        </a:p>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足りない場合は、コピーしてご使用ください。</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63"/>
  <sheetViews>
    <sheetView showGridLines="0" tabSelected="1" workbookViewId="0">
      <selection activeCell="Q4" sqref="Q4:V4"/>
    </sheetView>
  </sheetViews>
  <sheetFormatPr defaultRowHeight="22.5" customHeight="1"/>
  <cols>
    <col min="1" max="1" width="5.28515625" style="4" customWidth="1"/>
    <col min="2" max="2" width="22.5703125" style="4" customWidth="1"/>
    <col min="3" max="27" width="3.7109375" style="4" customWidth="1"/>
    <col min="28" max="28" width="13" style="4" customWidth="1"/>
    <col min="29" max="29" width="9.140625" style="4" customWidth="1"/>
    <col min="30" max="32" width="0" style="4" hidden="1" customWidth="1"/>
    <col min="33" max="16384" width="9.140625" style="4"/>
  </cols>
  <sheetData>
    <row r="1" spans="2:32" ht="14.25">
      <c r="B1" s="2" t="s">
        <v>313</v>
      </c>
      <c r="C1" s="2"/>
      <c r="D1" s="2"/>
      <c r="E1" s="2"/>
      <c r="F1" s="2"/>
      <c r="G1" s="2"/>
      <c r="H1" s="2"/>
      <c r="I1" s="2"/>
      <c r="J1" s="2"/>
      <c r="U1" s="244" t="s">
        <v>91</v>
      </c>
      <c r="V1" s="245"/>
      <c r="W1" s="245"/>
      <c r="X1" s="246"/>
    </row>
    <row r="2" spans="2:32" ht="14.25">
      <c r="B2" s="1" t="s">
        <v>314</v>
      </c>
      <c r="C2" s="1"/>
      <c r="D2" s="1"/>
      <c r="E2" s="1"/>
      <c r="F2" s="1"/>
      <c r="G2" s="1"/>
      <c r="H2" s="1"/>
      <c r="I2" s="1"/>
      <c r="J2" s="1"/>
      <c r="P2" s="7" t="s">
        <v>77</v>
      </c>
      <c r="Q2" s="57"/>
      <c r="R2" s="57"/>
      <c r="S2" s="7"/>
      <c r="T2" s="7"/>
      <c r="U2" s="7"/>
      <c r="V2" s="7"/>
      <c r="W2" s="7"/>
    </row>
    <row r="3" spans="2:32" ht="14.25">
      <c r="B3" s="1" t="s">
        <v>298</v>
      </c>
      <c r="C3" s="1"/>
      <c r="D3" s="1"/>
      <c r="E3" s="1"/>
      <c r="F3" s="1"/>
      <c r="G3" s="1"/>
      <c r="H3" s="1"/>
      <c r="I3" s="1"/>
      <c r="J3" s="1"/>
      <c r="T3" s="198"/>
      <c r="U3" s="198"/>
      <c r="V3" s="198"/>
      <c r="W3" s="198"/>
      <c r="X3" s="198"/>
    </row>
    <row r="4" spans="2:32" ht="19.5" customHeight="1">
      <c r="B4" s="183" t="s">
        <v>0</v>
      </c>
      <c r="C4" s="184"/>
      <c r="D4" s="184"/>
      <c r="E4" s="184"/>
      <c r="F4" s="184"/>
      <c r="G4" s="184"/>
      <c r="H4" s="184"/>
      <c r="I4" s="184"/>
      <c r="J4" s="184"/>
      <c r="P4" s="41" t="s">
        <v>2</v>
      </c>
      <c r="Q4" s="247"/>
      <c r="R4" s="248"/>
      <c r="S4" s="248"/>
      <c r="T4" s="248"/>
      <c r="U4" s="248"/>
      <c r="V4" s="249"/>
      <c r="W4" s="39"/>
      <c r="AB4" s="15" t="str">
        <f>IF(C4="","",C4&amp;D4&amp;E4&amp;F4&amp;G4&amp;H4)</f>
        <v/>
      </c>
    </row>
    <row r="5" spans="2:32" ht="9" customHeight="1">
      <c r="B5" s="19"/>
    </row>
    <row r="6" spans="2:32" ht="19.5" customHeight="1">
      <c r="B6" s="41" t="s">
        <v>1</v>
      </c>
      <c r="C6" s="250"/>
      <c r="D6" s="251"/>
      <c r="E6" s="251"/>
      <c r="F6" s="251"/>
      <c r="G6" s="251"/>
      <c r="H6" s="251"/>
      <c r="I6" s="251"/>
      <c r="J6" s="251"/>
      <c r="K6" s="251"/>
      <c r="L6" s="251"/>
      <c r="M6" s="251"/>
      <c r="N6" s="251"/>
      <c r="O6" s="251"/>
      <c r="P6" s="251"/>
      <c r="Q6" s="251"/>
      <c r="R6" s="251"/>
      <c r="S6" s="251"/>
      <c r="T6" s="251"/>
      <c r="U6" s="251"/>
      <c r="V6" s="251"/>
      <c r="W6" s="252"/>
    </row>
    <row r="7" spans="2:32" ht="9" customHeight="1">
      <c r="B7" s="19"/>
    </row>
    <row r="8" spans="2:32" ht="14.25" customHeight="1">
      <c r="B8" s="46" t="s">
        <v>31</v>
      </c>
      <c r="C8" s="253"/>
      <c r="D8" s="254"/>
      <c r="E8" s="254"/>
      <c r="F8" s="254"/>
      <c r="G8" s="254"/>
      <c r="H8" s="254"/>
      <c r="I8" s="254"/>
      <c r="J8" s="254"/>
      <c r="K8" s="255"/>
      <c r="M8" s="19"/>
      <c r="AB8" s="153"/>
      <c r="AD8" s="159">
        <v>1</v>
      </c>
      <c r="AE8" s="159" t="s">
        <v>204</v>
      </c>
      <c r="AF8" s="160" t="s">
        <v>205</v>
      </c>
    </row>
    <row r="9" spans="2:32" ht="14.25" hidden="1" customHeight="1">
      <c r="B9" s="46"/>
      <c r="C9" s="116"/>
      <c r="D9" s="115"/>
      <c r="E9" s="115"/>
      <c r="F9" s="115"/>
      <c r="G9" s="115"/>
      <c r="H9" s="115"/>
      <c r="I9" s="115"/>
      <c r="J9" s="115"/>
      <c r="K9" s="115"/>
      <c r="AB9" s="153"/>
      <c r="AD9" s="159">
        <v>2</v>
      </c>
      <c r="AE9" s="159" t="s">
        <v>206</v>
      </c>
      <c r="AF9" s="160" t="s">
        <v>207</v>
      </c>
    </row>
    <row r="10" spans="2:32" ht="19.5" customHeight="1">
      <c r="B10" s="41" t="s">
        <v>3</v>
      </c>
      <c r="C10" s="220"/>
      <c r="D10" s="220"/>
      <c r="E10" s="220"/>
      <c r="F10" s="220"/>
      <c r="G10" s="220"/>
      <c r="H10" s="220"/>
      <c r="I10" s="220"/>
      <c r="J10" s="220"/>
      <c r="K10" s="220"/>
      <c r="L10" s="40"/>
      <c r="Q10" s="117"/>
      <c r="R10" s="41" t="s">
        <v>92</v>
      </c>
      <c r="S10" s="230"/>
      <c r="T10" s="231"/>
      <c r="U10" s="231"/>
      <c r="V10" s="232"/>
      <c r="AB10" s="153"/>
      <c r="AD10" s="159">
        <v>3</v>
      </c>
      <c r="AE10" s="159" t="s">
        <v>208</v>
      </c>
      <c r="AF10" s="160" t="s">
        <v>207</v>
      </c>
    </row>
    <row r="11" spans="2:32" ht="9" customHeight="1">
      <c r="O11" s="118"/>
      <c r="AB11" s="153"/>
      <c r="AD11" s="159">
        <v>4</v>
      </c>
      <c r="AE11" s="159" t="s">
        <v>209</v>
      </c>
      <c r="AF11" s="160" t="s">
        <v>207</v>
      </c>
    </row>
    <row r="12" spans="2:32" ht="19.5" customHeight="1">
      <c r="B12" s="41" t="s">
        <v>4</v>
      </c>
      <c r="C12" s="11" t="s">
        <v>5</v>
      </c>
      <c r="D12" s="221"/>
      <c r="E12" s="222"/>
      <c r="F12" s="222"/>
      <c r="G12" s="222"/>
      <c r="H12" s="223"/>
      <c r="I12" s="56"/>
      <c r="J12" s="55"/>
      <c r="K12" s="240"/>
      <c r="L12" s="241"/>
      <c r="M12" s="241"/>
      <c r="N12" s="242"/>
      <c r="P12" s="243" t="str">
        <f>IF(K12="","←都道府県名を選択",VLOOKUP(K12,AE1:AF55,2,0)&amp;"支部")</f>
        <v>←都道府県名を選択</v>
      </c>
      <c r="Q12" s="243"/>
      <c r="R12" s="243"/>
      <c r="S12" s="243"/>
      <c r="T12" s="243"/>
      <c r="U12" s="243"/>
      <c r="V12" s="243"/>
      <c r="W12" s="161"/>
      <c r="AB12" s="153"/>
      <c r="AD12" s="159">
        <v>5</v>
      </c>
      <c r="AE12" s="159" t="s">
        <v>210</v>
      </c>
      <c r="AF12" s="160" t="s">
        <v>207</v>
      </c>
    </row>
    <row r="13" spans="2:32" ht="19.5" customHeight="1">
      <c r="D13" s="224"/>
      <c r="E13" s="225"/>
      <c r="F13" s="225"/>
      <c r="G13" s="225"/>
      <c r="H13" s="225"/>
      <c r="I13" s="225"/>
      <c r="J13" s="225"/>
      <c r="K13" s="225"/>
      <c r="L13" s="225"/>
      <c r="M13" s="225"/>
      <c r="N13" s="225"/>
      <c r="O13" s="225"/>
      <c r="P13" s="225"/>
      <c r="Q13" s="225"/>
      <c r="R13" s="225"/>
      <c r="S13" s="225"/>
      <c r="T13" s="225"/>
      <c r="U13" s="225"/>
      <c r="V13" s="225"/>
      <c r="W13" s="226"/>
      <c r="AB13" s="153"/>
      <c r="AD13" s="159">
        <v>6</v>
      </c>
      <c r="AE13" s="159" t="s">
        <v>211</v>
      </c>
      <c r="AF13" s="160" t="s">
        <v>207</v>
      </c>
    </row>
    <row r="14" spans="2:32" ht="19.5" customHeight="1">
      <c r="D14" s="237"/>
      <c r="E14" s="238"/>
      <c r="F14" s="238"/>
      <c r="G14" s="238"/>
      <c r="H14" s="238"/>
      <c r="I14" s="238"/>
      <c r="J14" s="238"/>
      <c r="K14" s="238"/>
      <c r="L14" s="238"/>
      <c r="M14" s="238"/>
      <c r="N14" s="238"/>
      <c r="O14" s="238"/>
      <c r="P14" s="238"/>
      <c r="Q14" s="238"/>
      <c r="R14" s="238"/>
      <c r="S14" s="238"/>
      <c r="T14" s="238"/>
      <c r="U14" s="238"/>
      <c r="V14" s="238"/>
      <c r="W14" s="239"/>
      <c r="AB14" s="153"/>
      <c r="AD14" s="159">
        <v>7</v>
      </c>
      <c r="AE14" s="159" t="s">
        <v>212</v>
      </c>
      <c r="AF14" s="160" t="s">
        <v>207</v>
      </c>
    </row>
    <row r="15" spans="2:32" ht="19.5" customHeight="1">
      <c r="B15" s="41"/>
      <c r="C15" s="42"/>
      <c r="D15" s="259" t="s">
        <v>6</v>
      </c>
      <c r="E15" s="260"/>
      <c r="F15" s="256"/>
      <c r="G15" s="257"/>
      <c r="H15" s="257"/>
      <c r="I15" s="257"/>
      <c r="J15" s="257"/>
      <c r="K15" s="257"/>
      <c r="L15" s="257"/>
      <c r="M15" s="258"/>
      <c r="O15" s="44" t="s">
        <v>26</v>
      </c>
      <c r="P15" s="261"/>
      <c r="Q15" s="234"/>
      <c r="R15" s="234"/>
      <c r="S15" s="234"/>
      <c r="T15" s="234"/>
      <c r="U15" s="234"/>
      <c r="V15" s="234"/>
      <c r="W15" s="235"/>
      <c r="AB15" s="153"/>
      <c r="AD15" s="159">
        <v>8</v>
      </c>
      <c r="AE15" s="159" t="s">
        <v>213</v>
      </c>
      <c r="AF15" s="160" t="s">
        <v>214</v>
      </c>
    </row>
    <row r="16" spans="2:32" ht="19.5" customHeight="1">
      <c r="B16" s="41"/>
      <c r="C16" s="42"/>
      <c r="D16" s="43"/>
      <c r="E16" s="45" t="s">
        <v>27</v>
      </c>
      <c r="F16" s="233"/>
      <c r="G16" s="234"/>
      <c r="H16" s="234"/>
      <c r="I16" s="234"/>
      <c r="J16" s="234"/>
      <c r="K16" s="234"/>
      <c r="L16" s="234"/>
      <c r="M16" s="234"/>
      <c r="N16" s="234"/>
      <c r="O16" s="234"/>
      <c r="P16" s="234"/>
      <c r="Q16" s="234"/>
      <c r="R16" s="234"/>
      <c r="S16" s="234"/>
      <c r="T16" s="234"/>
      <c r="U16" s="234"/>
      <c r="V16" s="234"/>
      <c r="W16" s="235"/>
      <c r="AB16" s="153"/>
      <c r="AD16" s="159">
        <v>9</v>
      </c>
      <c r="AE16" s="159" t="s">
        <v>215</v>
      </c>
      <c r="AF16" s="160" t="s">
        <v>214</v>
      </c>
    </row>
    <row r="17" spans="2:32" ht="18" customHeight="1">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AB17" s="153"/>
      <c r="AD17" s="159">
        <v>10</v>
      </c>
      <c r="AE17" s="159" t="s">
        <v>216</v>
      </c>
      <c r="AF17" s="160" t="s">
        <v>214</v>
      </c>
    </row>
    <row r="18" spans="2:32" ht="14.25" hidden="1" customHeight="1">
      <c r="B18" s="41"/>
      <c r="C18" s="42"/>
      <c r="D18" s="46" t="s">
        <v>31</v>
      </c>
      <c r="E18" s="253"/>
      <c r="F18" s="254"/>
      <c r="G18" s="254"/>
      <c r="H18" s="254"/>
      <c r="I18" s="254"/>
      <c r="J18" s="254"/>
      <c r="K18" s="254"/>
      <c r="L18" s="254"/>
      <c r="M18" s="255"/>
      <c r="N18" s="42"/>
      <c r="O18" s="43"/>
      <c r="P18" s="253"/>
      <c r="Q18" s="254"/>
      <c r="R18" s="254"/>
      <c r="S18" s="254"/>
      <c r="T18" s="254"/>
      <c r="U18" s="254"/>
      <c r="V18" s="254"/>
      <c r="W18" s="254"/>
      <c r="X18" s="255"/>
      <c r="AB18" s="153"/>
      <c r="AD18" s="159">
        <v>11</v>
      </c>
      <c r="AE18" s="159" t="s">
        <v>217</v>
      </c>
      <c r="AF18" s="160" t="s">
        <v>214</v>
      </c>
    </row>
    <row r="19" spans="2:32" ht="14.25" hidden="1" customHeight="1">
      <c r="B19" s="41"/>
      <c r="C19" s="42"/>
      <c r="D19" s="46"/>
      <c r="E19" s="116"/>
      <c r="F19" s="116"/>
      <c r="G19" s="116"/>
      <c r="H19" s="116"/>
      <c r="I19" s="116"/>
      <c r="J19" s="116"/>
      <c r="K19" s="116"/>
      <c r="L19" s="116"/>
      <c r="M19" s="116"/>
      <c r="N19" s="42"/>
      <c r="O19" s="43"/>
      <c r="P19" s="116"/>
      <c r="Q19" s="116"/>
      <c r="R19" s="116"/>
      <c r="S19" s="116"/>
      <c r="T19" s="116"/>
      <c r="U19" s="116"/>
      <c r="V19" s="116"/>
      <c r="W19" s="116"/>
      <c r="X19" s="116"/>
      <c r="AB19" s="153"/>
      <c r="AD19" s="159">
        <v>12</v>
      </c>
      <c r="AE19" s="159" t="s">
        <v>218</v>
      </c>
      <c r="AF19" s="160" t="s">
        <v>214</v>
      </c>
    </row>
    <row r="20" spans="2:32" ht="19.5" hidden="1" customHeight="1">
      <c r="B20" s="47" t="s">
        <v>28</v>
      </c>
      <c r="C20" s="94">
        <f>C60</f>
        <v>44197</v>
      </c>
      <c r="D20" s="47" t="s">
        <v>29</v>
      </c>
      <c r="E20" s="227"/>
      <c r="F20" s="228"/>
      <c r="G20" s="228"/>
      <c r="H20" s="228"/>
      <c r="I20" s="228"/>
      <c r="J20" s="228"/>
      <c r="K20" s="228"/>
      <c r="L20" s="228"/>
      <c r="M20" s="229"/>
      <c r="N20" s="94">
        <f>C61</f>
        <v>44255</v>
      </c>
      <c r="O20" s="47" t="s">
        <v>30</v>
      </c>
      <c r="P20" s="227"/>
      <c r="Q20" s="228"/>
      <c r="R20" s="228"/>
      <c r="S20" s="228"/>
      <c r="T20" s="228"/>
      <c r="U20" s="228"/>
      <c r="V20" s="228"/>
      <c r="W20" s="228"/>
      <c r="X20" s="229"/>
      <c r="AB20" s="153"/>
      <c r="AD20" s="159">
        <v>13</v>
      </c>
      <c r="AE20" s="159" t="s">
        <v>219</v>
      </c>
      <c r="AF20" s="160" t="s">
        <v>214</v>
      </c>
    </row>
    <row r="21" spans="2:32" ht="19.5" hidden="1" customHeight="1">
      <c r="B21" s="47"/>
      <c r="C21" s="208" t="s">
        <v>137</v>
      </c>
      <c r="D21" s="208"/>
      <c r="E21" s="208"/>
      <c r="F21" s="208"/>
      <c r="G21" s="202"/>
      <c r="H21" s="203"/>
      <c r="I21" s="204"/>
      <c r="J21" s="129"/>
      <c r="K21" s="129"/>
      <c r="N21" s="208" t="s">
        <v>137</v>
      </c>
      <c r="O21" s="208"/>
      <c r="P21" s="208"/>
      <c r="Q21" s="208"/>
      <c r="R21" s="202"/>
      <c r="S21" s="203"/>
      <c r="T21" s="204"/>
      <c r="U21" s="129"/>
      <c r="V21" s="129"/>
      <c r="AB21" s="153"/>
      <c r="AD21" s="159">
        <v>14</v>
      </c>
      <c r="AE21" s="159" t="s">
        <v>220</v>
      </c>
      <c r="AF21" s="160" t="s">
        <v>214</v>
      </c>
    </row>
    <row r="22" spans="2:32" ht="19.5" hidden="1" customHeight="1">
      <c r="B22" s="47"/>
      <c r="C22" s="208" t="s">
        <v>138</v>
      </c>
      <c r="D22" s="208"/>
      <c r="E22" s="208"/>
      <c r="F22" s="208"/>
      <c r="G22" s="205"/>
      <c r="H22" s="206"/>
      <c r="I22" s="207"/>
      <c r="J22" s="129"/>
      <c r="K22" s="129"/>
      <c r="N22" s="208" t="s">
        <v>138</v>
      </c>
      <c r="O22" s="208"/>
      <c r="P22" s="208"/>
      <c r="Q22" s="208"/>
      <c r="R22" s="205"/>
      <c r="S22" s="206"/>
      <c r="T22" s="207"/>
      <c r="U22" s="129"/>
      <c r="V22" s="129"/>
      <c r="AB22" s="153"/>
      <c r="AD22" s="159">
        <v>15</v>
      </c>
      <c r="AE22" s="159" t="s">
        <v>221</v>
      </c>
      <c r="AF22" s="160" t="s">
        <v>214</v>
      </c>
    </row>
    <row r="23" spans="2:32" ht="19.5" hidden="1" customHeight="1">
      <c r="B23" s="47"/>
      <c r="C23" s="94"/>
      <c r="E23" s="208" t="s">
        <v>139</v>
      </c>
      <c r="F23" s="208"/>
      <c r="G23" s="202"/>
      <c r="H23" s="203"/>
      <c r="I23" s="203"/>
      <c r="J23" s="203"/>
      <c r="K23" s="203"/>
      <c r="L23" s="203"/>
      <c r="M23" s="204"/>
      <c r="N23" s="94"/>
      <c r="P23" s="208" t="s">
        <v>139</v>
      </c>
      <c r="Q23" s="208"/>
      <c r="R23" s="202"/>
      <c r="S23" s="203"/>
      <c r="T23" s="203"/>
      <c r="U23" s="203"/>
      <c r="V23" s="203"/>
      <c r="W23" s="203"/>
      <c r="X23" s="204"/>
      <c r="AB23" s="153"/>
      <c r="AD23" s="159">
        <v>16</v>
      </c>
      <c r="AE23" s="159" t="s">
        <v>222</v>
      </c>
      <c r="AF23" s="160" t="s">
        <v>223</v>
      </c>
    </row>
    <row r="24" spans="2:32" ht="11.25" customHeight="1">
      <c r="B24" s="16"/>
      <c r="AB24" s="153"/>
      <c r="AD24" s="159">
        <v>17</v>
      </c>
      <c r="AE24" s="159" t="s">
        <v>224</v>
      </c>
      <c r="AF24" s="160" t="s">
        <v>223</v>
      </c>
    </row>
    <row r="25" spans="2:32" ht="19.5" customHeight="1">
      <c r="B25" s="16" t="s">
        <v>32</v>
      </c>
      <c r="C25" s="4" t="s">
        <v>33</v>
      </c>
      <c r="E25" s="185">
        <f>申込一覧表!AB88</f>
        <v>0</v>
      </c>
      <c r="F25" s="185"/>
      <c r="G25" s="185"/>
      <c r="H25" s="197"/>
      <c r="I25" s="197"/>
      <c r="J25" s="48"/>
      <c r="K25" s="48"/>
      <c r="L25" s="48"/>
      <c r="M25" s="48"/>
      <c r="N25" s="187"/>
      <c r="O25" s="187"/>
      <c r="P25" s="187"/>
      <c r="Q25" s="187"/>
      <c r="R25" s="48"/>
      <c r="AB25" s="153"/>
      <c r="AD25" s="159">
        <v>18</v>
      </c>
      <c r="AE25" s="159" t="s">
        <v>225</v>
      </c>
      <c r="AF25" s="160" t="s">
        <v>226</v>
      </c>
    </row>
    <row r="26" spans="2:32" ht="19.5" customHeight="1">
      <c r="B26" s="16"/>
      <c r="C26" s="4" t="s">
        <v>34</v>
      </c>
      <c r="E26" s="185">
        <f>申込一覧表!AB46</f>
        <v>0</v>
      </c>
      <c r="F26" s="185"/>
      <c r="G26" s="185"/>
      <c r="H26" s="197"/>
      <c r="I26" s="197"/>
      <c r="J26" s="48"/>
      <c r="K26" s="48"/>
      <c r="L26" s="48"/>
      <c r="M26" s="48"/>
      <c r="N26" s="187"/>
      <c r="O26" s="187"/>
      <c r="P26" s="187"/>
      <c r="Q26" s="187"/>
      <c r="R26" s="48"/>
      <c r="AB26" s="153"/>
      <c r="AD26" s="159">
        <v>19</v>
      </c>
      <c r="AE26" s="159" t="s">
        <v>227</v>
      </c>
      <c r="AF26" s="160" t="s">
        <v>226</v>
      </c>
    </row>
    <row r="27" spans="2:32" ht="19.5" customHeight="1">
      <c r="B27" s="16"/>
      <c r="C27" s="4" t="s">
        <v>35</v>
      </c>
      <c r="E27" s="185">
        <f>E25+E26</f>
        <v>0</v>
      </c>
      <c r="F27" s="185"/>
      <c r="G27" s="185"/>
      <c r="H27" s="197"/>
      <c r="I27" s="197"/>
      <c r="J27" s="48"/>
      <c r="K27" s="48"/>
      <c r="L27" s="48"/>
      <c r="M27" s="48"/>
      <c r="N27" s="187"/>
      <c r="O27" s="187"/>
      <c r="P27" s="187"/>
      <c r="Q27" s="187"/>
      <c r="R27" s="48"/>
      <c r="AB27" s="153"/>
      <c r="AD27" s="159">
        <v>20</v>
      </c>
      <c r="AE27" s="159" t="s">
        <v>228</v>
      </c>
      <c r="AF27" s="160" t="s">
        <v>226</v>
      </c>
    </row>
    <row r="28" spans="2:32" ht="11.25" customHeight="1">
      <c r="B28" s="16"/>
      <c r="AB28" s="153"/>
      <c r="AD28" s="159">
        <v>21</v>
      </c>
      <c r="AE28" s="159" t="s">
        <v>229</v>
      </c>
      <c r="AF28" s="160" t="s">
        <v>230</v>
      </c>
    </row>
    <row r="29" spans="2:32" ht="19.5" customHeight="1">
      <c r="B29" s="16" t="s">
        <v>37</v>
      </c>
      <c r="C29" s="4" t="s">
        <v>33</v>
      </c>
      <c r="E29" s="196">
        <f>申込一覧表!AB89</f>
        <v>0</v>
      </c>
      <c r="F29" s="196"/>
      <c r="G29" s="196"/>
      <c r="H29" s="209"/>
      <c r="I29" s="209"/>
      <c r="J29" s="48"/>
      <c r="K29" s="48"/>
      <c r="L29" s="48"/>
      <c r="M29" s="48"/>
      <c r="N29" s="187"/>
      <c r="O29" s="187"/>
      <c r="P29" s="157"/>
      <c r="Q29" s="154"/>
      <c r="R29" s="48"/>
      <c r="S29" s="48"/>
      <c r="T29" s="48"/>
      <c r="U29" s="48"/>
      <c r="V29" s="48"/>
      <c r="AB29" s="153"/>
      <c r="AD29" s="159">
        <v>22</v>
      </c>
      <c r="AE29" s="159" t="s">
        <v>231</v>
      </c>
      <c r="AF29" s="160" t="s">
        <v>230</v>
      </c>
    </row>
    <row r="30" spans="2:32" ht="19.5" customHeight="1">
      <c r="B30" s="16"/>
      <c r="C30" s="4" t="s">
        <v>34</v>
      </c>
      <c r="E30" s="196">
        <f>申込一覧表!AB47</f>
        <v>0</v>
      </c>
      <c r="F30" s="196"/>
      <c r="G30" s="196"/>
      <c r="H30" s="209"/>
      <c r="I30" s="209"/>
      <c r="J30" s="48"/>
      <c r="K30" s="48"/>
      <c r="L30" s="48"/>
      <c r="M30" s="48"/>
      <c r="N30" s="187"/>
      <c r="O30" s="187"/>
      <c r="P30" s="157"/>
      <c r="Q30" s="154"/>
      <c r="R30" s="48"/>
      <c r="S30" s="48"/>
      <c r="T30" s="48"/>
      <c r="U30" s="48"/>
      <c r="V30" s="48"/>
      <c r="AB30" s="153"/>
      <c r="AD30" s="159">
        <v>23</v>
      </c>
      <c r="AE30" s="159" t="s">
        <v>232</v>
      </c>
      <c r="AF30" s="160" t="s">
        <v>230</v>
      </c>
    </row>
    <row r="31" spans="2:32" ht="19.5" customHeight="1">
      <c r="B31" s="16"/>
      <c r="C31" s="4" t="s">
        <v>35</v>
      </c>
      <c r="E31" s="196">
        <f>E29+E30</f>
        <v>0</v>
      </c>
      <c r="F31" s="196"/>
      <c r="G31" s="196"/>
      <c r="H31" s="209"/>
      <c r="I31" s="209"/>
      <c r="J31" s="48"/>
      <c r="K31" s="48"/>
      <c r="L31" s="48"/>
      <c r="M31" s="48"/>
      <c r="N31" s="187"/>
      <c r="O31" s="187"/>
      <c r="P31" s="157"/>
      <c r="Q31" s="154"/>
      <c r="R31" s="48"/>
      <c r="S31" s="48"/>
      <c r="T31" s="48"/>
      <c r="U31" s="48"/>
      <c r="V31" s="48"/>
      <c r="AB31" s="153"/>
      <c r="AD31" s="159">
        <v>24</v>
      </c>
      <c r="AE31" s="159" t="s">
        <v>233</v>
      </c>
      <c r="AF31" s="160" t="s">
        <v>230</v>
      </c>
    </row>
    <row r="32" spans="2:32" ht="11.25" customHeight="1">
      <c r="B32" s="16"/>
      <c r="AB32" s="153"/>
      <c r="AD32" s="159">
        <v>25</v>
      </c>
      <c r="AE32" s="159" t="s">
        <v>234</v>
      </c>
      <c r="AF32" s="160" t="s">
        <v>235</v>
      </c>
    </row>
    <row r="33" spans="2:32" ht="19.5" hidden="1" customHeight="1">
      <c r="B33" s="16" t="s">
        <v>36</v>
      </c>
      <c r="C33" s="4" t="s">
        <v>38</v>
      </c>
      <c r="H33" s="200">
        <f>リレーオーダー用紙!AR32</f>
        <v>0</v>
      </c>
      <c r="I33" s="200"/>
      <c r="J33" s="200"/>
      <c r="L33" s="4" t="s">
        <v>41</v>
      </c>
      <c r="P33" s="200">
        <f>リレーオーダー用紙!AR41</f>
        <v>0</v>
      </c>
      <c r="Q33" s="200"/>
      <c r="R33" s="200"/>
      <c r="AB33" s="153"/>
      <c r="AD33" s="159">
        <v>26</v>
      </c>
      <c r="AE33" s="159" t="s">
        <v>236</v>
      </c>
      <c r="AF33" s="160" t="s">
        <v>235</v>
      </c>
    </row>
    <row r="34" spans="2:32" ht="19.5" hidden="1" customHeight="1">
      <c r="B34" s="16"/>
      <c r="C34" s="4" t="s">
        <v>39</v>
      </c>
      <c r="H34" s="200">
        <f>リレーオーダー用紙!AR14</f>
        <v>0</v>
      </c>
      <c r="I34" s="200"/>
      <c r="J34" s="200"/>
      <c r="L34" s="4" t="s">
        <v>42</v>
      </c>
      <c r="P34" s="200">
        <f>リレーオーダー用紙!AR23</f>
        <v>0</v>
      </c>
      <c r="Q34" s="200"/>
      <c r="R34" s="200"/>
      <c r="AB34" s="153"/>
      <c r="AD34" s="159">
        <v>27</v>
      </c>
      <c r="AE34" s="159" t="s">
        <v>237</v>
      </c>
      <c r="AF34" s="160" t="s">
        <v>235</v>
      </c>
    </row>
    <row r="35" spans="2:32" ht="19.5" hidden="1" customHeight="1">
      <c r="B35" s="16"/>
      <c r="C35" s="4" t="s">
        <v>40</v>
      </c>
      <c r="H35" s="200">
        <f>リレーオーダー用紙!AR50</f>
        <v>0</v>
      </c>
      <c r="I35" s="200"/>
      <c r="J35" s="200"/>
      <c r="L35" s="4" t="s">
        <v>43</v>
      </c>
      <c r="P35" s="200">
        <f>リレーオーダー用紙!AR59</f>
        <v>0</v>
      </c>
      <c r="Q35" s="200"/>
      <c r="R35" s="200"/>
      <c r="AB35" s="153"/>
      <c r="AD35" s="159">
        <v>28</v>
      </c>
      <c r="AE35" s="159" t="s">
        <v>238</v>
      </c>
      <c r="AF35" s="160" t="s">
        <v>235</v>
      </c>
    </row>
    <row r="36" spans="2:32" ht="19.5" hidden="1" customHeight="1">
      <c r="B36" s="16"/>
      <c r="L36" s="4" t="s">
        <v>44</v>
      </c>
      <c r="P36" s="200">
        <f>SUM(H33:J35)+SUM(P33:R35)</f>
        <v>0</v>
      </c>
      <c r="Q36" s="200"/>
      <c r="R36" s="200"/>
      <c r="AB36" s="153"/>
      <c r="AD36" s="159">
        <v>29</v>
      </c>
      <c r="AE36" s="159" t="s">
        <v>239</v>
      </c>
      <c r="AF36" s="160" t="s">
        <v>235</v>
      </c>
    </row>
    <row r="37" spans="2:32" ht="11.25" customHeight="1">
      <c r="B37" s="16"/>
      <c r="P37" s="155"/>
      <c r="Q37" s="155"/>
      <c r="R37" s="155"/>
      <c r="AB37" s="153"/>
      <c r="AD37" s="159">
        <v>30</v>
      </c>
      <c r="AE37" s="159" t="s">
        <v>240</v>
      </c>
      <c r="AF37" s="160" t="s">
        <v>235</v>
      </c>
    </row>
    <row r="38" spans="2:32" ht="19.5" customHeight="1">
      <c r="B38" s="16" t="s">
        <v>45</v>
      </c>
      <c r="C38" s="4" t="s">
        <v>261</v>
      </c>
      <c r="F38" s="194" t="s">
        <v>262</v>
      </c>
      <c r="G38" s="194"/>
      <c r="H38" s="194"/>
      <c r="I38" s="194"/>
      <c r="J38" s="194"/>
      <c r="K38" s="4" t="s">
        <v>56</v>
      </c>
      <c r="L38" s="199">
        <f>申込一覧表!AU88</f>
        <v>0</v>
      </c>
      <c r="M38" s="187"/>
      <c r="N38" s="4" t="s">
        <v>55</v>
      </c>
      <c r="O38" s="195">
        <f>1500*L38</f>
        <v>0</v>
      </c>
      <c r="P38" s="195"/>
      <c r="Q38" s="195"/>
      <c r="R38" s="195"/>
      <c r="T38" s="195"/>
      <c r="U38" s="195"/>
      <c r="V38" s="195"/>
      <c r="W38" s="195"/>
      <c r="AB38" s="153"/>
      <c r="AD38" s="159">
        <v>31</v>
      </c>
      <c r="AE38" s="159" t="s">
        <v>241</v>
      </c>
      <c r="AF38" s="160" t="s">
        <v>242</v>
      </c>
    </row>
    <row r="39" spans="2:32" ht="19.5" customHeight="1">
      <c r="B39" s="16"/>
      <c r="F39" s="195" t="s">
        <v>263</v>
      </c>
      <c r="G39" s="195"/>
      <c r="H39" s="195"/>
      <c r="I39" s="195"/>
      <c r="J39" s="195"/>
      <c r="K39" s="4" t="s">
        <v>57</v>
      </c>
      <c r="L39" s="210">
        <f>申込一覧表!AV88</f>
        <v>0</v>
      </c>
      <c r="M39" s="210"/>
      <c r="N39" s="4" t="s">
        <v>55</v>
      </c>
      <c r="O39" s="195">
        <f>700*L39</f>
        <v>0</v>
      </c>
      <c r="P39" s="195"/>
      <c r="Q39" s="195"/>
      <c r="R39" s="195"/>
      <c r="T39" s="195"/>
      <c r="U39" s="195"/>
      <c r="V39" s="195"/>
      <c r="W39" s="195"/>
      <c r="AB39" s="153"/>
      <c r="AD39" s="159">
        <v>32</v>
      </c>
      <c r="AE39" s="159" t="s">
        <v>243</v>
      </c>
      <c r="AF39" s="160" t="s">
        <v>242</v>
      </c>
    </row>
    <row r="40" spans="2:32" ht="19.5" customHeight="1">
      <c r="B40" s="16"/>
      <c r="C40" s="4" t="s">
        <v>47</v>
      </c>
      <c r="N40" s="4" t="s">
        <v>55</v>
      </c>
      <c r="O40" s="195">
        <f>SUM(O38:R39)</f>
        <v>0</v>
      </c>
      <c r="P40" s="195"/>
      <c r="Q40" s="195"/>
      <c r="R40" s="195"/>
      <c r="T40" s="195"/>
      <c r="U40" s="195"/>
      <c r="V40" s="195"/>
      <c r="W40" s="195"/>
      <c r="AB40" s="153"/>
      <c r="AD40" s="159">
        <v>33</v>
      </c>
      <c r="AE40" s="159" t="s">
        <v>244</v>
      </c>
      <c r="AF40" s="160" t="s">
        <v>242</v>
      </c>
    </row>
    <row r="41" spans="2:32" ht="19.5" customHeight="1">
      <c r="B41" s="16"/>
      <c r="C41" s="4" t="s">
        <v>265</v>
      </c>
      <c r="H41" s="162"/>
      <c r="I41" s="162"/>
      <c r="J41" s="162"/>
      <c r="L41" s="163"/>
      <c r="M41" s="163"/>
      <c r="T41" s="195"/>
      <c r="U41" s="195"/>
      <c r="V41" s="195"/>
      <c r="W41" s="195"/>
      <c r="AB41" s="153"/>
      <c r="AD41" s="159">
        <v>34</v>
      </c>
      <c r="AE41" s="159" t="s">
        <v>245</v>
      </c>
      <c r="AF41" s="160" t="s">
        <v>242</v>
      </c>
    </row>
    <row r="42" spans="2:32" ht="19.5" customHeight="1" thickBot="1">
      <c r="B42" s="16"/>
      <c r="T42" s="195"/>
      <c r="U42" s="195"/>
      <c r="V42" s="195"/>
      <c r="W42" s="195"/>
      <c r="AB42" s="153"/>
      <c r="AD42" s="159">
        <v>35</v>
      </c>
      <c r="AE42" s="159" t="s">
        <v>246</v>
      </c>
      <c r="AF42" s="160" t="s">
        <v>242</v>
      </c>
    </row>
    <row r="43" spans="2:32" ht="19.5" hidden="1" customHeight="1">
      <c r="B43" s="16"/>
      <c r="O43" s="195"/>
      <c r="P43" s="195"/>
      <c r="Q43" s="195"/>
      <c r="R43" s="195"/>
      <c r="T43" s="195"/>
      <c r="U43" s="195"/>
      <c r="V43" s="195"/>
      <c r="W43" s="195"/>
      <c r="AB43" s="153"/>
      <c r="AD43" s="159">
        <v>36</v>
      </c>
      <c r="AE43" s="159" t="s">
        <v>247</v>
      </c>
      <c r="AF43" s="160" t="s">
        <v>248</v>
      </c>
    </row>
    <row r="44" spans="2:32" ht="11.25" hidden="1" customHeight="1">
      <c r="B44" s="16"/>
      <c r="T44" s="107"/>
      <c r="U44" s="107"/>
      <c r="V44" s="107"/>
      <c r="W44" s="107"/>
      <c r="AB44" s="153"/>
      <c r="AD44" s="159">
        <v>37</v>
      </c>
      <c r="AE44" s="159" t="s">
        <v>249</v>
      </c>
      <c r="AF44" s="160" t="s">
        <v>248</v>
      </c>
    </row>
    <row r="45" spans="2:32" ht="19.5" hidden="1" customHeight="1">
      <c r="B45" s="16" t="s">
        <v>78</v>
      </c>
      <c r="C45" s="4" t="s">
        <v>80</v>
      </c>
      <c r="T45" s="107"/>
      <c r="U45" s="107"/>
      <c r="V45" s="107"/>
      <c r="W45" s="107"/>
      <c r="AB45" s="153"/>
      <c r="AD45" s="159">
        <v>38</v>
      </c>
      <c r="AE45" s="159" t="s">
        <v>250</v>
      </c>
      <c r="AF45" s="160" t="s">
        <v>248</v>
      </c>
    </row>
    <row r="46" spans="2:32" ht="19.5" hidden="1" customHeight="1">
      <c r="B46" s="16"/>
      <c r="C46" s="4" t="s">
        <v>79</v>
      </c>
      <c r="T46" s="107"/>
      <c r="U46" s="107"/>
      <c r="V46" s="107"/>
      <c r="W46" s="107"/>
      <c r="AB46" s="153"/>
      <c r="AD46" s="159">
        <v>39</v>
      </c>
      <c r="AE46" s="159" t="s">
        <v>251</v>
      </c>
      <c r="AF46" s="160" t="s">
        <v>248</v>
      </c>
    </row>
    <row r="47" spans="2:32" ht="19.5" hidden="1" customHeight="1">
      <c r="B47" s="16"/>
      <c r="C47" s="188"/>
      <c r="D47" s="189"/>
      <c r="E47" s="189"/>
      <c r="F47" s="190"/>
      <c r="G47" s="4" t="s">
        <v>81</v>
      </c>
      <c r="H47" s="191"/>
      <c r="I47" s="192"/>
      <c r="J47" s="192"/>
      <c r="K47" s="192"/>
      <c r="L47" s="192"/>
      <c r="M47" s="192"/>
      <c r="N47" s="192"/>
      <c r="O47" s="192"/>
      <c r="P47" s="192"/>
      <c r="Q47" s="192"/>
      <c r="R47" s="193"/>
      <c r="S47" s="4" t="s">
        <v>82</v>
      </c>
      <c r="T47" s="107"/>
      <c r="U47" s="107"/>
      <c r="V47" s="107"/>
      <c r="W47" s="107"/>
      <c r="AB47" s="153"/>
      <c r="AD47" s="159">
        <v>40</v>
      </c>
      <c r="AE47" s="159" t="s">
        <v>252</v>
      </c>
      <c r="AF47" s="160" t="s">
        <v>253</v>
      </c>
    </row>
    <row r="48" spans="2:32" ht="19.5" hidden="1" customHeight="1">
      <c r="B48" s="41"/>
      <c r="C48" s="191"/>
      <c r="D48" s="192"/>
      <c r="E48" s="192"/>
      <c r="F48" s="192"/>
      <c r="G48" s="192"/>
      <c r="H48" s="192"/>
      <c r="I48" s="192"/>
      <c r="J48" s="192"/>
      <c r="K48" s="193"/>
      <c r="L48" s="198" t="s">
        <v>83</v>
      </c>
      <c r="M48" s="198"/>
      <c r="N48" s="186">
        <f>T43</f>
        <v>0</v>
      </c>
      <c r="O48" s="187"/>
      <c r="P48" s="187"/>
      <c r="Q48" s="187"/>
      <c r="R48" s="187"/>
      <c r="S48" s="4" t="s">
        <v>84</v>
      </c>
      <c r="AB48" s="153"/>
      <c r="AD48" s="159">
        <v>41</v>
      </c>
      <c r="AE48" s="159" t="s">
        <v>254</v>
      </c>
      <c r="AF48" s="160" t="s">
        <v>253</v>
      </c>
    </row>
    <row r="49" spans="2:32" ht="24" hidden="1" customHeight="1">
      <c r="C49" s="48"/>
      <c r="D49" s="48"/>
      <c r="E49" s="48"/>
      <c r="F49" s="48"/>
      <c r="G49" s="48"/>
      <c r="H49" s="48"/>
      <c r="I49" s="48"/>
      <c r="J49" s="48"/>
      <c r="K49" s="48"/>
      <c r="L49" s="48"/>
      <c r="M49" s="48"/>
      <c r="AB49" s="153"/>
      <c r="AD49" s="159">
        <v>42</v>
      </c>
      <c r="AE49" s="159" t="s">
        <v>255</v>
      </c>
      <c r="AF49" s="160" t="s">
        <v>253</v>
      </c>
    </row>
    <row r="50" spans="2:32" ht="12.75" hidden="1" customHeight="1">
      <c r="C50" s="108"/>
      <c r="D50" s="109"/>
      <c r="E50" s="109"/>
      <c r="F50" s="109"/>
      <c r="G50" s="109"/>
      <c r="H50" s="109"/>
      <c r="I50" s="110"/>
      <c r="J50" s="110"/>
      <c r="K50" s="109"/>
      <c r="L50" s="109"/>
      <c r="M50" s="109"/>
      <c r="N50" s="109"/>
      <c r="O50" s="109"/>
      <c r="P50" s="109"/>
      <c r="Q50" s="109"/>
      <c r="R50" s="109"/>
      <c r="S50" s="109"/>
      <c r="T50" s="109"/>
      <c r="U50" s="109"/>
      <c r="V50" s="109"/>
      <c r="W50" s="111"/>
      <c r="AB50" s="153"/>
      <c r="AD50" s="159">
        <v>43</v>
      </c>
      <c r="AE50" s="159" t="s">
        <v>256</v>
      </c>
      <c r="AF50" s="160" t="s">
        <v>253</v>
      </c>
    </row>
    <row r="51" spans="2:32" ht="21" hidden="1">
      <c r="C51" s="112"/>
      <c r="D51" s="48"/>
      <c r="E51" s="114" t="s">
        <v>85</v>
      </c>
      <c r="F51" s="48"/>
      <c r="G51" s="48"/>
      <c r="H51" s="48"/>
      <c r="I51" s="50"/>
      <c r="J51" s="49"/>
      <c r="K51" s="48"/>
      <c r="L51" s="48"/>
      <c r="M51" s="48"/>
      <c r="N51" s="48"/>
      <c r="O51" s="48"/>
      <c r="P51" s="48"/>
      <c r="Q51" s="48"/>
      <c r="R51" s="48"/>
      <c r="S51" s="48"/>
      <c r="T51" s="48"/>
      <c r="U51" s="48"/>
      <c r="V51" s="48"/>
      <c r="W51" s="113"/>
      <c r="AB51" s="153"/>
      <c r="AD51" s="159">
        <v>44</v>
      </c>
      <c r="AE51" s="159" t="s">
        <v>257</v>
      </c>
      <c r="AF51" s="160" t="s">
        <v>253</v>
      </c>
    </row>
    <row r="52" spans="2:32" ht="21" hidden="1">
      <c r="C52" s="112"/>
      <c r="D52" s="48"/>
      <c r="E52" s="114" t="s">
        <v>86</v>
      </c>
      <c r="F52" s="48"/>
      <c r="G52" s="48"/>
      <c r="H52" s="48"/>
      <c r="I52" s="48"/>
      <c r="J52" s="48"/>
      <c r="K52" s="48"/>
      <c r="L52" s="48"/>
      <c r="M52" s="48"/>
      <c r="N52" s="48"/>
      <c r="O52" s="48"/>
      <c r="P52" s="48"/>
      <c r="Q52" s="48"/>
      <c r="R52" s="48"/>
      <c r="S52" s="48"/>
      <c r="T52" s="48"/>
      <c r="U52" s="48"/>
      <c r="V52" s="48"/>
      <c r="W52" s="113"/>
      <c r="AB52" s="153"/>
      <c r="AD52" s="159">
        <v>45</v>
      </c>
      <c r="AE52" s="159" t="s">
        <v>258</v>
      </c>
      <c r="AF52" s="160" t="s">
        <v>253</v>
      </c>
    </row>
    <row r="53" spans="2:32" ht="21" hidden="1">
      <c r="C53" s="112"/>
      <c r="D53" s="48"/>
      <c r="E53" s="114" t="s">
        <v>87</v>
      </c>
      <c r="F53" s="48"/>
      <c r="G53" s="48"/>
      <c r="H53" s="48"/>
      <c r="I53" s="48"/>
      <c r="J53" s="48"/>
      <c r="K53" s="48"/>
      <c r="L53" s="48"/>
      <c r="M53" s="48"/>
      <c r="N53" s="48"/>
      <c r="O53" s="48"/>
      <c r="P53" s="48"/>
      <c r="Q53" s="48"/>
      <c r="R53" s="48"/>
      <c r="S53" s="48"/>
      <c r="T53" s="48"/>
      <c r="U53" s="48"/>
      <c r="V53" s="48"/>
      <c r="W53" s="113"/>
      <c r="AB53" s="153"/>
      <c r="AD53" s="159">
        <v>46</v>
      </c>
      <c r="AE53" s="159" t="s">
        <v>259</v>
      </c>
      <c r="AF53" s="160" t="s">
        <v>253</v>
      </c>
    </row>
    <row r="54" spans="2:32" ht="28.5" hidden="1">
      <c r="C54" s="112"/>
      <c r="D54" s="48"/>
      <c r="E54" s="114" t="s" ph="1">
        <v>88</v>
      </c>
      <c r="F54" s="48"/>
      <c r="G54" s="48"/>
      <c r="H54" s="48"/>
      <c r="I54" s="48"/>
      <c r="J54" s="48"/>
      <c r="K54" s="48"/>
      <c r="L54" s="48"/>
      <c r="M54" s="48"/>
      <c r="N54" s="48"/>
      <c r="O54" s="48"/>
      <c r="P54" s="48"/>
      <c r="Q54" s="48"/>
      <c r="R54" s="48"/>
      <c r="S54" s="48"/>
      <c r="T54" s="48"/>
      <c r="U54" s="48"/>
      <c r="V54" s="48"/>
      <c r="W54" s="113"/>
      <c r="AB54" s="153"/>
      <c r="AD54" s="159">
        <v>47</v>
      </c>
      <c r="AE54" s="159" t="s">
        <v>260</v>
      </c>
      <c r="AF54" s="160" t="s">
        <v>253</v>
      </c>
    </row>
    <row r="55" spans="2:32" ht="12.75" hidden="1" customHeight="1" thickBot="1">
      <c r="C55" s="112"/>
      <c r="D55" s="48"/>
      <c r="E55" s="48"/>
      <c r="F55" s="48"/>
      <c r="G55" s="48"/>
      <c r="H55" s="48"/>
      <c r="I55" s="48"/>
      <c r="J55" s="48"/>
      <c r="K55" s="48"/>
      <c r="L55" s="48"/>
      <c r="M55" s="48"/>
      <c r="N55" s="48"/>
      <c r="O55" s="48"/>
      <c r="P55" s="48"/>
      <c r="Q55" s="48"/>
      <c r="R55" s="48"/>
      <c r="S55" s="48"/>
      <c r="T55" s="48"/>
      <c r="U55" s="48"/>
      <c r="V55" s="48"/>
      <c r="W55" s="113"/>
    </row>
    <row r="56" spans="2:32" ht="22.5" customHeight="1">
      <c r="B56" s="16" t="s">
        <v>264</v>
      </c>
      <c r="C56" s="211"/>
      <c r="D56" s="212"/>
      <c r="E56" s="212"/>
      <c r="F56" s="212"/>
      <c r="G56" s="212"/>
      <c r="H56" s="212"/>
      <c r="I56" s="212"/>
      <c r="J56" s="212"/>
      <c r="K56" s="212"/>
      <c r="L56" s="212"/>
      <c r="M56" s="212"/>
      <c r="N56" s="212"/>
      <c r="O56" s="212"/>
      <c r="P56" s="212"/>
      <c r="Q56" s="212"/>
      <c r="R56" s="212"/>
      <c r="S56" s="212"/>
      <c r="T56" s="212"/>
      <c r="U56" s="212"/>
      <c r="V56" s="212"/>
      <c r="W56" s="213"/>
    </row>
    <row r="57" spans="2:32" ht="22.5" customHeight="1">
      <c r="C57" s="214"/>
      <c r="D57" s="215"/>
      <c r="E57" s="215"/>
      <c r="F57" s="215"/>
      <c r="G57" s="215"/>
      <c r="H57" s="215"/>
      <c r="I57" s="215"/>
      <c r="J57" s="215"/>
      <c r="K57" s="215"/>
      <c r="L57" s="215"/>
      <c r="M57" s="215"/>
      <c r="N57" s="215"/>
      <c r="O57" s="215"/>
      <c r="P57" s="215"/>
      <c r="Q57" s="215"/>
      <c r="R57" s="215"/>
      <c r="S57" s="215"/>
      <c r="T57" s="215"/>
      <c r="U57" s="215"/>
      <c r="V57" s="215"/>
      <c r="W57" s="216"/>
    </row>
    <row r="58" spans="2:32" ht="22.5" customHeight="1">
      <c r="C58" s="214"/>
      <c r="D58" s="215"/>
      <c r="E58" s="215"/>
      <c r="F58" s="215"/>
      <c r="G58" s="215"/>
      <c r="H58" s="215"/>
      <c r="I58" s="215"/>
      <c r="J58" s="215"/>
      <c r="K58" s="215"/>
      <c r="L58" s="215"/>
      <c r="M58" s="215"/>
      <c r="N58" s="215"/>
      <c r="O58" s="215"/>
      <c r="P58" s="215"/>
      <c r="Q58" s="215"/>
      <c r="R58" s="215"/>
      <c r="S58" s="215"/>
      <c r="T58" s="215"/>
      <c r="U58" s="215"/>
      <c r="V58" s="215"/>
      <c r="W58" s="216"/>
    </row>
    <row r="59" spans="2:32" ht="22.5" customHeight="1" thickBot="1">
      <c r="C59" s="217"/>
      <c r="D59" s="218"/>
      <c r="E59" s="218"/>
      <c r="F59" s="218"/>
      <c r="G59" s="218"/>
      <c r="H59" s="218"/>
      <c r="I59" s="218"/>
      <c r="J59" s="218"/>
      <c r="K59" s="218"/>
      <c r="L59" s="218"/>
      <c r="M59" s="218"/>
      <c r="N59" s="218"/>
      <c r="O59" s="218"/>
      <c r="P59" s="218"/>
      <c r="Q59" s="218"/>
      <c r="R59" s="218"/>
      <c r="S59" s="218"/>
      <c r="T59" s="218"/>
      <c r="U59" s="218"/>
      <c r="V59" s="218"/>
      <c r="W59" s="219"/>
    </row>
    <row r="60" spans="2:32" ht="22.5" hidden="1" customHeight="1">
      <c r="B60" s="41" t="s">
        <v>7</v>
      </c>
      <c r="C60" s="201">
        <v>44197</v>
      </c>
      <c r="D60" s="201"/>
      <c r="E60" s="201"/>
      <c r="F60" s="201"/>
      <c r="G60" s="201"/>
      <c r="H60" s="201"/>
      <c r="N60" s="117"/>
    </row>
    <row r="61" spans="2:32" ht="22.5" hidden="1" customHeight="1">
      <c r="B61" s="41" t="s">
        <v>8</v>
      </c>
      <c r="C61" s="201">
        <v>44255</v>
      </c>
      <c r="D61" s="201"/>
      <c r="E61" s="201"/>
      <c r="F61" s="201"/>
      <c r="G61" s="201"/>
      <c r="H61" s="201"/>
      <c r="N61" s="117"/>
    </row>
    <row r="62" spans="2:32" ht="22.5" hidden="1" customHeight="1">
      <c r="B62" s="41" t="s">
        <v>185</v>
      </c>
      <c r="C62" s="201">
        <v>44197</v>
      </c>
      <c r="D62" s="201"/>
      <c r="E62" s="201"/>
      <c r="F62" s="201"/>
      <c r="G62" s="201"/>
      <c r="H62" s="201"/>
    </row>
    <row r="63" spans="2:32" ht="22.5" hidden="1" customHeight="1">
      <c r="B63" s="41" t="s">
        <v>184</v>
      </c>
      <c r="C63" s="201">
        <v>44260</v>
      </c>
      <c r="D63" s="201"/>
      <c r="E63" s="201"/>
      <c r="F63" s="201"/>
      <c r="G63" s="201"/>
      <c r="H63" s="201"/>
    </row>
  </sheetData>
  <sheetProtection algorithmName="SHA-512" hashValue="UqvgFoHv/yfpQwHGqRgxbtBmg/fxOOkh8g1/9Nl5YAwaN7khvSnXvIfKNdNFori4srYd8yOh4rM1dwB977p/MQ==" saltValue="/PzPsRyU4gXYyZYx3Jl3tQ==" spinCount="100000" sheet="1" selectLockedCells="1"/>
  <mergeCells count="85">
    <mergeCell ref="U1:X1"/>
    <mergeCell ref="Q4:V4"/>
    <mergeCell ref="C6:W6"/>
    <mergeCell ref="P36:R36"/>
    <mergeCell ref="H33:J33"/>
    <mergeCell ref="H34:J34"/>
    <mergeCell ref="H35:J35"/>
    <mergeCell ref="P33:R33"/>
    <mergeCell ref="C8:K8"/>
    <mergeCell ref="E18:M18"/>
    <mergeCell ref="P18:X18"/>
    <mergeCell ref="T3:X3"/>
    <mergeCell ref="F15:M15"/>
    <mergeCell ref="D15:E15"/>
    <mergeCell ref="P15:W15"/>
    <mergeCell ref="R22:T22"/>
    <mergeCell ref="R23:X23"/>
    <mergeCell ref="C21:F21"/>
    <mergeCell ref="C10:K10"/>
    <mergeCell ref="D12:H12"/>
    <mergeCell ref="D13:W13"/>
    <mergeCell ref="R21:T21"/>
    <mergeCell ref="P20:X20"/>
    <mergeCell ref="S10:V10"/>
    <mergeCell ref="F16:W16"/>
    <mergeCell ref="B17:X17"/>
    <mergeCell ref="D14:W14"/>
    <mergeCell ref="E20:M20"/>
    <mergeCell ref="K12:N12"/>
    <mergeCell ref="P12:V12"/>
    <mergeCell ref="P25:Q25"/>
    <mergeCell ref="N25:O25"/>
    <mergeCell ref="C22:F22"/>
    <mergeCell ref="N21:Q21"/>
    <mergeCell ref="N22:Q22"/>
    <mergeCell ref="E25:G25"/>
    <mergeCell ref="P23:Q23"/>
    <mergeCell ref="T42:W42"/>
    <mergeCell ref="T43:W43"/>
    <mergeCell ref="T38:W38"/>
    <mergeCell ref="T39:W39"/>
    <mergeCell ref="T40:W40"/>
    <mergeCell ref="T41:W41"/>
    <mergeCell ref="C62:H62"/>
    <mergeCell ref="C63:H63"/>
    <mergeCell ref="G21:I21"/>
    <mergeCell ref="G22:I22"/>
    <mergeCell ref="G23:M23"/>
    <mergeCell ref="E23:F23"/>
    <mergeCell ref="C61:H61"/>
    <mergeCell ref="C60:H60"/>
    <mergeCell ref="H27:I27"/>
    <mergeCell ref="H29:I29"/>
    <mergeCell ref="L39:M39"/>
    <mergeCell ref="H30:I30"/>
    <mergeCell ref="H31:I31"/>
    <mergeCell ref="H25:I25"/>
    <mergeCell ref="C56:W59"/>
    <mergeCell ref="C48:K48"/>
    <mergeCell ref="L38:M38"/>
    <mergeCell ref="N26:O26"/>
    <mergeCell ref="P34:R34"/>
    <mergeCell ref="N29:O29"/>
    <mergeCell ref="N30:O30"/>
    <mergeCell ref="N31:O31"/>
    <mergeCell ref="P27:Q27"/>
    <mergeCell ref="P26:Q26"/>
    <mergeCell ref="N27:O27"/>
    <mergeCell ref="P35:R35"/>
    <mergeCell ref="E26:G26"/>
    <mergeCell ref="E27:G27"/>
    <mergeCell ref="N48:R48"/>
    <mergeCell ref="C47:F47"/>
    <mergeCell ref="H47:R47"/>
    <mergeCell ref="F38:J38"/>
    <mergeCell ref="O38:R38"/>
    <mergeCell ref="F39:J39"/>
    <mergeCell ref="O39:R39"/>
    <mergeCell ref="O43:R43"/>
    <mergeCell ref="O40:R40"/>
    <mergeCell ref="E29:G29"/>
    <mergeCell ref="E30:G30"/>
    <mergeCell ref="E31:G31"/>
    <mergeCell ref="H26:I26"/>
    <mergeCell ref="L48:M48"/>
  </mergeCells>
  <phoneticPr fontId="2"/>
  <dataValidations xWindow="237" yWindow="279" count="26">
    <dataValidation imeMode="on" allowBlank="1" showInputMessage="1" showErrorMessage="1" promptTitle="競技役員" sqref="J21:K22 C21:C22 E23 U21:V22 N21:N22 P23" xr:uid="{00000000-0002-0000-0000-000000000000}"/>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0" xr:uid="{00000000-0002-0000-0000-000001000000}">
      <formula1>0</formula1>
      <formula2>8</formula2>
    </dataValidation>
    <dataValidation type="textLength" imeMode="on" allowBlank="1" showInputMessage="1" showErrorMessage="1" errorTitle="入力確認" error="全角６文字以内で入力して下さい。" promptTitle="略称名" prompt="チーム略称を全角６文字以内で入力して下さい。" sqref="Q4:V4" xr:uid="{00000000-0002-0000-0000-000002000000}">
      <formula1>0</formula1>
      <formula2>6</formula2>
    </dataValidation>
    <dataValidation imeMode="on" allowBlank="1" showInputMessage="1" showErrorMessage="1" promptTitle="チーム名" prompt="チーム正式名称を入力して下さい。" sqref="C6:W6" xr:uid="{00000000-0002-0000-0000-000003000000}"/>
    <dataValidation imeMode="on" allowBlank="1" showInputMessage="1" showErrorMessage="1" promptTitle="申込責任者名" prompt="申込責任者名を入力して下さい。" sqref="C10:K10"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2" xr:uid="{00000000-0002-0000-0000-000005000000}">
      <formula1>0</formula1>
      <formula2>9</formula2>
    </dataValidation>
    <dataValidation imeMode="on" allowBlank="1" showInputMessage="1" showErrorMessage="1" promptTitle="連絡先住所" prompt="連絡先住所を都道府県名から入力して下さい。" sqref="D13:W14" xr:uid="{00000000-0002-0000-0000-000006000000}"/>
    <dataValidation imeMode="off" allowBlank="1" showInputMessage="1" showErrorMessage="1" promptTitle="電話番号" prompt="連絡先電話番号を市外局番から入力して下さい。" sqref="F15:M15" xr:uid="{00000000-0002-0000-0000-000007000000}"/>
    <dataValidation imeMode="off" allowBlank="1" showInputMessage="1" showErrorMessage="1" promptTitle="ＦＡＸ番号" prompt="連絡先ＦＡＸ番号を市外局番から入力して下さい、" sqref="P15:W15" xr:uid="{00000000-0002-0000-0000-000008000000}"/>
    <dataValidation imeMode="off" allowBlank="1" showInputMessage="1" showErrorMessage="1" promptTitle="メールアドレス" prompt="連絡先電子メールアドレスを入力して下さい。" sqref="F16:W16" xr:uid="{00000000-0002-0000-0000-000009000000}"/>
    <dataValidation imeMode="halfKatakana" allowBlank="1" showInputMessage="1" showErrorMessage="1" promptTitle="競技役員フリガナ" prompt="派遣競技役員のフリガナを半角カタカナで入力して下さい。" sqref="E18 P18" xr:uid="{00000000-0002-0000-0000-00000A000000}"/>
    <dataValidation type="whole" allowBlank="1" showInputMessage="1" showErrorMessage="1" promptTitle="特別参加者数" sqref="N27:O27 N31:O31" xr:uid="{00000000-0002-0000-0000-00000B000000}">
      <formula1>0</formula1>
      <formula2>40</formula2>
    </dataValidation>
    <dataValidation type="whole" imeMode="off" allowBlank="1" showInputMessage="1" showErrorMessage="1" prompt="特別参加者数を入力して下さい。" sqref="N25:O26" xr:uid="{00000000-0002-0000-0000-00000C000000}">
      <formula1>0</formula1>
      <formula2>40</formula2>
    </dataValidation>
    <dataValidation imeMode="off" allowBlank="1" showInputMessage="1" showErrorMessage="1" promptTitle="特別参加種目数" prompt="特別参加者の種目数を入力して下さい。" sqref="N29:O30" xr:uid="{00000000-0002-0000-0000-00000D000000}"/>
    <dataValidation type="whole" imeMode="off" allowBlank="1" showInputMessage="1" showErrorMessage="1" promptTitle="ランキング購入部数" prompt="ランキング購入部数を入力して下さい。" sqref="L41:M41" xr:uid="{00000000-0002-0000-0000-00000E000000}">
      <formula1>0</formula1>
      <formula2>100</formula2>
    </dataValidation>
    <dataValidation imeMode="off" allowBlank="1" showInputMessage="1" showErrorMessage="1" errorTitle="入力確認" error="1セルに１桁づつ入力して下さい。" promptTitle="郵便番号" prompt="連絡先の郵便番号を入力して下さい。_x000a_(例 101-0044)" sqref="I12 D12" xr:uid="{00000000-0002-0000-0000-00000F000000}"/>
    <dataValidation imeMode="halfKatakana" allowBlank="1" showInputMessage="1" showErrorMessage="1" promptTitle="連絡責任者フリガナ" prompt="連絡責任者のフリガナを半角カタカナで入力して下さい。" sqref="C8" xr:uid="{00000000-0002-0000-0000-000010000000}"/>
    <dataValidation imeMode="on" allowBlank="1" showInputMessage="1" showErrorMessage="1" prompt="お振込をされた名義(チーム名)を入力して下さい。" sqref="H47:R47" xr:uid="{00000000-0002-0000-0000-000011000000}"/>
    <dataValidation imeMode="on" allowBlank="1" showInputMessage="1" showErrorMessage="1" prompt="お振込をされた金融機関名を入力して下さい。_x000a_(例　みずほ銀行)" sqref="C48:K48" xr:uid="{00000000-0002-0000-0000-000012000000}"/>
    <dataValidation imeMode="on" allowBlank="1" showInputMessage="1" showErrorMessage="1" promptTitle="競技役員名" prompt="派遣競技役員名を入力して下さい。" sqref="E20:M20 P20:X20" xr:uid="{00000000-0002-0000-0000-000013000000}"/>
    <dataValidation type="list" imeMode="on" allowBlank="1" showInputMessage="1" showErrorMessage="1" promptTitle="競技役員資格" prompt="保有する競技役員の資格を選択して下さい。" sqref="G21:I21 R21:T21" xr:uid="{00000000-0002-0000-0000-000014000000}">
      <formula1>"上級,一種,二種,なし"</formula1>
    </dataValidation>
    <dataValidation type="list" imeMode="on" allowBlank="1" showInputMessage="1" showErrorMessage="1" promptTitle="競技役員経験" prompt="競技役員経験の有無を選択して下さい。" sqref="G22:I22 R22:T22" xr:uid="{00000000-0002-0000-0000-000015000000}">
      <formula1>"あり,なし"</formula1>
    </dataValidation>
    <dataValidation imeMode="on" allowBlank="1" showInputMessage="1" showErrorMessage="1" promptTitle="役職名" prompt="競技役員経験が「あり」の場合は、_x000a_経験した役職名を入力して下さい。" sqref="G23:M23 R23:X23" xr:uid="{00000000-0002-0000-0000-000016000000}"/>
    <dataValidation type="list" imeMode="off" allowBlank="1" showInputMessage="1" showErrorMessage="1" error="2010年11月29日から2011年1月14日までの日付を入力してください。" prompt="お振込をされた日付を選択して下さい。" sqref="C47:F47" xr:uid="{00000000-0002-0000-0000-000017000000}">
      <formula1>$AB$7:$AB$54</formula1>
    </dataValidation>
    <dataValidation type="list" imeMode="off" allowBlank="1" showInputMessage="1" showErrorMessage="1" errorTitle="入力確認" error="1セルに１桁づつ入力して下さい。" promptTitle="都道府県選択" prompt="都道府県を選択してください。" sqref="K12:N12" xr:uid="{00000000-0002-0000-0000-000018000000}">
      <formula1>$AE$8:$AE$54</formula1>
    </dataValidation>
    <dataValidation type="whole" imeMode="off" allowBlank="1" showInputMessage="1" showErrorMessage="1" errorTitle="入力確認" error="0～9の数字を１桁づつ入力して下さい。" promptTitle="日本ＳＣ協会登録番号入力" prompt="日本ＳＣ協会団体登録番号を_x000a_１セルに１桁づつ入力して下さい。" sqref="C4:J4" xr:uid="{00000000-0002-0000-0000-000019000000}">
      <formula1>0</formula1>
      <formula2>9</formula2>
    </dataValidation>
  </dataValidations>
  <pageMargins left="0.39370078740157483" right="0.39370078740157483" top="0.59055118110236227" bottom="0.59055118110236227" header="0.51181102362204722" footer="0.51181102362204722"/>
  <pageSetup paperSize="9"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207"/>
  <sheetViews>
    <sheetView showGridLines="0" zoomScaleNormal="100" workbookViewId="0">
      <selection activeCell="C8" sqref="C8:D8"/>
    </sheetView>
  </sheetViews>
  <sheetFormatPr defaultRowHeight="13.5"/>
  <cols>
    <col min="1" max="1" width="12.140625" style="165" customWidth="1"/>
    <col min="2" max="2" width="15.42578125" style="170" customWidth="1"/>
    <col min="3" max="12" width="23.5703125" style="165" customWidth="1"/>
    <col min="13" max="13" width="12.140625" style="165" customWidth="1"/>
    <col min="14" max="14" width="15.42578125" style="170" customWidth="1"/>
    <col min="15" max="24" width="23.5703125" style="165" customWidth="1"/>
    <col min="25" max="25" width="12.140625" style="165" customWidth="1"/>
    <col min="26" max="26" width="15.42578125" style="165" customWidth="1"/>
    <col min="27" max="36" width="23.5703125" style="165" customWidth="1"/>
    <col min="37" max="39" width="10.28515625" style="165" customWidth="1"/>
    <col min="40" max="40" width="12.42578125" style="165" customWidth="1"/>
    <col min="41" max="42" width="10.28515625" style="165" customWidth="1"/>
    <col min="43" max="256" width="9.140625" style="165"/>
    <col min="257" max="257" width="12.140625" style="165" customWidth="1"/>
    <col min="258" max="258" width="15.42578125" style="165" customWidth="1"/>
    <col min="259" max="268" width="23.5703125" style="165" customWidth="1"/>
    <col min="269" max="269" width="12.140625" style="165" customWidth="1"/>
    <col min="270" max="270" width="15.42578125" style="165" customWidth="1"/>
    <col min="271" max="280" width="23.5703125" style="165" customWidth="1"/>
    <col min="281" max="282" width="10.28515625" style="165" customWidth="1"/>
    <col min="283" max="283" width="13.85546875" style="165" customWidth="1"/>
    <col min="284" max="284" width="13.28515625" style="165" customWidth="1"/>
    <col min="285" max="298" width="10.28515625" style="165" customWidth="1"/>
    <col min="299" max="512" width="9.140625" style="165"/>
    <col min="513" max="513" width="12.140625" style="165" customWidth="1"/>
    <col min="514" max="514" width="15.42578125" style="165" customWidth="1"/>
    <col min="515" max="524" width="23.5703125" style="165" customWidth="1"/>
    <col min="525" max="525" width="12.140625" style="165" customWidth="1"/>
    <col min="526" max="526" width="15.42578125" style="165" customWidth="1"/>
    <col min="527" max="536" width="23.5703125" style="165" customWidth="1"/>
    <col min="537" max="538" width="10.28515625" style="165" customWidth="1"/>
    <col min="539" max="539" width="13.85546875" style="165" customWidth="1"/>
    <col min="540" max="540" width="13.28515625" style="165" customWidth="1"/>
    <col min="541" max="554" width="10.28515625" style="165" customWidth="1"/>
    <col min="555" max="768" width="9.140625" style="165"/>
    <col min="769" max="769" width="12.140625" style="165" customWidth="1"/>
    <col min="770" max="770" width="15.42578125" style="165" customWidth="1"/>
    <col min="771" max="780" width="23.5703125" style="165" customWidth="1"/>
    <col min="781" max="781" width="12.140625" style="165" customWidth="1"/>
    <col min="782" max="782" width="15.42578125" style="165" customWidth="1"/>
    <col min="783" max="792" width="23.5703125" style="165" customWidth="1"/>
    <col min="793" max="794" width="10.28515625" style="165" customWidth="1"/>
    <col min="795" max="795" width="13.85546875" style="165" customWidth="1"/>
    <col min="796" max="796" width="13.28515625" style="165" customWidth="1"/>
    <col min="797" max="810" width="10.28515625" style="165" customWidth="1"/>
    <col min="811" max="1024" width="9.140625" style="165"/>
    <col min="1025" max="1025" width="12.140625" style="165" customWidth="1"/>
    <col min="1026" max="1026" width="15.42578125" style="165" customWidth="1"/>
    <col min="1027" max="1036" width="23.5703125" style="165" customWidth="1"/>
    <col min="1037" max="1037" width="12.140625" style="165" customWidth="1"/>
    <col min="1038" max="1038" width="15.42578125" style="165" customWidth="1"/>
    <col min="1039" max="1048" width="23.5703125" style="165" customWidth="1"/>
    <col min="1049" max="1050" width="10.28515625" style="165" customWidth="1"/>
    <col min="1051" max="1051" width="13.85546875" style="165" customWidth="1"/>
    <col min="1052" max="1052" width="13.28515625" style="165" customWidth="1"/>
    <col min="1053" max="1066" width="10.28515625" style="165" customWidth="1"/>
    <col min="1067" max="1280" width="9.140625" style="165"/>
    <col min="1281" max="1281" width="12.140625" style="165" customWidth="1"/>
    <col min="1282" max="1282" width="15.42578125" style="165" customWidth="1"/>
    <col min="1283" max="1292" width="23.5703125" style="165" customWidth="1"/>
    <col min="1293" max="1293" width="12.140625" style="165" customWidth="1"/>
    <col min="1294" max="1294" width="15.42578125" style="165" customWidth="1"/>
    <col min="1295" max="1304" width="23.5703125" style="165" customWidth="1"/>
    <col min="1305" max="1306" width="10.28515625" style="165" customWidth="1"/>
    <col min="1307" max="1307" width="13.85546875" style="165" customWidth="1"/>
    <col min="1308" max="1308" width="13.28515625" style="165" customWidth="1"/>
    <col min="1309" max="1322" width="10.28515625" style="165" customWidth="1"/>
    <col min="1323" max="1536" width="9.140625" style="165"/>
    <col min="1537" max="1537" width="12.140625" style="165" customWidth="1"/>
    <col min="1538" max="1538" width="15.42578125" style="165" customWidth="1"/>
    <col min="1539" max="1548" width="23.5703125" style="165" customWidth="1"/>
    <col min="1549" max="1549" width="12.140625" style="165" customWidth="1"/>
    <col min="1550" max="1550" width="15.42578125" style="165" customWidth="1"/>
    <col min="1551" max="1560" width="23.5703125" style="165" customWidth="1"/>
    <col min="1561" max="1562" width="10.28515625" style="165" customWidth="1"/>
    <col min="1563" max="1563" width="13.85546875" style="165" customWidth="1"/>
    <col min="1564" max="1564" width="13.28515625" style="165" customWidth="1"/>
    <col min="1565" max="1578" width="10.28515625" style="165" customWidth="1"/>
    <col min="1579" max="1792" width="9.140625" style="165"/>
    <col min="1793" max="1793" width="12.140625" style="165" customWidth="1"/>
    <col min="1794" max="1794" width="15.42578125" style="165" customWidth="1"/>
    <col min="1795" max="1804" width="23.5703125" style="165" customWidth="1"/>
    <col min="1805" max="1805" width="12.140625" style="165" customWidth="1"/>
    <col min="1806" max="1806" width="15.42578125" style="165" customWidth="1"/>
    <col min="1807" max="1816" width="23.5703125" style="165" customWidth="1"/>
    <col min="1817" max="1818" width="10.28515625" style="165" customWidth="1"/>
    <col min="1819" max="1819" width="13.85546875" style="165" customWidth="1"/>
    <col min="1820" max="1820" width="13.28515625" style="165" customWidth="1"/>
    <col min="1821" max="1834" width="10.28515625" style="165" customWidth="1"/>
    <col min="1835" max="2048" width="9.140625" style="165"/>
    <col min="2049" max="2049" width="12.140625" style="165" customWidth="1"/>
    <col min="2050" max="2050" width="15.42578125" style="165" customWidth="1"/>
    <col min="2051" max="2060" width="23.5703125" style="165" customWidth="1"/>
    <col min="2061" max="2061" width="12.140625" style="165" customWidth="1"/>
    <col min="2062" max="2062" width="15.42578125" style="165" customWidth="1"/>
    <col min="2063" max="2072" width="23.5703125" style="165" customWidth="1"/>
    <col min="2073" max="2074" width="10.28515625" style="165" customWidth="1"/>
    <col min="2075" max="2075" width="13.85546875" style="165" customWidth="1"/>
    <col min="2076" max="2076" width="13.28515625" style="165" customWidth="1"/>
    <col min="2077" max="2090" width="10.28515625" style="165" customWidth="1"/>
    <col min="2091" max="2304" width="9.140625" style="165"/>
    <col min="2305" max="2305" width="12.140625" style="165" customWidth="1"/>
    <col min="2306" max="2306" width="15.42578125" style="165" customWidth="1"/>
    <col min="2307" max="2316" width="23.5703125" style="165" customWidth="1"/>
    <col min="2317" max="2317" width="12.140625" style="165" customWidth="1"/>
    <col min="2318" max="2318" width="15.42578125" style="165" customWidth="1"/>
    <col min="2319" max="2328" width="23.5703125" style="165" customWidth="1"/>
    <col min="2329" max="2330" width="10.28515625" style="165" customWidth="1"/>
    <col min="2331" max="2331" width="13.85546875" style="165" customWidth="1"/>
    <col min="2332" max="2332" width="13.28515625" style="165" customWidth="1"/>
    <col min="2333" max="2346" width="10.28515625" style="165" customWidth="1"/>
    <col min="2347" max="2560" width="9.140625" style="165"/>
    <col min="2561" max="2561" width="12.140625" style="165" customWidth="1"/>
    <col min="2562" max="2562" width="15.42578125" style="165" customWidth="1"/>
    <col min="2563" max="2572" width="23.5703125" style="165" customWidth="1"/>
    <col min="2573" max="2573" width="12.140625" style="165" customWidth="1"/>
    <col min="2574" max="2574" width="15.42578125" style="165" customWidth="1"/>
    <col min="2575" max="2584" width="23.5703125" style="165" customWidth="1"/>
    <col min="2585" max="2586" width="10.28515625" style="165" customWidth="1"/>
    <col min="2587" max="2587" width="13.85546875" style="165" customWidth="1"/>
    <col min="2588" max="2588" width="13.28515625" style="165" customWidth="1"/>
    <col min="2589" max="2602" width="10.28515625" style="165" customWidth="1"/>
    <col min="2603" max="2816" width="9.140625" style="165"/>
    <col min="2817" max="2817" width="12.140625" style="165" customWidth="1"/>
    <col min="2818" max="2818" width="15.42578125" style="165" customWidth="1"/>
    <col min="2819" max="2828" width="23.5703125" style="165" customWidth="1"/>
    <col min="2829" max="2829" width="12.140625" style="165" customWidth="1"/>
    <col min="2830" max="2830" width="15.42578125" style="165" customWidth="1"/>
    <col min="2831" max="2840" width="23.5703125" style="165" customWidth="1"/>
    <col min="2841" max="2842" width="10.28515625" style="165" customWidth="1"/>
    <col min="2843" max="2843" width="13.85546875" style="165" customWidth="1"/>
    <col min="2844" max="2844" width="13.28515625" style="165" customWidth="1"/>
    <col min="2845" max="2858" width="10.28515625" style="165" customWidth="1"/>
    <col min="2859" max="3072" width="9.140625" style="165"/>
    <col min="3073" max="3073" width="12.140625" style="165" customWidth="1"/>
    <col min="3074" max="3074" width="15.42578125" style="165" customWidth="1"/>
    <col min="3075" max="3084" width="23.5703125" style="165" customWidth="1"/>
    <col min="3085" max="3085" width="12.140625" style="165" customWidth="1"/>
    <col min="3086" max="3086" width="15.42578125" style="165" customWidth="1"/>
    <col min="3087" max="3096" width="23.5703125" style="165" customWidth="1"/>
    <col min="3097" max="3098" width="10.28515625" style="165" customWidth="1"/>
    <col min="3099" max="3099" width="13.85546875" style="165" customWidth="1"/>
    <col min="3100" max="3100" width="13.28515625" style="165" customWidth="1"/>
    <col min="3101" max="3114" width="10.28515625" style="165" customWidth="1"/>
    <col min="3115" max="3328" width="9.140625" style="165"/>
    <col min="3329" max="3329" width="12.140625" style="165" customWidth="1"/>
    <col min="3330" max="3330" width="15.42578125" style="165" customWidth="1"/>
    <col min="3331" max="3340" width="23.5703125" style="165" customWidth="1"/>
    <col min="3341" max="3341" width="12.140625" style="165" customWidth="1"/>
    <col min="3342" max="3342" width="15.42578125" style="165" customWidth="1"/>
    <col min="3343" max="3352" width="23.5703125" style="165" customWidth="1"/>
    <col min="3353" max="3354" width="10.28515625" style="165" customWidth="1"/>
    <col min="3355" max="3355" width="13.85546875" style="165" customWidth="1"/>
    <col min="3356" max="3356" width="13.28515625" style="165" customWidth="1"/>
    <col min="3357" max="3370" width="10.28515625" style="165" customWidth="1"/>
    <col min="3371" max="3584" width="9.140625" style="165"/>
    <col min="3585" max="3585" width="12.140625" style="165" customWidth="1"/>
    <col min="3586" max="3586" width="15.42578125" style="165" customWidth="1"/>
    <col min="3587" max="3596" width="23.5703125" style="165" customWidth="1"/>
    <col min="3597" max="3597" width="12.140625" style="165" customWidth="1"/>
    <col min="3598" max="3598" width="15.42578125" style="165" customWidth="1"/>
    <col min="3599" max="3608" width="23.5703125" style="165" customWidth="1"/>
    <col min="3609" max="3610" width="10.28515625" style="165" customWidth="1"/>
    <col min="3611" max="3611" width="13.85546875" style="165" customWidth="1"/>
    <col min="3612" max="3612" width="13.28515625" style="165" customWidth="1"/>
    <col min="3613" max="3626" width="10.28515625" style="165" customWidth="1"/>
    <col min="3627" max="3840" width="9.140625" style="165"/>
    <col min="3841" max="3841" width="12.140625" style="165" customWidth="1"/>
    <col min="3842" max="3842" width="15.42578125" style="165" customWidth="1"/>
    <col min="3843" max="3852" width="23.5703125" style="165" customWidth="1"/>
    <col min="3853" max="3853" width="12.140625" style="165" customWidth="1"/>
    <col min="3854" max="3854" width="15.42578125" style="165" customWidth="1"/>
    <col min="3855" max="3864" width="23.5703125" style="165" customWidth="1"/>
    <col min="3865" max="3866" width="10.28515625" style="165" customWidth="1"/>
    <col min="3867" max="3867" width="13.85546875" style="165" customWidth="1"/>
    <col min="3868" max="3868" width="13.28515625" style="165" customWidth="1"/>
    <col min="3869" max="3882" width="10.28515625" style="165" customWidth="1"/>
    <col min="3883" max="4096" width="9.140625" style="165"/>
    <col min="4097" max="4097" width="12.140625" style="165" customWidth="1"/>
    <col min="4098" max="4098" width="15.42578125" style="165" customWidth="1"/>
    <col min="4099" max="4108" width="23.5703125" style="165" customWidth="1"/>
    <col min="4109" max="4109" width="12.140625" style="165" customWidth="1"/>
    <col min="4110" max="4110" width="15.42578125" style="165" customWidth="1"/>
    <col min="4111" max="4120" width="23.5703125" style="165" customWidth="1"/>
    <col min="4121" max="4122" width="10.28515625" style="165" customWidth="1"/>
    <col min="4123" max="4123" width="13.85546875" style="165" customWidth="1"/>
    <col min="4124" max="4124" width="13.28515625" style="165" customWidth="1"/>
    <col min="4125" max="4138" width="10.28515625" style="165" customWidth="1"/>
    <col min="4139" max="4352" width="9.140625" style="165"/>
    <col min="4353" max="4353" width="12.140625" style="165" customWidth="1"/>
    <col min="4354" max="4354" width="15.42578125" style="165" customWidth="1"/>
    <col min="4355" max="4364" width="23.5703125" style="165" customWidth="1"/>
    <col min="4365" max="4365" width="12.140625" style="165" customWidth="1"/>
    <col min="4366" max="4366" width="15.42578125" style="165" customWidth="1"/>
    <col min="4367" max="4376" width="23.5703125" style="165" customWidth="1"/>
    <col min="4377" max="4378" width="10.28515625" style="165" customWidth="1"/>
    <col min="4379" max="4379" width="13.85546875" style="165" customWidth="1"/>
    <col min="4380" max="4380" width="13.28515625" style="165" customWidth="1"/>
    <col min="4381" max="4394" width="10.28515625" style="165" customWidth="1"/>
    <col min="4395" max="4608" width="9.140625" style="165"/>
    <col min="4609" max="4609" width="12.140625" style="165" customWidth="1"/>
    <col min="4610" max="4610" width="15.42578125" style="165" customWidth="1"/>
    <col min="4611" max="4620" width="23.5703125" style="165" customWidth="1"/>
    <col min="4621" max="4621" width="12.140625" style="165" customWidth="1"/>
    <col min="4622" max="4622" width="15.42578125" style="165" customWidth="1"/>
    <col min="4623" max="4632" width="23.5703125" style="165" customWidth="1"/>
    <col min="4633" max="4634" width="10.28515625" style="165" customWidth="1"/>
    <col min="4635" max="4635" width="13.85546875" style="165" customWidth="1"/>
    <col min="4636" max="4636" width="13.28515625" style="165" customWidth="1"/>
    <col min="4637" max="4650" width="10.28515625" style="165" customWidth="1"/>
    <col min="4651" max="4864" width="9.140625" style="165"/>
    <col min="4865" max="4865" width="12.140625" style="165" customWidth="1"/>
    <col min="4866" max="4866" width="15.42578125" style="165" customWidth="1"/>
    <col min="4867" max="4876" width="23.5703125" style="165" customWidth="1"/>
    <col min="4877" max="4877" width="12.140625" style="165" customWidth="1"/>
    <col min="4878" max="4878" width="15.42578125" style="165" customWidth="1"/>
    <col min="4879" max="4888" width="23.5703125" style="165" customWidth="1"/>
    <col min="4889" max="4890" width="10.28515625" style="165" customWidth="1"/>
    <col min="4891" max="4891" width="13.85546875" style="165" customWidth="1"/>
    <col min="4892" max="4892" width="13.28515625" style="165" customWidth="1"/>
    <col min="4893" max="4906" width="10.28515625" style="165" customWidth="1"/>
    <col min="4907" max="5120" width="9.140625" style="165"/>
    <col min="5121" max="5121" width="12.140625" style="165" customWidth="1"/>
    <col min="5122" max="5122" width="15.42578125" style="165" customWidth="1"/>
    <col min="5123" max="5132" width="23.5703125" style="165" customWidth="1"/>
    <col min="5133" max="5133" width="12.140625" style="165" customWidth="1"/>
    <col min="5134" max="5134" width="15.42578125" style="165" customWidth="1"/>
    <col min="5135" max="5144" width="23.5703125" style="165" customWidth="1"/>
    <col min="5145" max="5146" width="10.28515625" style="165" customWidth="1"/>
    <col min="5147" max="5147" width="13.85546875" style="165" customWidth="1"/>
    <col min="5148" max="5148" width="13.28515625" style="165" customWidth="1"/>
    <col min="5149" max="5162" width="10.28515625" style="165" customWidth="1"/>
    <col min="5163" max="5376" width="9.140625" style="165"/>
    <col min="5377" max="5377" width="12.140625" style="165" customWidth="1"/>
    <col min="5378" max="5378" width="15.42578125" style="165" customWidth="1"/>
    <col min="5379" max="5388" width="23.5703125" style="165" customWidth="1"/>
    <col min="5389" max="5389" width="12.140625" style="165" customWidth="1"/>
    <col min="5390" max="5390" width="15.42578125" style="165" customWidth="1"/>
    <col min="5391" max="5400" width="23.5703125" style="165" customWidth="1"/>
    <col min="5401" max="5402" width="10.28515625" style="165" customWidth="1"/>
    <col min="5403" max="5403" width="13.85546875" style="165" customWidth="1"/>
    <col min="5404" max="5404" width="13.28515625" style="165" customWidth="1"/>
    <col min="5405" max="5418" width="10.28515625" style="165" customWidth="1"/>
    <col min="5419" max="5632" width="9.140625" style="165"/>
    <col min="5633" max="5633" width="12.140625" style="165" customWidth="1"/>
    <col min="5634" max="5634" width="15.42578125" style="165" customWidth="1"/>
    <col min="5635" max="5644" width="23.5703125" style="165" customWidth="1"/>
    <col min="5645" max="5645" width="12.140625" style="165" customWidth="1"/>
    <col min="5646" max="5646" width="15.42578125" style="165" customWidth="1"/>
    <col min="5647" max="5656" width="23.5703125" style="165" customWidth="1"/>
    <col min="5657" max="5658" width="10.28515625" style="165" customWidth="1"/>
    <col min="5659" max="5659" width="13.85546875" style="165" customWidth="1"/>
    <col min="5660" max="5660" width="13.28515625" style="165" customWidth="1"/>
    <col min="5661" max="5674" width="10.28515625" style="165" customWidth="1"/>
    <col min="5675" max="5888" width="9.140625" style="165"/>
    <col min="5889" max="5889" width="12.140625" style="165" customWidth="1"/>
    <col min="5890" max="5890" width="15.42578125" style="165" customWidth="1"/>
    <col min="5891" max="5900" width="23.5703125" style="165" customWidth="1"/>
    <col min="5901" max="5901" width="12.140625" style="165" customWidth="1"/>
    <col min="5902" max="5902" width="15.42578125" style="165" customWidth="1"/>
    <col min="5903" max="5912" width="23.5703125" style="165" customWidth="1"/>
    <col min="5913" max="5914" width="10.28515625" style="165" customWidth="1"/>
    <col min="5915" max="5915" width="13.85546875" style="165" customWidth="1"/>
    <col min="5916" max="5916" width="13.28515625" style="165" customWidth="1"/>
    <col min="5917" max="5930" width="10.28515625" style="165" customWidth="1"/>
    <col min="5931" max="6144" width="9.140625" style="165"/>
    <col min="6145" max="6145" width="12.140625" style="165" customWidth="1"/>
    <col min="6146" max="6146" width="15.42578125" style="165" customWidth="1"/>
    <col min="6147" max="6156" width="23.5703125" style="165" customWidth="1"/>
    <col min="6157" max="6157" width="12.140625" style="165" customWidth="1"/>
    <col min="6158" max="6158" width="15.42578125" style="165" customWidth="1"/>
    <col min="6159" max="6168" width="23.5703125" style="165" customWidth="1"/>
    <col min="6169" max="6170" width="10.28515625" style="165" customWidth="1"/>
    <col min="6171" max="6171" width="13.85546875" style="165" customWidth="1"/>
    <col min="6172" max="6172" width="13.28515625" style="165" customWidth="1"/>
    <col min="6173" max="6186" width="10.28515625" style="165" customWidth="1"/>
    <col min="6187" max="6400" width="9.140625" style="165"/>
    <col min="6401" max="6401" width="12.140625" style="165" customWidth="1"/>
    <col min="6402" max="6402" width="15.42578125" style="165" customWidth="1"/>
    <col min="6403" max="6412" width="23.5703125" style="165" customWidth="1"/>
    <col min="6413" max="6413" width="12.140625" style="165" customWidth="1"/>
    <col min="6414" max="6414" width="15.42578125" style="165" customWidth="1"/>
    <col min="6415" max="6424" width="23.5703125" style="165" customWidth="1"/>
    <col min="6425" max="6426" width="10.28515625" style="165" customWidth="1"/>
    <col min="6427" max="6427" width="13.85546875" style="165" customWidth="1"/>
    <col min="6428" max="6428" width="13.28515625" style="165" customWidth="1"/>
    <col min="6429" max="6442" width="10.28515625" style="165" customWidth="1"/>
    <col min="6443" max="6656" width="9.140625" style="165"/>
    <col min="6657" max="6657" width="12.140625" style="165" customWidth="1"/>
    <col min="6658" max="6658" width="15.42578125" style="165" customWidth="1"/>
    <col min="6659" max="6668" width="23.5703125" style="165" customWidth="1"/>
    <col min="6669" max="6669" width="12.140625" style="165" customWidth="1"/>
    <col min="6670" max="6670" width="15.42578125" style="165" customWidth="1"/>
    <col min="6671" max="6680" width="23.5703125" style="165" customWidth="1"/>
    <col min="6681" max="6682" width="10.28515625" style="165" customWidth="1"/>
    <col min="6683" max="6683" width="13.85546875" style="165" customWidth="1"/>
    <col min="6684" max="6684" width="13.28515625" style="165" customWidth="1"/>
    <col min="6685" max="6698" width="10.28515625" style="165" customWidth="1"/>
    <col min="6699" max="6912" width="9.140625" style="165"/>
    <col min="6913" max="6913" width="12.140625" style="165" customWidth="1"/>
    <col min="6914" max="6914" width="15.42578125" style="165" customWidth="1"/>
    <col min="6915" max="6924" width="23.5703125" style="165" customWidth="1"/>
    <col min="6925" max="6925" width="12.140625" style="165" customWidth="1"/>
    <col min="6926" max="6926" width="15.42578125" style="165" customWidth="1"/>
    <col min="6927" max="6936" width="23.5703125" style="165" customWidth="1"/>
    <col min="6937" max="6938" width="10.28515625" style="165" customWidth="1"/>
    <col min="6939" max="6939" width="13.85546875" style="165" customWidth="1"/>
    <col min="6940" max="6940" width="13.28515625" style="165" customWidth="1"/>
    <col min="6941" max="6954" width="10.28515625" style="165" customWidth="1"/>
    <col min="6955" max="7168" width="9.140625" style="165"/>
    <col min="7169" max="7169" width="12.140625" style="165" customWidth="1"/>
    <col min="7170" max="7170" width="15.42578125" style="165" customWidth="1"/>
    <col min="7171" max="7180" width="23.5703125" style="165" customWidth="1"/>
    <col min="7181" max="7181" width="12.140625" style="165" customWidth="1"/>
    <col min="7182" max="7182" width="15.42578125" style="165" customWidth="1"/>
    <col min="7183" max="7192" width="23.5703125" style="165" customWidth="1"/>
    <col min="7193" max="7194" width="10.28515625" style="165" customWidth="1"/>
    <col min="7195" max="7195" width="13.85546875" style="165" customWidth="1"/>
    <col min="7196" max="7196" width="13.28515625" style="165" customWidth="1"/>
    <col min="7197" max="7210" width="10.28515625" style="165" customWidth="1"/>
    <col min="7211" max="7424" width="9.140625" style="165"/>
    <col min="7425" max="7425" width="12.140625" style="165" customWidth="1"/>
    <col min="7426" max="7426" width="15.42578125" style="165" customWidth="1"/>
    <col min="7427" max="7436" width="23.5703125" style="165" customWidth="1"/>
    <col min="7437" max="7437" width="12.140625" style="165" customWidth="1"/>
    <col min="7438" max="7438" width="15.42578125" style="165" customWidth="1"/>
    <col min="7439" max="7448" width="23.5703125" style="165" customWidth="1"/>
    <col min="7449" max="7450" width="10.28515625" style="165" customWidth="1"/>
    <col min="7451" max="7451" width="13.85546875" style="165" customWidth="1"/>
    <col min="7452" max="7452" width="13.28515625" style="165" customWidth="1"/>
    <col min="7453" max="7466" width="10.28515625" style="165" customWidth="1"/>
    <col min="7467" max="7680" width="9.140625" style="165"/>
    <col min="7681" max="7681" width="12.140625" style="165" customWidth="1"/>
    <col min="7682" max="7682" width="15.42578125" style="165" customWidth="1"/>
    <col min="7683" max="7692" width="23.5703125" style="165" customWidth="1"/>
    <col min="7693" max="7693" width="12.140625" style="165" customWidth="1"/>
    <col min="7694" max="7694" width="15.42578125" style="165" customWidth="1"/>
    <col min="7695" max="7704" width="23.5703125" style="165" customWidth="1"/>
    <col min="7705" max="7706" width="10.28515625" style="165" customWidth="1"/>
    <col min="7707" max="7707" width="13.85546875" style="165" customWidth="1"/>
    <col min="7708" max="7708" width="13.28515625" style="165" customWidth="1"/>
    <col min="7709" max="7722" width="10.28515625" style="165" customWidth="1"/>
    <col min="7723" max="7936" width="9.140625" style="165"/>
    <col min="7937" max="7937" width="12.140625" style="165" customWidth="1"/>
    <col min="7938" max="7938" width="15.42578125" style="165" customWidth="1"/>
    <col min="7939" max="7948" width="23.5703125" style="165" customWidth="1"/>
    <col min="7949" max="7949" width="12.140625" style="165" customWidth="1"/>
    <col min="7950" max="7950" width="15.42578125" style="165" customWidth="1"/>
    <col min="7951" max="7960" width="23.5703125" style="165" customWidth="1"/>
    <col min="7961" max="7962" width="10.28515625" style="165" customWidth="1"/>
    <col min="7963" max="7963" width="13.85546875" style="165" customWidth="1"/>
    <col min="7964" max="7964" width="13.28515625" style="165" customWidth="1"/>
    <col min="7965" max="7978" width="10.28515625" style="165" customWidth="1"/>
    <col min="7979" max="8192" width="9.140625" style="165"/>
    <col min="8193" max="8193" width="12.140625" style="165" customWidth="1"/>
    <col min="8194" max="8194" width="15.42578125" style="165" customWidth="1"/>
    <col min="8195" max="8204" width="23.5703125" style="165" customWidth="1"/>
    <col min="8205" max="8205" width="12.140625" style="165" customWidth="1"/>
    <col min="8206" max="8206" width="15.42578125" style="165" customWidth="1"/>
    <col min="8207" max="8216" width="23.5703125" style="165" customWidth="1"/>
    <col min="8217" max="8218" width="10.28515625" style="165" customWidth="1"/>
    <col min="8219" max="8219" width="13.85546875" style="165" customWidth="1"/>
    <col min="8220" max="8220" width="13.28515625" style="165" customWidth="1"/>
    <col min="8221" max="8234" width="10.28515625" style="165" customWidth="1"/>
    <col min="8235" max="8448" width="9.140625" style="165"/>
    <col min="8449" max="8449" width="12.140625" style="165" customWidth="1"/>
    <col min="8450" max="8450" width="15.42578125" style="165" customWidth="1"/>
    <col min="8451" max="8460" width="23.5703125" style="165" customWidth="1"/>
    <col min="8461" max="8461" width="12.140625" style="165" customWidth="1"/>
    <col min="8462" max="8462" width="15.42578125" style="165" customWidth="1"/>
    <col min="8463" max="8472" width="23.5703125" style="165" customWidth="1"/>
    <col min="8473" max="8474" width="10.28515625" style="165" customWidth="1"/>
    <col min="8475" max="8475" width="13.85546875" style="165" customWidth="1"/>
    <col min="8476" max="8476" width="13.28515625" style="165" customWidth="1"/>
    <col min="8477" max="8490" width="10.28515625" style="165" customWidth="1"/>
    <col min="8491" max="8704" width="9.140625" style="165"/>
    <col min="8705" max="8705" width="12.140625" style="165" customWidth="1"/>
    <col min="8706" max="8706" width="15.42578125" style="165" customWidth="1"/>
    <col min="8707" max="8716" width="23.5703125" style="165" customWidth="1"/>
    <col min="8717" max="8717" width="12.140625" style="165" customWidth="1"/>
    <col min="8718" max="8718" width="15.42578125" style="165" customWidth="1"/>
    <col min="8719" max="8728" width="23.5703125" style="165" customWidth="1"/>
    <col min="8729" max="8730" width="10.28515625" style="165" customWidth="1"/>
    <col min="8731" max="8731" width="13.85546875" style="165" customWidth="1"/>
    <col min="8732" max="8732" width="13.28515625" style="165" customWidth="1"/>
    <col min="8733" max="8746" width="10.28515625" style="165" customWidth="1"/>
    <col min="8747" max="8960" width="9.140625" style="165"/>
    <col min="8961" max="8961" width="12.140625" style="165" customWidth="1"/>
    <col min="8962" max="8962" width="15.42578125" style="165" customWidth="1"/>
    <col min="8963" max="8972" width="23.5703125" style="165" customWidth="1"/>
    <col min="8973" max="8973" width="12.140625" style="165" customWidth="1"/>
    <col min="8974" max="8974" width="15.42578125" style="165" customWidth="1"/>
    <col min="8975" max="8984" width="23.5703125" style="165" customWidth="1"/>
    <col min="8985" max="8986" width="10.28515625" style="165" customWidth="1"/>
    <col min="8987" max="8987" width="13.85546875" style="165" customWidth="1"/>
    <col min="8988" max="8988" width="13.28515625" style="165" customWidth="1"/>
    <col min="8989" max="9002" width="10.28515625" style="165" customWidth="1"/>
    <col min="9003" max="9216" width="9.140625" style="165"/>
    <col min="9217" max="9217" width="12.140625" style="165" customWidth="1"/>
    <col min="9218" max="9218" width="15.42578125" style="165" customWidth="1"/>
    <col min="9219" max="9228" width="23.5703125" style="165" customWidth="1"/>
    <col min="9229" max="9229" width="12.140625" style="165" customWidth="1"/>
    <col min="9230" max="9230" width="15.42578125" style="165" customWidth="1"/>
    <col min="9231" max="9240" width="23.5703125" style="165" customWidth="1"/>
    <col min="9241" max="9242" width="10.28515625" style="165" customWidth="1"/>
    <col min="9243" max="9243" width="13.85546875" style="165" customWidth="1"/>
    <col min="9244" max="9244" width="13.28515625" style="165" customWidth="1"/>
    <col min="9245" max="9258" width="10.28515625" style="165" customWidth="1"/>
    <col min="9259" max="9472" width="9.140625" style="165"/>
    <col min="9473" max="9473" width="12.140625" style="165" customWidth="1"/>
    <col min="9474" max="9474" width="15.42578125" style="165" customWidth="1"/>
    <col min="9475" max="9484" width="23.5703125" style="165" customWidth="1"/>
    <col min="9485" max="9485" width="12.140625" style="165" customWidth="1"/>
    <col min="9486" max="9486" width="15.42578125" style="165" customWidth="1"/>
    <col min="9487" max="9496" width="23.5703125" style="165" customWidth="1"/>
    <col min="9497" max="9498" width="10.28515625" style="165" customWidth="1"/>
    <col min="9499" max="9499" width="13.85546875" style="165" customWidth="1"/>
    <col min="9500" max="9500" width="13.28515625" style="165" customWidth="1"/>
    <col min="9501" max="9514" width="10.28515625" style="165" customWidth="1"/>
    <col min="9515" max="9728" width="9.140625" style="165"/>
    <col min="9729" max="9729" width="12.140625" style="165" customWidth="1"/>
    <col min="9730" max="9730" width="15.42578125" style="165" customWidth="1"/>
    <col min="9731" max="9740" width="23.5703125" style="165" customWidth="1"/>
    <col min="9741" max="9741" width="12.140625" style="165" customWidth="1"/>
    <col min="9742" max="9742" width="15.42578125" style="165" customWidth="1"/>
    <col min="9743" max="9752" width="23.5703125" style="165" customWidth="1"/>
    <col min="9753" max="9754" width="10.28515625" style="165" customWidth="1"/>
    <col min="9755" max="9755" width="13.85546875" style="165" customWidth="1"/>
    <col min="9756" max="9756" width="13.28515625" style="165" customWidth="1"/>
    <col min="9757" max="9770" width="10.28515625" style="165" customWidth="1"/>
    <col min="9771" max="9984" width="9.140625" style="165"/>
    <col min="9985" max="9985" width="12.140625" style="165" customWidth="1"/>
    <col min="9986" max="9986" width="15.42578125" style="165" customWidth="1"/>
    <col min="9987" max="9996" width="23.5703125" style="165" customWidth="1"/>
    <col min="9997" max="9997" width="12.140625" style="165" customWidth="1"/>
    <col min="9998" max="9998" width="15.42578125" style="165" customWidth="1"/>
    <col min="9999" max="10008" width="23.5703125" style="165" customWidth="1"/>
    <col min="10009" max="10010" width="10.28515625" style="165" customWidth="1"/>
    <col min="10011" max="10011" width="13.85546875" style="165" customWidth="1"/>
    <col min="10012" max="10012" width="13.28515625" style="165" customWidth="1"/>
    <col min="10013" max="10026" width="10.28515625" style="165" customWidth="1"/>
    <col min="10027" max="10240" width="9.140625" style="165"/>
    <col min="10241" max="10241" width="12.140625" style="165" customWidth="1"/>
    <col min="10242" max="10242" width="15.42578125" style="165" customWidth="1"/>
    <col min="10243" max="10252" width="23.5703125" style="165" customWidth="1"/>
    <col min="10253" max="10253" width="12.140625" style="165" customWidth="1"/>
    <col min="10254" max="10254" width="15.42578125" style="165" customWidth="1"/>
    <col min="10255" max="10264" width="23.5703125" style="165" customWidth="1"/>
    <col min="10265" max="10266" width="10.28515625" style="165" customWidth="1"/>
    <col min="10267" max="10267" width="13.85546875" style="165" customWidth="1"/>
    <col min="10268" max="10268" width="13.28515625" style="165" customWidth="1"/>
    <col min="10269" max="10282" width="10.28515625" style="165" customWidth="1"/>
    <col min="10283" max="10496" width="9.140625" style="165"/>
    <col min="10497" max="10497" width="12.140625" style="165" customWidth="1"/>
    <col min="10498" max="10498" width="15.42578125" style="165" customWidth="1"/>
    <col min="10499" max="10508" width="23.5703125" style="165" customWidth="1"/>
    <col min="10509" max="10509" width="12.140625" style="165" customWidth="1"/>
    <col min="10510" max="10510" width="15.42578125" style="165" customWidth="1"/>
    <col min="10511" max="10520" width="23.5703125" style="165" customWidth="1"/>
    <col min="10521" max="10522" width="10.28515625" style="165" customWidth="1"/>
    <col min="10523" max="10523" width="13.85546875" style="165" customWidth="1"/>
    <col min="10524" max="10524" width="13.28515625" style="165" customWidth="1"/>
    <col min="10525" max="10538" width="10.28515625" style="165" customWidth="1"/>
    <col min="10539" max="10752" width="9.140625" style="165"/>
    <col min="10753" max="10753" width="12.140625" style="165" customWidth="1"/>
    <col min="10754" max="10754" width="15.42578125" style="165" customWidth="1"/>
    <col min="10755" max="10764" width="23.5703125" style="165" customWidth="1"/>
    <col min="10765" max="10765" width="12.140625" style="165" customWidth="1"/>
    <col min="10766" max="10766" width="15.42578125" style="165" customWidth="1"/>
    <col min="10767" max="10776" width="23.5703125" style="165" customWidth="1"/>
    <col min="10777" max="10778" width="10.28515625" style="165" customWidth="1"/>
    <col min="10779" max="10779" width="13.85546875" style="165" customWidth="1"/>
    <col min="10780" max="10780" width="13.28515625" style="165" customWidth="1"/>
    <col min="10781" max="10794" width="10.28515625" style="165" customWidth="1"/>
    <col min="10795" max="11008" width="9.140625" style="165"/>
    <col min="11009" max="11009" width="12.140625" style="165" customWidth="1"/>
    <col min="11010" max="11010" width="15.42578125" style="165" customWidth="1"/>
    <col min="11011" max="11020" width="23.5703125" style="165" customWidth="1"/>
    <col min="11021" max="11021" width="12.140625" style="165" customWidth="1"/>
    <col min="11022" max="11022" width="15.42578125" style="165" customWidth="1"/>
    <col min="11023" max="11032" width="23.5703125" style="165" customWidth="1"/>
    <col min="11033" max="11034" width="10.28515625" style="165" customWidth="1"/>
    <col min="11035" max="11035" width="13.85546875" style="165" customWidth="1"/>
    <col min="11036" max="11036" width="13.28515625" style="165" customWidth="1"/>
    <col min="11037" max="11050" width="10.28515625" style="165" customWidth="1"/>
    <col min="11051" max="11264" width="9.140625" style="165"/>
    <col min="11265" max="11265" width="12.140625" style="165" customWidth="1"/>
    <col min="11266" max="11266" width="15.42578125" style="165" customWidth="1"/>
    <col min="11267" max="11276" width="23.5703125" style="165" customWidth="1"/>
    <col min="11277" max="11277" width="12.140625" style="165" customWidth="1"/>
    <col min="11278" max="11278" width="15.42578125" style="165" customWidth="1"/>
    <col min="11279" max="11288" width="23.5703125" style="165" customWidth="1"/>
    <col min="11289" max="11290" width="10.28515625" style="165" customWidth="1"/>
    <col min="11291" max="11291" width="13.85546875" style="165" customWidth="1"/>
    <col min="11292" max="11292" width="13.28515625" style="165" customWidth="1"/>
    <col min="11293" max="11306" width="10.28515625" style="165" customWidth="1"/>
    <col min="11307" max="11520" width="9.140625" style="165"/>
    <col min="11521" max="11521" width="12.140625" style="165" customWidth="1"/>
    <col min="11522" max="11522" width="15.42578125" style="165" customWidth="1"/>
    <col min="11523" max="11532" width="23.5703125" style="165" customWidth="1"/>
    <col min="11533" max="11533" width="12.140625" style="165" customWidth="1"/>
    <col min="11534" max="11534" width="15.42578125" style="165" customWidth="1"/>
    <col min="11535" max="11544" width="23.5703125" style="165" customWidth="1"/>
    <col min="11545" max="11546" width="10.28515625" style="165" customWidth="1"/>
    <col min="11547" max="11547" width="13.85546875" style="165" customWidth="1"/>
    <col min="11548" max="11548" width="13.28515625" style="165" customWidth="1"/>
    <col min="11549" max="11562" width="10.28515625" style="165" customWidth="1"/>
    <col min="11563" max="11776" width="9.140625" style="165"/>
    <col min="11777" max="11777" width="12.140625" style="165" customWidth="1"/>
    <col min="11778" max="11778" width="15.42578125" style="165" customWidth="1"/>
    <col min="11779" max="11788" width="23.5703125" style="165" customWidth="1"/>
    <col min="11789" max="11789" width="12.140625" style="165" customWidth="1"/>
    <col min="11790" max="11790" width="15.42578125" style="165" customWidth="1"/>
    <col min="11791" max="11800" width="23.5703125" style="165" customWidth="1"/>
    <col min="11801" max="11802" width="10.28515625" style="165" customWidth="1"/>
    <col min="11803" max="11803" width="13.85546875" style="165" customWidth="1"/>
    <col min="11804" max="11804" width="13.28515625" style="165" customWidth="1"/>
    <col min="11805" max="11818" width="10.28515625" style="165" customWidth="1"/>
    <col min="11819" max="12032" width="9.140625" style="165"/>
    <col min="12033" max="12033" width="12.140625" style="165" customWidth="1"/>
    <col min="12034" max="12034" width="15.42578125" style="165" customWidth="1"/>
    <col min="12035" max="12044" width="23.5703125" style="165" customWidth="1"/>
    <col min="12045" max="12045" width="12.140625" style="165" customWidth="1"/>
    <col min="12046" max="12046" width="15.42578125" style="165" customWidth="1"/>
    <col min="12047" max="12056" width="23.5703125" style="165" customWidth="1"/>
    <col min="12057" max="12058" width="10.28515625" style="165" customWidth="1"/>
    <col min="12059" max="12059" width="13.85546875" style="165" customWidth="1"/>
    <col min="12060" max="12060" width="13.28515625" style="165" customWidth="1"/>
    <col min="12061" max="12074" width="10.28515625" style="165" customWidth="1"/>
    <col min="12075" max="12288" width="9.140625" style="165"/>
    <col min="12289" max="12289" width="12.140625" style="165" customWidth="1"/>
    <col min="12290" max="12290" width="15.42578125" style="165" customWidth="1"/>
    <col min="12291" max="12300" width="23.5703125" style="165" customWidth="1"/>
    <col min="12301" max="12301" width="12.140625" style="165" customWidth="1"/>
    <col min="12302" max="12302" width="15.42578125" style="165" customWidth="1"/>
    <col min="12303" max="12312" width="23.5703125" style="165" customWidth="1"/>
    <col min="12313" max="12314" width="10.28515625" style="165" customWidth="1"/>
    <col min="12315" max="12315" width="13.85546875" style="165" customWidth="1"/>
    <col min="12316" max="12316" width="13.28515625" style="165" customWidth="1"/>
    <col min="12317" max="12330" width="10.28515625" style="165" customWidth="1"/>
    <col min="12331" max="12544" width="9.140625" style="165"/>
    <col min="12545" max="12545" width="12.140625" style="165" customWidth="1"/>
    <col min="12546" max="12546" width="15.42578125" style="165" customWidth="1"/>
    <col min="12547" max="12556" width="23.5703125" style="165" customWidth="1"/>
    <col min="12557" max="12557" width="12.140625" style="165" customWidth="1"/>
    <col min="12558" max="12558" width="15.42578125" style="165" customWidth="1"/>
    <col min="12559" max="12568" width="23.5703125" style="165" customWidth="1"/>
    <col min="12569" max="12570" width="10.28515625" style="165" customWidth="1"/>
    <col min="12571" max="12571" width="13.85546875" style="165" customWidth="1"/>
    <col min="12572" max="12572" width="13.28515625" style="165" customWidth="1"/>
    <col min="12573" max="12586" width="10.28515625" style="165" customWidth="1"/>
    <col min="12587" max="12800" width="9.140625" style="165"/>
    <col min="12801" max="12801" width="12.140625" style="165" customWidth="1"/>
    <col min="12802" max="12802" width="15.42578125" style="165" customWidth="1"/>
    <col min="12803" max="12812" width="23.5703125" style="165" customWidth="1"/>
    <col min="12813" max="12813" width="12.140625" style="165" customWidth="1"/>
    <col min="12814" max="12814" width="15.42578125" style="165" customWidth="1"/>
    <col min="12815" max="12824" width="23.5703125" style="165" customWidth="1"/>
    <col min="12825" max="12826" width="10.28515625" style="165" customWidth="1"/>
    <col min="12827" max="12827" width="13.85546875" style="165" customWidth="1"/>
    <col min="12828" max="12828" width="13.28515625" style="165" customWidth="1"/>
    <col min="12829" max="12842" width="10.28515625" style="165" customWidth="1"/>
    <col min="12843" max="13056" width="9.140625" style="165"/>
    <col min="13057" max="13057" width="12.140625" style="165" customWidth="1"/>
    <col min="13058" max="13058" width="15.42578125" style="165" customWidth="1"/>
    <col min="13059" max="13068" width="23.5703125" style="165" customWidth="1"/>
    <col min="13069" max="13069" width="12.140625" style="165" customWidth="1"/>
    <col min="13070" max="13070" width="15.42578125" style="165" customWidth="1"/>
    <col min="13071" max="13080" width="23.5703125" style="165" customWidth="1"/>
    <col min="13081" max="13082" width="10.28515625" style="165" customWidth="1"/>
    <col min="13083" max="13083" width="13.85546875" style="165" customWidth="1"/>
    <col min="13084" max="13084" width="13.28515625" style="165" customWidth="1"/>
    <col min="13085" max="13098" width="10.28515625" style="165" customWidth="1"/>
    <col min="13099" max="13312" width="9.140625" style="165"/>
    <col min="13313" max="13313" width="12.140625" style="165" customWidth="1"/>
    <col min="13314" max="13314" width="15.42578125" style="165" customWidth="1"/>
    <col min="13315" max="13324" width="23.5703125" style="165" customWidth="1"/>
    <col min="13325" max="13325" width="12.140625" style="165" customWidth="1"/>
    <col min="13326" max="13326" width="15.42578125" style="165" customWidth="1"/>
    <col min="13327" max="13336" width="23.5703125" style="165" customWidth="1"/>
    <col min="13337" max="13338" width="10.28515625" style="165" customWidth="1"/>
    <col min="13339" max="13339" width="13.85546875" style="165" customWidth="1"/>
    <col min="13340" max="13340" width="13.28515625" style="165" customWidth="1"/>
    <col min="13341" max="13354" width="10.28515625" style="165" customWidth="1"/>
    <col min="13355" max="13568" width="9.140625" style="165"/>
    <col min="13569" max="13569" width="12.140625" style="165" customWidth="1"/>
    <col min="13570" max="13570" width="15.42578125" style="165" customWidth="1"/>
    <col min="13571" max="13580" width="23.5703125" style="165" customWidth="1"/>
    <col min="13581" max="13581" width="12.140625" style="165" customWidth="1"/>
    <col min="13582" max="13582" width="15.42578125" style="165" customWidth="1"/>
    <col min="13583" max="13592" width="23.5703125" style="165" customWidth="1"/>
    <col min="13593" max="13594" width="10.28515625" style="165" customWidth="1"/>
    <col min="13595" max="13595" width="13.85546875" style="165" customWidth="1"/>
    <col min="13596" max="13596" width="13.28515625" style="165" customWidth="1"/>
    <col min="13597" max="13610" width="10.28515625" style="165" customWidth="1"/>
    <col min="13611" max="13824" width="9.140625" style="165"/>
    <col min="13825" max="13825" width="12.140625" style="165" customWidth="1"/>
    <col min="13826" max="13826" width="15.42578125" style="165" customWidth="1"/>
    <col min="13827" max="13836" width="23.5703125" style="165" customWidth="1"/>
    <col min="13837" max="13837" width="12.140625" style="165" customWidth="1"/>
    <col min="13838" max="13838" width="15.42578125" style="165" customWidth="1"/>
    <col min="13839" max="13848" width="23.5703125" style="165" customWidth="1"/>
    <col min="13849" max="13850" width="10.28515625" style="165" customWidth="1"/>
    <col min="13851" max="13851" width="13.85546875" style="165" customWidth="1"/>
    <col min="13852" max="13852" width="13.28515625" style="165" customWidth="1"/>
    <col min="13853" max="13866" width="10.28515625" style="165" customWidth="1"/>
    <col min="13867" max="14080" width="9.140625" style="165"/>
    <col min="14081" max="14081" width="12.140625" style="165" customWidth="1"/>
    <col min="14082" max="14082" width="15.42578125" style="165" customWidth="1"/>
    <col min="14083" max="14092" width="23.5703125" style="165" customWidth="1"/>
    <col min="14093" max="14093" width="12.140625" style="165" customWidth="1"/>
    <col min="14094" max="14094" width="15.42578125" style="165" customWidth="1"/>
    <col min="14095" max="14104" width="23.5703125" style="165" customWidth="1"/>
    <col min="14105" max="14106" width="10.28515625" style="165" customWidth="1"/>
    <col min="14107" max="14107" width="13.85546875" style="165" customWidth="1"/>
    <col min="14108" max="14108" width="13.28515625" style="165" customWidth="1"/>
    <col min="14109" max="14122" width="10.28515625" style="165" customWidth="1"/>
    <col min="14123" max="14336" width="9.140625" style="165"/>
    <col min="14337" max="14337" width="12.140625" style="165" customWidth="1"/>
    <col min="14338" max="14338" width="15.42578125" style="165" customWidth="1"/>
    <col min="14339" max="14348" width="23.5703125" style="165" customWidth="1"/>
    <col min="14349" max="14349" width="12.140625" style="165" customWidth="1"/>
    <col min="14350" max="14350" width="15.42578125" style="165" customWidth="1"/>
    <col min="14351" max="14360" width="23.5703125" style="165" customWidth="1"/>
    <col min="14361" max="14362" width="10.28515625" style="165" customWidth="1"/>
    <col min="14363" max="14363" width="13.85546875" style="165" customWidth="1"/>
    <col min="14364" max="14364" width="13.28515625" style="165" customWidth="1"/>
    <col min="14365" max="14378" width="10.28515625" style="165" customWidth="1"/>
    <col min="14379" max="14592" width="9.140625" style="165"/>
    <col min="14593" max="14593" width="12.140625" style="165" customWidth="1"/>
    <col min="14594" max="14594" width="15.42578125" style="165" customWidth="1"/>
    <col min="14595" max="14604" width="23.5703125" style="165" customWidth="1"/>
    <col min="14605" max="14605" width="12.140625" style="165" customWidth="1"/>
    <col min="14606" max="14606" width="15.42578125" style="165" customWidth="1"/>
    <col min="14607" max="14616" width="23.5703125" style="165" customWidth="1"/>
    <col min="14617" max="14618" width="10.28515625" style="165" customWidth="1"/>
    <col min="14619" max="14619" width="13.85546875" style="165" customWidth="1"/>
    <col min="14620" max="14620" width="13.28515625" style="165" customWidth="1"/>
    <col min="14621" max="14634" width="10.28515625" style="165" customWidth="1"/>
    <col min="14635" max="14848" width="9.140625" style="165"/>
    <col min="14849" max="14849" width="12.140625" style="165" customWidth="1"/>
    <col min="14850" max="14850" width="15.42578125" style="165" customWidth="1"/>
    <col min="14851" max="14860" width="23.5703125" style="165" customWidth="1"/>
    <col min="14861" max="14861" width="12.140625" style="165" customWidth="1"/>
    <col min="14862" max="14862" width="15.42578125" style="165" customWidth="1"/>
    <col min="14863" max="14872" width="23.5703125" style="165" customWidth="1"/>
    <col min="14873" max="14874" width="10.28515625" style="165" customWidth="1"/>
    <col min="14875" max="14875" width="13.85546875" style="165" customWidth="1"/>
    <col min="14876" max="14876" width="13.28515625" style="165" customWidth="1"/>
    <col min="14877" max="14890" width="10.28515625" style="165" customWidth="1"/>
    <col min="14891" max="15104" width="9.140625" style="165"/>
    <col min="15105" max="15105" width="12.140625" style="165" customWidth="1"/>
    <col min="15106" max="15106" width="15.42578125" style="165" customWidth="1"/>
    <col min="15107" max="15116" width="23.5703125" style="165" customWidth="1"/>
    <col min="15117" max="15117" width="12.140625" style="165" customWidth="1"/>
    <col min="15118" max="15118" width="15.42578125" style="165" customWidth="1"/>
    <col min="15119" max="15128" width="23.5703125" style="165" customWidth="1"/>
    <col min="15129" max="15130" width="10.28515625" style="165" customWidth="1"/>
    <col min="15131" max="15131" width="13.85546875" style="165" customWidth="1"/>
    <col min="15132" max="15132" width="13.28515625" style="165" customWidth="1"/>
    <col min="15133" max="15146" width="10.28515625" style="165" customWidth="1"/>
    <col min="15147" max="15360" width="9.140625" style="165"/>
    <col min="15361" max="15361" width="12.140625" style="165" customWidth="1"/>
    <col min="15362" max="15362" width="15.42578125" style="165" customWidth="1"/>
    <col min="15363" max="15372" width="23.5703125" style="165" customWidth="1"/>
    <col min="15373" max="15373" width="12.140625" style="165" customWidth="1"/>
    <col min="15374" max="15374" width="15.42578125" style="165" customWidth="1"/>
    <col min="15375" max="15384" width="23.5703125" style="165" customWidth="1"/>
    <col min="15385" max="15386" width="10.28515625" style="165" customWidth="1"/>
    <col min="15387" max="15387" width="13.85546875" style="165" customWidth="1"/>
    <col min="15388" max="15388" width="13.28515625" style="165" customWidth="1"/>
    <col min="15389" max="15402" width="10.28515625" style="165" customWidth="1"/>
    <col min="15403" max="15616" width="9.140625" style="165"/>
    <col min="15617" max="15617" width="12.140625" style="165" customWidth="1"/>
    <col min="15618" max="15618" width="15.42578125" style="165" customWidth="1"/>
    <col min="15619" max="15628" width="23.5703125" style="165" customWidth="1"/>
    <col min="15629" max="15629" width="12.140625" style="165" customWidth="1"/>
    <col min="15630" max="15630" width="15.42578125" style="165" customWidth="1"/>
    <col min="15631" max="15640" width="23.5703125" style="165" customWidth="1"/>
    <col min="15641" max="15642" width="10.28515625" style="165" customWidth="1"/>
    <col min="15643" max="15643" width="13.85546875" style="165" customWidth="1"/>
    <col min="15644" max="15644" width="13.28515625" style="165" customWidth="1"/>
    <col min="15645" max="15658" width="10.28515625" style="165" customWidth="1"/>
    <col min="15659" max="15872" width="9.140625" style="165"/>
    <col min="15873" max="15873" width="12.140625" style="165" customWidth="1"/>
    <col min="15874" max="15874" width="15.42578125" style="165" customWidth="1"/>
    <col min="15875" max="15884" width="23.5703125" style="165" customWidth="1"/>
    <col min="15885" max="15885" width="12.140625" style="165" customWidth="1"/>
    <col min="15886" max="15886" width="15.42578125" style="165" customWidth="1"/>
    <col min="15887" max="15896" width="23.5703125" style="165" customWidth="1"/>
    <col min="15897" max="15898" width="10.28515625" style="165" customWidth="1"/>
    <col min="15899" max="15899" width="13.85546875" style="165" customWidth="1"/>
    <col min="15900" max="15900" width="13.28515625" style="165" customWidth="1"/>
    <col min="15901" max="15914" width="10.28515625" style="165" customWidth="1"/>
    <col min="15915" max="16128" width="9.140625" style="165"/>
    <col min="16129" max="16129" width="12.140625" style="165" customWidth="1"/>
    <col min="16130" max="16130" width="15.42578125" style="165" customWidth="1"/>
    <col min="16131" max="16140" width="23.5703125" style="165" customWidth="1"/>
    <col min="16141" max="16141" width="12.140625" style="165" customWidth="1"/>
    <col min="16142" max="16142" width="15.42578125" style="165" customWidth="1"/>
    <col min="16143" max="16152" width="23.5703125" style="165" customWidth="1"/>
    <col min="16153" max="16154" width="10.28515625" style="165" customWidth="1"/>
    <col min="16155" max="16155" width="13.85546875" style="165" customWidth="1"/>
    <col min="16156" max="16156" width="13.28515625" style="165" customWidth="1"/>
    <col min="16157" max="16170" width="10.28515625" style="165" customWidth="1"/>
    <col min="16171" max="16384" width="9.140625" style="165"/>
  </cols>
  <sheetData>
    <row r="1" spans="1:48" ht="18.75">
      <c r="A1" s="291" t="s">
        <v>296</v>
      </c>
      <c r="B1" s="292"/>
      <c r="C1" s="292"/>
      <c r="D1" s="292"/>
      <c r="E1" s="292"/>
      <c r="F1" s="292"/>
      <c r="G1" s="292"/>
      <c r="H1" s="292"/>
      <c r="I1" s="292"/>
      <c r="J1" s="292"/>
      <c r="K1" s="292"/>
      <c r="L1" s="164"/>
      <c r="M1" s="291" t="s">
        <v>305</v>
      </c>
      <c r="N1" s="292"/>
      <c r="O1" s="292"/>
      <c r="P1" s="292"/>
      <c r="Q1" s="292"/>
      <c r="R1" s="292"/>
      <c r="S1" s="292"/>
      <c r="T1" s="292"/>
      <c r="U1" s="292"/>
      <c r="V1" s="292"/>
      <c r="W1" s="292"/>
      <c r="X1" s="292"/>
    </row>
    <row r="2" spans="1:48" ht="13.5" customHeight="1">
      <c r="A2" s="166" t="s">
        <v>306</v>
      </c>
      <c r="B2" s="167"/>
      <c r="C2" s="168"/>
      <c r="D2" s="168"/>
      <c r="E2" s="168"/>
      <c r="F2" s="168"/>
      <c r="G2" s="168"/>
      <c r="H2" s="168"/>
      <c r="I2" s="168"/>
      <c r="J2" s="168"/>
      <c r="K2" s="168"/>
      <c r="L2" s="168"/>
      <c r="M2" s="166" t="s">
        <v>304</v>
      </c>
      <c r="N2" s="167"/>
      <c r="O2" s="168"/>
      <c r="P2" s="168"/>
      <c r="Q2" s="168"/>
      <c r="R2" s="168"/>
      <c r="S2" s="168"/>
      <c r="T2" s="168"/>
      <c r="U2" s="168"/>
      <c r="V2" s="168"/>
      <c r="W2" s="168"/>
      <c r="X2" s="168"/>
      <c r="Y2" s="166" t="s">
        <v>306</v>
      </c>
      <c r="Z2" s="167"/>
    </row>
    <row r="3" spans="1:48" ht="14.25">
      <c r="A3" s="169"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M3" s="169" t="str">
        <f>IF($Z$3="","連続１０回・２０回出場者のデータを入力してください。締切り以降の申請は受付いたしません。
",$Z$3)</f>
        <v xml:space="preserve">連続１０回・２０回出場者のデータを入力してください。締切り以降の申請は受付いたしません。
</v>
      </c>
      <c r="Y3" s="169"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Z3" s="170"/>
    </row>
    <row r="4" spans="1:48" ht="15" thickBot="1">
      <c r="A4" s="181" t="str">
        <f>申込一覧表!A3</f>
        <v/>
      </c>
      <c r="B4" s="182">
        <f>申込書!Q4</f>
        <v>0</v>
      </c>
      <c r="M4" s="181" t="str">
        <f>申込一覧表!A3</f>
        <v/>
      </c>
      <c r="N4" s="182">
        <f>申込書!Q4</f>
        <v>0</v>
      </c>
      <c r="Y4" s="181" t="str">
        <f>申込一覧表!A3</f>
        <v/>
      </c>
      <c r="Z4" s="182">
        <f>申込書!Q4</f>
        <v>0</v>
      </c>
    </row>
    <row r="5" spans="1:48" ht="17.25" customHeight="1">
      <c r="A5" s="281"/>
      <c r="B5" s="282"/>
      <c r="C5" s="287">
        <v>1</v>
      </c>
      <c r="D5" s="288"/>
      <c r="E5" s="287">
        <v>2</v>
      </c>
      <c r="F5" s="288"/>
      <c r="G5" s="287">
        <v>3</v>
      </c>
      <c r="H5" s="288"/>
      <c r="I5" s="287">
        <v>4</v>
      </c>
      <c r="J5" s="288"/>
      <c r="K5" s="293">
        <v>5</v>
      </c>
      <c r="L5" s="294"/>
      <c r="M5" s="281"/>
      <c r="N5" s="282"/>
      <c r="O5" s="287">
        <v>6</v>
      </c>
      <c r="P5" s="288"/>
      <c r="Q5" s="287">
        <v>7</v>
      </c>
      <c r="R5" s="288"/>
      <c r="S5" s="287">
        <v>8</v>
      </c>
      <c r="T5" s="288"/>
      <c r="U5" s="287">
        <v>9</v>
      </c>
      <c r="V5" s="288"/>
      <c r="W5" s="287">
        <v>10</v>
      </c>
      <c r="X5" s="288"/>
      <c r="Y5" s="281"/>
      <c r="Z5" s="282"/>
      <c r="AA5" s="287">
        <v>11</v>
      </c>
      <c r="AB5" s="288"/>
      <c r="AC5" s="287">
        <v>12</v>
      </c>
      <c r="AD5" s="288"/>
      <c r="AE5" s="287">
        <v>13</v>
      </c>
      <c r="AF5" s="288"/>
      <c r="AG5" s="287">
        <v>14</v>
      </c>
      <c r="AH5" s="288"/>
      <c r="AI5" s="287">
        <v>15</v>
      </c>
      <c r="AJ5" s="288"/>
      <c r="AO5" s="165">
        <v>800</v>
      </c>
      <c r="AP5" s="165">
        <v>1500</v>
      </c>
      <c r="AQ5" s="165">
        <v>3000</v>
      </c>
      <c r="AR5" s="165">
        <v>400</v>
      </c>
      <c r="AV5" s="171" t="s">
        <v>269</v>
      </c>
    </row>
    <row r="6" spans="1:48" ht="17.25" customHeight="1">
      <c r="A6" s="283"/>
      <c r="B6" s="284"/>
      <c r="C6" s="172"/>
      <c r="D6" s="173"/>
      <c r="E6" s="172" t="s">
        <v>307</v>
      </c>
      <c r="F6" s="173"/>
      <c r="G6" s="172" t="s">
        <v>307</v>
      </c>
      <c r="H6" s="173"/>
      <c r="I6" s="172" t="s">
        <v>307</v>
      </c>
      <c r="J6" s="173"/>
      <c r="K6" s="172" t="s">
        <v>307</v>
      </c>
      <c r="L6" s="173"/>
      <c r="M6" s="283"/>
      <c r="N6" s="284"/>
      <c r="O6" s="172" t="s">
        <v>307</v>
      </c>
      <c r="P6" s="173"/>
      <c r="Q6" s="172" t="s">
        <v>307</v>
      </c>
      <c r="R6" s="173"/>
      <c r="S6" s="172" t="s">
        <v>307</v>
      </c>
      <c r="T6" s="173"/>
      <c r="U6" s="172" t="s">
        <v>307</v>
      </c>
      <c r="V6" s="173"/>
      <c r="W6" s="172" t="s">
        <v>307</v>
      </c>
      <c r="X6" s="173"/>
      <c r="Y6" s="283"/>
      <c r="Z6" s="284"/>
      <c r="AA6" s="172"/>
      <c r="AB6" s="173"/>
      <c r="AC6" s="172" t="s">
        <v>307</v>
      </c>
      <c r="AD6" s="173"/>
      <c r="AE6" s="172" t="s">
        <v>307</v>
      </c>
      <c r="AF6" s="173"/>
      <c r="AG6" s="172"/>
      <c r="AH6" s="173"/>
      <c r="AI6" s="172"/>
      <c r="AJ6" s="173"/>
      <c r="AL6" s="165">
        <v>1</v>
      </c>
      <c r="AM6" s="165" t="str">
        <f>IF(申込一覧表!AA6="","",申込一覧表!AA6)</f>
        <v/>
      </c>
      <c r="AN6" s="174" t="str">
        <f>IF(申込一覧表!B6="","",申込一覧表!B6)</f>
        <v/>
      </c>
      <c r="AV6" s="171" t="s">
        <v>270</v>
      </c>
    </row>
    <row r="7" spans="1:48" ht="17.25" customHeight="1" thickBot="1">
      <c r="A7" s="285"/>
      <c r="B7" s="286"/>
      <c r="C7" s="289" t="str">
        <f>IF(C6="","",VLOOKUP(C6,$AM$6:$AN$199,2,0))</f>
        <v/>
      </c>
      <c r="D7" s="290"/>
      <c r="E7" s="289" t="str">
        <f>IF(E6="","",VLOOKUP(E6,$AM$6:$AN$199,2,0))</f>
        <v/>
      </c>
      <c r="F7" s="290"/>
      <c r="G7" s="289" t="str">
        <f>IF(G6="","",VLOOKUP(G6,$AM$6:$AN$199,2,0))</f>
        <v/>
      </c>
      <c r="H7" s="290"/>
      <c r="I7" s="289" t="str">
        <f>IF(I6="","",VLOOKUP(I6,$AM$6:$AN$199,2,0))</f>
        <v/>
      </c>
      <c r="J7" s="290"/>
      <c r="K7" s="289" t="str">
        <f>IF(K6="","",VLOOKUP(K6,$AM$6:$AN$199,2,0))</f>
        <v/>
      </c>
      <c r="L7" s="290"/>
      <c r="M7" s="285"/>
      <c r="N7" s="286"/>
      <c r="O7" s="289" t="str">
        <f>IF(O6="","",VLOOKUP(O6,$AM$6:$AN$199,2,0))</f>
        <v/>
      </c>
      <c r="P7" s="290"/>
      <c r="Q7" s="289" t="str">
        <f>IF(Q6="","",VLOOKUP(Q6,$AM$6:$AN$199,2,0))</f>
        <v/>
      </c>
      <c r="R7" s="290"/>
      <c r="S7" s="289" t="str">
        <f>IF(S6="","",VLOOKUP(S6,$AM$6:$AN$199,2,0))</f>
        <v/>
      </c>
      <c r="T7" s="290"/>
      <c r="U7" s="289" t="str">
        <f>IF(U6="","",VLOOKUP(U6,$AM$6:$AN$199,2,0))</f>
        <v/>
      </c>
      <c r="V7" s="290"/>
      <c r="W7" s="289" t="str">
        <f>IF(W6="","",VLOOKUP(W6,$AM$6:$AN$199,2,0))</f>
        <v/>
      </c>
      <c r="X7" s="290"/>
      <c r="Y7" s="285"/>
      <c r="Z7" s="286"/>
      <c r="AA7" s="289" t="str">
        <f>IF(AA6="","",VLOOKUP(AA6,$AM$6:$AN$199,2,0))</f>
        <v/>
      </c>
      <c r="AB7" s="290"/>
      <c r="AC7" s="289" t="str">
        <f>IF(AC6="","",VLOOKUP(AC6,$AM$6:$AN$199,2,0))</f>
        <v/>
      </c>
      <c r="AD7" s="290"/>
      <c r="AE7" s="289" t="str">
        <f>IF(AE6="","",VLOOKUP(AE6,$AM$6:$AN$199,2,0))</f>
        <v/>
      </c>
      <c r="AF7" s="290"/>
      <c r="AG7" s="289" t="str">
        <f>IF(AG6="","",VLOOKUP(AG6,$AM$6:$AN$199,2,0))</f>
        <v/>
      </c>
      <c r="AH7" s="290"/>
      <c r="AI7" s="289" t="str">
        <f>IF(AI6="","",VLOOKUP(AI6,$AM$6:$AN$199,2,0))</f>
        <v/>
      </c>
      <c r="AJ7" s="290"/>
      <c r="AL7" s="165">
        <v>2</v>
      </c>
      <c r="AM7" s="165" t="str">
        <f>IF(申込一覧表!AA7="","",申込一覧表!AA7)</f>
        <v/>
      </c>
      <c r="AN7" s="174" t="str">
        <f>IF(申込一覧表!B7="","",申込一覧表!B7)</f>
        <v/>
      </c>
      <c r="AV7" s="175" t="s">
        <v>271</v>
      </c>
    </row>
    <row r="8" spans="1:48" ht="17.25" customHeight="1">
      <c r="A8" s="272" t="s">
        <v>315</v>
      </c>
      <c r="B8" s="176" t="s">
        <v>273</v>
      </c>
      <c r="C8" s="268"/>
      <c r="D8" s="269"/>
      <c r="E8" s="268"/>
      <c r="F8" s="269"/>
      <c r="G8" s="268"/>
      <c r="H8" s="269"/>
      <c r="I8" s="268"/>
      <c r="J8" s="269"/>
      <c r="K8" s="268"/>
      <c r="L8" s="269"/>
      <c r="M8" s="272" t="s">
        <v>315</v>
      </c>
      <c r="N8" s="176" t="s">
        <v>273</v>
      </c>
      <c r="O8" s="268"/>
      <c r="P8" s="269"/>
      <c r="Q8" s="268"/>
      <c r="R8" s="269"/>
      <c r="S8" s="268"/>
      <c r="T8" s="269"/>
      <c r="U8" s="268"/>
      <c r="V8" s="269"/>
      <c r="W8" s="268"/>
      <c r="X8" s="269"/>
      <c r="Y8" s="272" t="s">
        <v>315</v>
      </c>
      <c r="Z8" s="176" t="s">
        <v>273</v>
      </c>
      <c r="AA8" s="268"/>
      <c r="AB8" s="269"/>
      <c r="AC8" s="268"/>
      <c r="AD8" s="269"/>
      <c r="AE8" s="268"/>
      <c r="AF8" s="269"/>
      <c r="AG8" s="268"/>
      <c r="AH8" s="269"/>
      <c r="AI8" s="268"/>
      <c r="AJ8" s="269"/>
      <c r="AL8" s="165">
        <v>3</v>
      </c>
      <c r="AM8" s="165" t="str">
        <f>IF(申込一覧表!AA8="","",申込一覧表!AA8)</f>
        <v/>
      </c>
      <c r="AN8" s="174" t="str">
        <f>IF(申込一覧表!B8="","",申込一覧表!B8)</f>
        <v/>
      </c>
      <c r="AV8" s="175"/>
    </row>
    <row r="9" spans="1:48" ht="17.25" customHeight="1">
      <c r="A9" s="273"/>
      <c r="B9" s="177" t="s">
        <v>274</v>
      </c>
      <c r="C9" s="270"/>
      <c r="D9" s="271"/>
      <c r="E9" s="270"/>
      <c r="F9" s="271"/>
      <c r="G9" s="270"/>
      <c r="H9" s="271"/>
      <c r="I9" s="270"/>
      <c r="J9" s="271"/>
      <c r="K9" s="270"/>
      <c r="L9" s="271"/>
      <c r="M9" s="273"/>
      <c r="N9" s="177" t="s">
        <v>274</v>
      </c>
      <c r="O9" s="270"/>
      <c r="P9" s="271"/>
      <c r="Q9" s="270"/>
      <c r="R9" s="271"/>
      <c r="S9" s="270"/>
      <c r="T9" s="271"/>
      <c r="U9" s="270"/>
      <c r="V9" s="271"/>
      <c r="W9" s="270"/>
      <c r="X9" s="271"/>
      <c r="Y9" s="273"/>
      <c r="Z9" s="177" t="s">
        <v>274</v>
      </c>
      <c r="AA9" s="270"/>
      <c r="AB9" s="271"/>
      <c r="AC9" s="270"/>
      <c r="AD9" s="271"/>
      <c r="AE9" s="270"/>
      <c r="AF9" s="271"/>
      <c r="AG9" s="270"/>
      <c r="AH9" s="271"/>
      <c r="AI9" s="270"/>
      <c r="AJ9" s="271"/>
      <c r="AL9" s="165">
        <v>4</v>
      </c>
      <c r="AM9" s="165" t="str">
        <f>IF(申込一覧表!AA9="","",申込一覧表!AA9)</f>
        <v/>
      </c>
      <c r="AN9" s="174" t="str">
        <f>IF(申込一覧表!B9="","",申込一覧表!B9)</f>
        <v/>
      </c>
      <c r="AV9" s="175"/>
    </row>
    <row r="10" spans="1:48" ht="17.25" customHeight="1">
      <c r="A10" s="273"/>
      <c r="B10" s="177" t="s">
        <v>275</v>
      </c>
      <c r="C10" s="270"/>
      <c r="D10" s="271"/>
      <c r="E10" s="270"/>
      <c r="F10" s="271"/>
      <c r="G10" s="270"/>
      <c r="H10" s="271"/>
      <c r="I10" s="270"/>
      <c r="J10" s="271"/>
      <c r="K10" s="270"/>
      <c r="L10" s="271"/>
      <c r="M10" s="273"/>
      <c r="N10" s="177" t="s">
        <v>275</v>
      </c>
      <c r="O10" s="270"/>
      <c r="P10" s="271"/>
      <c r="Q10" s="270"/>
      <c r="R10" s="271"/>
      <c r="S10" s="270"/>
      <c r="T10" s="271"/>
      <c r="U10" s="270"/>
      <c r="V10" s="271"/>
      <c r="W10" s="270"/>
      <c r="X10" s="271"/>
      <c r="Y10" s="273"/>
      <c r="Z10" s="177" t="s">
        <v>275</v>
      </c>
      <c r="AA10" s="270"/>
      <c r="AB10" s="271"/>
      <c r="AC10" s="270"/>
      <c r="AD10" s="271"/>
      <c r="AE10" s="270"/>
      <c r="AF10" s="271"/>
      <c r="AG10" s="270"/>
      <c r="AH10" s="271"/>
      <c r="AI10" s="270"/>
      <c r="AJ10" s="271"/>
      <c r="AL10" s="165">
        <v>5</v>
      </c>
      <c r="AM10" s="165" t="str">
        <f>IF(申込一覧表!AA10="","",申込一覧表!AA10)</f>
        <v/>
      </c>
      <c r="AN10" s="174" t="str">
        <f>IF(申込一覧表!B10="","",申込一覧表!B10)</f>
        <v/>
      </c>
      <c r="AV10" s="175"/>
    </row>
    <row r="11" spans="1:48" ht="17.25" customHeight="1" thickBot="1">
      <c r="A11" s="274"/>
      <c r="B11" s="178" t="s">
        <v>276</v>
      </c>
      <c r="C11" s="266"/>
      <c r="D11" s="267"/>
      <c r="E11" s="266"/>
      <c r="F11" s="267"/>
      <c r="G11" s="266"/>
      <c r="H11" s="267"/>
      <c r="I11" s="266"/>
      <c r="J11" s="267"/>
      <c r="K11" s="266"/>
      <c r="L11" s="267"/>
      <c r="M11" s="274"/>
      <c r="N11" s="178" t="s">
        <v>276</v>
      </c>
      <c r="O11" s="266"/>
      <c r="P11" s="267"/>
      <c r="Q11" s="266"/>
      <c r="R11" s="267"/>
      <c r="S11" s="266"/>
      <c r="T11" s="267"/>
      <c r="U11" s="266"/>
      <c r="V11" s="267"/>
      <c r="W11" s="266"/>
      <c r="X11" s="267"/>
      <c r="Y11" s="274"/>
      <c r="Z11" s="178" t="s">
        <v>276</v>
      </c>
      <c r="AA11" s="266"/>
      <c r="AB11" s="267"/>
      <c r="AC11" s="266"/>
      <c r="AD11" s="267"/>
      <c r="AE11" s="266"/>
      <c r="AF11" s="267"/>
      <c r="AG11" s="266"/>
      <c r="AH11" s="267"/>
      <c r="AI11" s="266"/>
      <c r="AJ11" s="267"/>
      <c r="AL11" s="165">
        <v>6</v>
      </c>
      <c r="AM11" s="165" t="str">
        <f>IF(申込一覧表!AA11="","",申込一覧表!AA11)</f>
        <v/>
      </c>
      <c r="AN11" s="174" t="str">
        <f>IF(申込一覧表!B11="","",申込一覧表!B11)</f>
        <v/>
      </c>
      <c r="AV11" s="175"/>
    </row>
    <row r="12" spans="1:48" ht="17.25" customHeight="1">
      <c r="A12" s="272" t="s">
        <v>312</v>
      </c>
      <c r="B12" s="176" t="s">
        <v>273</v>
      </c>
      <c r="C12" s="268"/>
      <c r="D12" s="269"/>
      <c r="E12" s="268"/>
      <c r="F12" s="269"/>
      <c r="G12" s="268"/>
      <c r="H12" s="269"/>
      <c r="I12" s="268"/>
      <c r="J12" s="269"/>
      <c r="K12" s="268"/>
      <c r="L12" s="269"/>
      <c r="M12" s="272" t="s">
        <v>312</v>
      </c>
      <c r="N12" s="176" t="s">
        <v>273</v>
      </c>
      <c r="O12" s="268"/>
      <c r="P12" s="269"/>
      <c r="Q12" s="268"/>
      <c r="R12" s="269"/>
      <c r="S12" s="268"/>
      <c r="T12" s="269"/>
      <c r="U12" s="268"/>
      <c r="V12" s="269"/>
      <c r="W12" s="268"/>
      <c r="X12" s="269"/>
      <c r="Y12" s="272" t="s">
        <v>312</v>
      </c>
      <c r="Z12" s="176" t="s">
        <v>273</v>
      </c>
      <c r="AA12" s="268"/>
      <c r="AB12" s="269"/>
      <c r="AC12" s="268"/>
      <c r="AD12" s="269"/>
      <c r="AE12" s="268"/>
      <c r="AF12" s="269"/>
      <c r="AG12" s="268"/>
      <c r="AH12" s="269"/>
      <c r="AI12" s="268"/>
      <c r="AJ12" s="269"/>
      <c r="AL12" s="165">
        <v>7</v>
      </c>
      <c r="AM12" s="165" t="str">
        <f>IF(申込一覧表!AA12="","",申込一覧表!AA12)</f>
        <v/>
      </c>
      <c r="AN12" s="174" t="str">
        <f>IF(申込一覧表!B12="","",申込一覧表!B12)</f>
        <v/>
      </c>
      <c r="AV12" s="175"/>
    </row>
    <row r="13" spans="1:48" ht="17.25" customHeight="1">
      <c r="A13" s="273"/>
      <c r="B13" s="177" t="s">
        <v>274</v>
      </c>
      <c r="C13" s="270"/>
      <c r="D13" s="271"/>
      <c r="E13" s="270"/>
      <c r="F13" s="271"/>
      <c r="G13" s="270"/>
      <c r="H13" s="271"/>
      <c r="I13" s="270"/>
      <c r="J13" s="271"/>
      <c r="K13" s="270"/>
      <c r="L13" s="271"/>
      <c r="M13" s="273"/>
      <c r="N13" s="177" t="s">
        <v>274</v>
      </c>
      <c r="O13" s="270"/>
      <c r="P13" s="271"/>
      <c r="Q13" s="270"/>
      <c r="R13" s="271"/>
      <c r="S13" s="270"/>
      <c r="T13" s="271"/>
      <c r="U13" s="270"/>
      <c r="V13" s="271"/>
      <c r="W13" s="270"/>
      <c r="X13" s="271"/>
      <c r="Y13" s="273"/>
      <c r="Z13" s="177" t="s">
        <v>274</v>
      </c>
      <c r="AA13" s="270"/>
      <c r="AB13" s="271"/>
      <c r="AC13" s="270"/>
      <c r="AD13" s="271"/>
      <c r="AE13" s="270"/>
      <c r="AF13" s="271"/>
      <c r="AG13" s="270"/>
      <c r="AH13" s="271"/>
      <c r="AI13" s="270"/>
      <c r="AJ13" s="271"/>
      <c r="AL13" s="165">
        <v>8</v>
      </c>
      <c r="AM13" s="165" t="str">
        <f>IF(申込一覧表!AA13="","",申込一覧表!AA13)</f>
        <v/>
      </c>
      <c r="AN13" s="174" t="str">
        <f>IF(申込一覧表!B13="","",申込一覧表!B13)</f>
        <v/>
      </c>
      <c r="AV13" s="175"/>
    </row>
    <row r="14" spans="1:48" ht="17.25" customHeight="1">
      <c r="A14" s="273"/>
      <c r="B14" s="177" t="s">
        <v>275</v>
      </c>
      <c r="C14" s="270"/>
      <c r="D14" s="271"/>
      <c r="E14" s="270"/>
      <c r="F14" s="271"/>
      <c r="G14" s="270"/>
      <c r="H14" s="271"/>
      <c r="I14" s="270"/>
      <c r="J14" s="271"/>
      <c r="K14" s="270"/>
      <c r="L14" s="271"/>
      <c r="M14" s="273"/>
      <c r="N14" s="177" t="s">
        <v>275</v>
      </c>
      <c r="O14" s="270"/>
      <c r="P14" s="271"/>
      <c r="Q14" s="270"/>
      <c r="R14" s="271"/>
      <c r="S14" s="270"/>
      <c r="T14" s="271"/>
      <c r="U14" s="270"/>
      <c r="V14" s="271"/>
      <c r="W14" s="270"/>
      <c r="X14" s="271"/>
      <c r="Y14" s="273"/>
      <c r="Z14" s="177" t="s">
        <v>275</v>
      </c>
      <c r="AA14" s="270"/>
      <c r="AB14" s="271"/>
      <c r="AC14" s="270"/>
      <c r="AD14" s="271"/>
      <c r="AE14" s="270"/>
      <c r="AF14" s="271"/>
      <c r="AG14" s="270"/>
      <c r="AH14" s="271"/>
      <c r="AI14" s="270"/>
      <c r="AJ14" s="271"/>
      <c r="AL14" s="165">
        <v>9</v>
      </c>
      <c r="AM14" s="165" t="str">
        <f>IF(申込一覧表!AA14="","",申込一覧表!AA14)</f>
        <v/>
      </c>
      <c r="AN14" s="174" t="str">
        <f>IF(申込一覧表!B14="","",申込一覧表!B14)</f>
        <v/>
      </c>
      <c r="AV14" s="175"/>
    </row>
    <row r="15" spans="1:48" ht="17.25" customHeight="1" thickBot="1">
      <c r="A15" s="274"/>
      <c r="B15" s="178" t="s">
        <v>276</v>
      </c>
      <c r="C15" s="266"/>
      <c r="D15" s="267"/>
      <c r="E15" s="266"/>
      <c r="F15" s="267"/>
      <c r="G15" s="266"/>
      <c r="H15" s="267"/>
      <c r="I15" s="266"/>
      <c r="J15" s="267"/>
      <c r="K15" s="266"/>
      <c r="L15" s="267"/>
      <c r="M15" s="274"/>
      <c r="N15" s="178" t="s">
        <v>276</v>
      </c>
      <c r="O15" s="266"/>
      <c r="P15" s="267"/>
      <c r="Q15" s="266"/>
      <c r="R15" s="267"/>
      <c r="S15" s="266"/>
      <c r="T15" s="267"/>
      <c r="U15" s="266"/>
      <c r="V15" s="267"/>
      <c r="W15" s="266"/>
      <c r="X15" s="267"/>
      <c r="Y15" s="274"/>
      <c r="Z15" s="178" t="s">
        <v>276</v>
      </c>
      <c r="AA15" s="266"/>
      <c r="AB15" s="267"/>
      <c r="AC15" s="266"/>
      <c r="AD15" s="267"/>
      <c r="AE15" s="266"/>
      <c r="AF15" s="267"/>
      <c r="AG15" s="266"/>
      <c r="AH15" s="267"/>
      <c r="AI15" s="266"/>
      <c r="AJ15" s="267"/>
      <c r="AL15" s="165">
        <v>10</v>
      </c>
      <c r="AM15" s="165" t="str">
        <f>IF(申込一覧表!AA15="","",申込一覧表!AA15)</f>
        <v/>
      </c>
      <c r="AN15" s="174" t="str">
        <f>IF(申込一覧表!B15="","",申込一覧表!B15)</f>
        <v/>
      </c>
      <c r="AV15" s="175"/>
    </row>
    <row r="16" spans="1:48" ht="17.25" customHeight="1">
      <c r="A16" s="272" t="s">
        <v>311</v>
      </c>
      <c r="B16" s="176" t="s">
        <v>273</v>
      </c>
      <c r="C16" s="268"/>
      <c r="D16" s="269"/>
      <c r="E16" s="268"/>
      <c r="F16" s="269"/>
      <c r="G16" s="268"/>
      <c r="H16" s="269"/>
      <c r="I16" s="268"/>
      <c r="J16" s="269"/>
      <c r="K16" s="268"/>
      <c r="L16" s="269"/>
      <c r="M16" s="272" t="s">
        <v>311</v>
      </c>
      <c r="N16" s="176" t="s">
        <v>273</v>
      </c>
      <c r="O16" s="268"/>
      <c r="P16" s="269"/>
      <c r="Q16" s="268"/>
      <c r="R16" s="269"/>
      <c r="S16" s="268"/>
      <c r="T16" s="269"/>
      <c r="U16" s="268"/>
      <c r="V16" s="269"/>
      <c r="W16" s="268"/>
      <c r="X16" s="269"/>
      <c r="Y16" s="272" t="s">
        <v>311</v>
      </c>
      <c r="Z16" s="176" t="s">
        <v>273</v>
      </c>
      <c r="AA16" s="268"/>
      <c r="AB16" s="269"/>
      <c r="AC16" s="268"/>
      <c r="AD16" s="269"/>
      <c r="AE16" s="268"/>
      <c r="AF16" s="269"/>
      <c r="AG16" s="268"/>
      <c r="AH16" s="269"/>
      <c r="AI16" s="268"/>
      <c r="AJ16" s="269"/>
      <c r="AL16" s="165">
        <v>11</v>
      </c>
      <c r="AM16" s="165" t="str">
        <f>IF(申込一覧表!AA16="","",申込一覧表!AA16)</f>
        <v/>
      </c>
      <c r="AN16" s="174" t="str">
        <f>IF(申込一覧表!B16="","",申込一覧表!B16)</f>
        <v/>
      </c>
      <c r="AV16" s="175"/>
    </row>
    <row r="17" spans="1:48" ht="17.25" customHeight="1">
      <c r="A17" s="273"/>
      <c r="B17" s="177" t="s">
        <v>274</v>
      </c>
      <c r="C17" s="270"/>
      <c r="D17" s="271"/>
      <c r="E17" s="270"/>
      <c r="F17" s="271"/>
      <c r="G17" s="270"/>
      <c r="H17" s="271"/>
      <c r="I17" s="270"/>
      <c r="J17" s="271"/>
      <c r="K17" s="270"/>
      <c r="L17" s="271"/>
      <c r="M17" s="273"/>
      <c r="N17" s="177" t="s">
        <v>274</v>
      </c>
      <c r="O17" s="270"/>
      <c r="P17" s="271"/>
      <c r="Q17" s="270"/>
      <c r="R17" s="271"/>
      <c r="S17" s="270"/>
      <c r="T17" s="271"/>
      <c r="U17" s="270"/>
      <c r="V17" s="271"/>
      <c r="W17" s="270"/>
      <c r="X17" s="271"/>
      <c r="Y17" s="273"/>
      <c r="Z17" s="177" t="s">
        <v>274</v>
      </c>
      <c r="AA17" s="270"/>
      <c r="AB17" s="271"/>
      <c r="AC17" s="270"/>
      <c r="AD17" s="271"/>
      <c r="AE17" s="270"/>
      <c r="AF17" s="271"/>
      <c r="AG17" s="270"/>
      <c r="AH17" s="271"/>
      <c r="AI17" s="270"/>
      <c r="AJ17" s="271"/>
      <c r="AL17" s="165">
        <v>12</v>
      </c>
      <c r="AM17" s="165" t="str">
        <f>IF(申込一覧表!AA17="","",申込一覧表!AA17)</f>
        <v/>
      </c>
      <c r="AN17" s="174" t="str">
        <f>IF(申込一覧表!B17="","",申込一覧表!B17)</f>
        <v/>
      </c>
      <c r="AV17" s="175"/>
    </row>
    <row r="18" spans="1:48" ht="17.25" customHeight="1">
      <c r="A18" s="273"/>
      <c r="B18" s="177" t="s">
        <v>275</v>
      </c>
      <c r="C18" s="270"/>
      <c r="D18" s="271"/>
      <c r="E18" s="270"/>
      <c r="F18" s="271"/>
      <c r="G18" s="270"/>
      <c r="H18" s="271"/>
      <c r="I18" s="270"/>
      <c r="J18" s="271"/>
      <c r="K18" s="270"/>
      <c r="L18" s="271"/>
      <c r="M18" s="273"/>
      <c r="N18" s="177" t="s">
        <v>275</v>
      </c>
      <c r="O18" s="270"/>
      <c r="P18" s="271"/>
      <c r="Q18" s="270"/>
      <c r="R18" s="271"/>
      <c r="S18" s="270"/>
      <c r="T18" s="271"/>
      <c r="U18" s="270"/>
      <c r="V18" s="271"/>
      <c r="W18" s="270"/>
      <c r="X18" s="271"/>
      <c r="Y18" s="273"/>
      <c r="Z18" s="177" t="s">
        <v>275</v>
      </c>
      <c r="AA18" s="270"/>
      <c r="AB18" s="271"/>
      <c r="AC18" s="270"/>
      <c r="AD18" s="271"/>
      <c r="AE18" s="270"/>
      <c r="AF18" s="271"/>
      <c r="AG18" s="270"/>
      <c r="AH18" s="271"/>
      <c r="AI18" s="270"/>
      <c r="AJ18" s="271"/>
      <c r="AL18" s="165">
        <v>13</v>
      </c>
      <c r="AM18" s="165" t="str">
        <f>IF(申込一覧表!AA18="","",申込一覧表!AA18)</f>
        <v/>
      </c>
      <c r="AN18" s="174" t="str">
        <f>IF(申込一覧表!B18="","",申込一覧表!B18)</f>
        <v/>
      </c>
      <c r="AV18" s="175"/>
    </row>
    <row r="19" spans="1:48" ht="17.25" customHeight="1" thickBot="1">
      <c r="A19" s="274"/>
      <c r="B19" s="178" t="s">
        <v>276</v>
      </c>
      <c r="C19" s="266"/>
      <c r="D19" s="267"/>
      <c r="E19" s="266"/>
      <c r="F19" s="267"/>
      <c r="G19" s="266"/>
      <c r="H19" s="267"/>
      <c r="I19" s="266"/>
      <c r="J19" s="267"/>
      <c r="K19" s="266"/>
      <c r="L19" s="267"/>
      <c r="M19" s="274"/>
      <c r="N19" s="178" t="s">
        <v>276</v>
      </c>
      <c r="O19" s="266"/>
      <c r="P19" s="267"/>
      <c r="Q19" s="266"/>
      <c r="R19" s="267"/>
      <c r="S19" s="266"/>
      <c r="T19" s="267"/>
      <c r="U19" s="266"/>
      <c r="V19" s="267"/>
      <c r="W19" s="266"/>
      <c r="X19" s="267"/>
      <c r="Y19" s="274"/>
      <c r="Z19" s="178" t="s">
        <v>276</v>
      </c>
      <c r="AA19" s="266"/>
      <c r="AB19" s="267"/>
      <c r="AC19" s="266"/>
      <c r="AD19" s="267"/>
      <c r="AE19" s="266"/>
      <c r="AF19" s="267"/>
      <c r="AG19" s="266"/>
      <c r="AH19" s="267"/>
      <c r="AI19" s="266"/>
      <c r="AJ19" s="267"/>
      <c r="AL19" s="165">
        <v>14</v>
      </c>
      <c r="AM19" s="165" t="str">
        <f>IF(申込一覧表!AA19="","",申込一覧表!AA19)</f>
        <v/>
      </c>
      <c r="AN19" s="174" t="str">
        <f>IF(申込一覧表!B19="","",申込一覧表!B19)</f>
        <v/>
      </c>
      <c r="AV19" s="175"/>
    </row>
    <row r="20" spans="1:48" ht="17.25" customHeight="1">
      <c r="A20" s="272" t="s">
        <v>310</v>
      </c>
      <c r="B20" s="176" t="s">
        <v>273</v>
      </c>
      <c r="C20" s="268"/>
      <c r="D20" s="269"/>
      <c r="E20" s="268"/>
      <c r="F20" s="269"/>
      <c r="G20" s="268"/>
      <c r="H20" s="269"/>
      <c r="I20" s="268"/>
      <c r="J20" s="269"/>
      <c r="K20" s="268"/>
      <c r="L20" s="269"/>
      <c r="M20" s="272" t="s">
        <v>310</v>
      </c>
      <c r="N20" s="176" t="s">
        <v>273</v>
      </c>
      <c r="O20" s="268"/>
      <c r="P20" s="269"/>
      <c r="Q20" s="268"/>
      <c r="R20" s="269"/>
      <c r="S20" s="268"/>
      <c r="T20" s="269"/>
      <c r="U20" s="268"/>
      <c r="V20" s="269"/>
      <c r="W20" s="268"/>
      <c r="X20" s="269"/>
      <c r="Y20" s="272" t="s">
        <v>310</v>
      </c>
      <c r="Z20" s="176" t="s">
        <v>273</v>
      </c>
      <c r="AA20" s="268"/>
      <c r="AB20" s="269"/>
      <c r="AC20" s="268"/>
      <c r="AD20" s="269"/>
      <c r="AE20" s="268"/>
      <c r="AF20" s="269"/>
      <c r="AG20" s="268"/>
      <c r="AH20" s="269"/>
      <c r="AI20" s="268"/>
      <c r="AJ20" s="269"/>
      <c r="AL20" s="165">
        <v>15</v>
      </c>
      <c r="AM20" s="165" t="str">
        <f>IF(申込一覧表!AA20="","",申込一覧表!AA20)</f>
        <v/>
      </c>
      <c r="AN20" s="174" t="str">
        <f>IF(申込一覧表!B20="","",申込一覧表!B20)</f>
        <v/>
      </c>
      <c r="AV20" s="175" t="s">
        <v>301</v>
      </c>
    </row>
    <row r="21" spans="1:48" ht="17.25" customHeight="1">
      <c r="A21" s="273"/>
      <c r="B21" s="177" t="s">
        <v>274</v>
      </c>
      <c r="C21" s="270"/>
      <c r="D21" s="271"/>
      <c r="E21" s="270"/>
      <c r="F21" s="271"/>
      <c r="G21" s="270"/>
      <c r="H21" s="271"/>
      <c r="I21" s="270"/>
      <c r="J21" s="271"/>
      <c r="K21" s="270"/>
      <c r="L21" s="271"/>
      <c r="M21" s="273"/>
      <c r="N21" s="177" t="s">
        <v>274</v>
      </c>
      <c r="O21" s="270"/>
      <c r="P21" s="271"/>
      <c r="Q21" s="270"/>
      <c r="R21" s="271"/>
      <c r="S21" s="270"/>
      <c r="T21" s="271"/>
      <c r="U21" s="270"/>
      <c r="V21" s="271"/>
      <c r="W21" s="270"/>
      <c r="X21" s="271"/>
      <c r="Y21" s="273"/>
      <c r="Z21" s="177" t="s">
        <v>274</v>
      </c>
      <c r="AA21" s="270"/>
      <c r="AB21" s="271"/>
      <c r="AC21" s="270"/>
      <c r="AD21" s="271"/>
      <c r="AE21" s="270"/>
      <c r="AF21" s="271"/>
      <c r="AG21" s="270"/>
      <c r="AH21" s="271"/>
      <c r="AI21" s="270"/>
      <c r="AJ21" s="271"/>
      <c r="AL21" s="165">
        <v>16</v>
      </c>
      <c r="AM21" s="165" t="str">
        <f>IF(申込一覧表!AA21="","",申込一覧表!AA21)</f>
        <v/>
      </c>
      <c r="AN21" s="174" t="str">
        <f>IF(申込一覧表!B21="","",申込一覧表!B21)</f>
        <v/>
      </c>
      <c r="AV21" s="175" t="s">
        <v>301</v>
      </c>
    </row>
    <row r="22" spans="1:48" ht="17.25" customHeight="1">
      <c r="A22" s="273"/>
      <c r="B22" s="177" t="s">
        <v>275</v>
      </c>
      <c r="C22" s="270"/>
      <c r="D22" s="271"/>
      <c r="E22" s="270"/>
      <c r="F22" s="271"/>
      <c r="G22" s="270"/>
      <c r="H22" s="271"/>
      <c r="I22" s="270"/>
      <c r="J22" s="271"/>
      <c r="K22" s="270"/>
      <c r="L22" s="271"/>
      <c r="M22" s="273"/>
      <c r="N22" s="177" t="s">
        <v>275</v>
      </c>
      <c r="O22" s="270"/>
      <c r="P22" s="271"/>
      <c r="Q22" s="270"/>
      <c r="R22" s="271"/>
      <c r="S22" s="270"/>
      <c r="T22" s="271"/>
      <c r="U22" s="270"/>
      <c r="V22" s="271"/>
      <c r="W22" s="270"/>
      <c r="X22" s="271"/>
      <c r="Y22" s="273"/>
      <c r="Z22" s="177" t="s">
        <v>275</v>
      </c>
      <c r="AA22" s="270"/>
      <c r="AB22" s="271"/>
      <c r="AC22" s="270"/>
      <c r="AD22" s="271"/>
      <c r="AE22" s="270"/>
      <c r="AF22" s="271"/>
      <c r="AG22" s="270"/>
      <c r="AH22" s="271"/>
      <c r="AI22" s="270"/>
      <c r="AJ22" s="271"/>
      <c r="AL22" s="165">
        <v>17</v>
      </c>
      <c r="AM22" s="165" t="str">
        <f>IF(申込一覧表!AA22="","",申込一覧表!AA22)</f>
        <v/>
      </c>
      <c r="AN22" s="174" t="str">
        <f>IF(申込一覧表!B22="","",申込一覧表!B22)</f>
        <v/>
      </c>
      <c r="AV22" s="175"/>
    </row>
    <row r="23" spans="1:48" ht="17.25" customHeight="1" thickBot="1">
      <c r="A23" s="274"/>
      <c r="B23" s="178" t="s">
        <v>276</v>
      </c>
      <c r="C23" s="266"/>
      <c r="D23" s="267"/>
      <c r="E23" s="266"/>
      <c r="F23" s="267"/>
      <c r="G23" s="266"/>
      <c r="H23" s="267"/>
      <c r="I23" s="266"/>
      <c r="J23" s="267"/>
      <c r="K23" s="266"/>
      <c r="L23" s="267"/>
      <c r="M23" s="274"/>
      <c r="N23" s="178" t="s">
        <v>276</v>
      </c>
      <c r="O23" s="266"/>
      <c r="P23" s="267"/>
      <c r="Q23" s="266"/>
      <c r="R23" s="267"/>
      <c r="S23" s="266"/>
      <c r="T23" s="267"/>
      <c r="U23" s="266"/>
      <c r="V23" s="267"/>
      <c r="W23" s="266"/>
      <c r="X23" s="267"/>
      <c r="Y23" s="274"/>
      <c r="Z23" s="178" t="s">
        <v>276</v>
      </c>
      <c r="AA23" s="266"/>
      <c r="AB23" s="267"/>
      <c r="AC23" s="266"/>
      <c r="AD23" s="267"/>
      <c r="AE23" s="266"/>
      <c r="AF23" s="267"/>
      <c r="AG23" s="266"/>
      <c r="AH23" s="267"/>
      <c r="AI23" s="266"/>
      <c r="AJ23" s="267"/>
      <c r="AL23" s="165">
        <v>18</v>
      </c>
      <c r="AM23" s="165" t="str">
        <f>IF(申込一覧表!AA23="","",申込一覧表!AA23)</f>
        <v/>
      </c>
      <c r="AN23" s="174" t="str">
        <f>IF(申込一覧表!B23="","",申込一覧表!B23)</f>
        <v/>
      </c>
      <c r="AV23" s="175"/>
    </row>
    <row r="24" spans="1:48" ht="17.25" customHeight="1">
      <c r="A24" s="272" t="s">
        <v>309</v>
      </c>
      <c r="B24" s="176" t="s">
        <v>273</v>
      </c>
      <c r="C24" s="268"/>
      <c r="D24" s="269"/>
      <c r="E24" s="268"/>
      <c r="F24" s="269"/>
      <c r="G24" s="268"/>
      <c r="H24" s="269"/>
      <c r="I24" s="268"/>
      <c r="J24" s="269"/>
      <c r="K24" s="268"/>
      <c r="L24" s="269"/>
      <c r="M24" s="272" t="s">
        <v>309</v>
      </c>
      <c r="N24" s="176" t="s">
        <v>273</v>
      </c>
      <c r="O24" s="268"/>
      <c r="P24" s="269"/>
      <c r="Q24" s="268"/>
      <c r="R24" s="269"/>
      <c r="S24" s="268"/>
      <c r="T24" s="269"/>
      <c r="U24" s="268"/>
      <c r="V24" s="269"/>
      <c r="W24" s="268"/>
      <c r="X24" s="269"/>
      <c r="Y24" s="272" t="s">
        <v>309</v>
      </c>
      <c r="Z24" s="176" t="s">
        <v>273</v>
      </c>
      <c r="AA24" s="268"/>
      <c r="AB24" s="269"/>
      <c r="AC24" s="268"/>
      <c r="AD24" s="269"/>
      <c r="AE24" s="268"/>
      <c r="AF24" s="269"/>
      <c r="AG24" s="268"/>
      <c r="AH24" s="269"/>
      <c r="AI24" s="268"/>
      <c r="AJ24" s="269"/>
      <c r="AL24" s="165">
        <v>19</v>
      </c>
      <c r="AM24" s="165" t="str">
        <f>IF(申込一覧表!AA24="","",申込一覧表!AA24)</f>
        <v/>
      </c>
      <c r="AN24" s="174" t="str">
        <f>IF(申込一覧表!B24="","",申込一覧表!B24)</f>
        <v/>
      </c>
    </row>
    <row r="25" spans="1:48" ht="17.25" customHeight="1">
      <c r="A25" s="273"/>
      <c r="B25" s="177" t="s">
        <v>274</v>
      </c>
      <c r="C25" s="270"/>
      <c r="D25" s="271"/>
      <c r="E25" s="270"/>
      <c r="F25" s="271"/>
      <c r="G25" s="270"/>
      <c r="H25" s="271"/>
      <c r="I25" s="270"/>
      <c r="J25" s="271"/>
      <c r="K25" s="270"/>
      <c r="L25" s="271"/>
      <c r="M25" s="273"/>
      <c r="N25" s="177" t="s">
        <v>274</v>
      </c>
      <c r="O25" s="270"/>
      <c r="P25" s="271"/>
      <c r="Q25" s="270"/>
      <c r="R25" s="271"/>
      <c r="S25" s="270"/>
      <c r="T25" s="271"/>
      <c r="U25" s="270"/>
      <c r="V25" s="271"/>
      <c r="W25" s="270"/>
      <c r="X25" s="271"/>
      <c r="Y25" s="273"/>
      <c r="Z25" s="177" t="s">
        <v>274</v>
      </c>
      <c r="AA25" s="270"/>
      <c r="AB25" s="271"/>
      <c r="AC25" s="270"/>
      <c r="AD25" s="271"/>
      <c r="AE25" s="270"/>
      <c r="AF25" s="271"/>
      <c r="AG25" s="270"/>
      <c r="AH25" s="271"/>
      <c r="AI25" s="270"/>
      <c r="AJ25" s="271"/>
      <c r="AL25" s="165">
        <v>20</v>
      </c>
      <c r="AM25" s="165" t="str">
        <f>IF(申込一覧表!AA25="","",申込一覧表!AA25)</f>
        <v/>
      </c>
      <c r="AN25" s="174" t="str">
        <f>IF(申込一覧表!B25="","",申込一覧表!B25)</f>
        <v/>
      </c>
    </row>
    <row r="26" spans="1:48" ht="17.25" customHeight="1">
      <c r="A26" s="273"/>
      <c r="B26" s="177" t="s">
        <v>275</v>
      </c>
      <c r="C26" s="270"/>
      <c r="D26" s="271"/>
      <c r="E26" s="270"/>
      <c r="F26" s="271"/>
      <c r="G26" s="270"/>
      <c r="H26" s="271"/>
      <c r="I26" s="270"/>
      <c r="J26" s="271"/>
      <c r="K26" s="270"/>
      <c r="L26" s="271"/>
      <c r="M26" s="273"/>
      <c r="N26" s="177" t="s">
        <v>275</v>
      </c>
      <c r="O26" s="270"/>
      <c r="P26" s="271"/>
      <c r="Q26" s="270"/>
      <c r="R26" s="271"/>
      <c r="S26" s="270"/>
      <c r="T26" s="271"/>
      <c r="U26" s="270"/>
      <c r="V26" s="271"/>
      <c r="W26" s="270"/>
      <c r="X26" s="271"/>
      <c r="Y26" s="273"/>
      <c r="Z26" s="177" t="s">
        <v>275</v>
      </c>
      <c r="AA26" s="270"/>
      <c r="AB26" s="271"/>
      <c r="AC26" s="270"/>
      <c r="AD26" s="271"/>
      <c r="AE26" s="270"/>
      <c r="AF26" s="271"/>
      <c r="AG26" s="270"/>
      <c r="AH26" s="271"/>
      <c r="AI26" s="270"/>
      <c r="AJ26" s="271"/>
      <c r="AL26" s="165">
        <v>21</v>
      </c>
      <c r="AM26" s="165" t="str">
        <f>IF(申込一覧表!AA26="","",申込一覧表!AA26)</f>
        <v/>
      </c>
      <c r="AN26" s="174" t="str">
        <f>IF(申込一覧表!B26="","",申込一覧表!B26)</f>
        <v/>
      </c>
    </row>
    <row r="27" spans="1:48" ht="17.25" customHeight="1" thickBot="1">
      <c r="A27" s="274"/>
      <c r="B27" s="178" t="s">
        <v>276</v>
      </c>
      <c r="C27" s="266"/>
      <c r="D27" s="267"/>
      <c r="E27" s="266"/>
      <c r="F27" s="267"/>
      <c r="G27" s="266"/>
      <c r="H27" s="267"/>
      <c r="I27" s="266"/>
      <c r="J27" s="267"/>
      <c r="K27" s="266"/>
      <c r="L27" s="267"/>
      <c r="M27" s="274"/>
      <c r="N27" s="178" t="s">
        <v>276</v>
      </c>
      <c r="O27" s="266"/>
      <c r="P27" s="267"/>
      <c r="Q27" s="266"/>
      <c r="R27" s="267"/>
      <c r="S27" s="266"/>
      <c r="T27" s="267"/>
      <c r="U27" s="266"/>
      <c r="V27" s="267"/>
      <c r="W27" s="266"/>
      <c r="X27" s="267"/>
      <c r="Y27" s="274"/>
      <c r="Z27" s="178" t="s">
        <v>276</v>
      </c>
      <c r="AA27" s="266"/>
      <c r="AB27" s="267"/>
      <c r="AC27" s="266"/>
      <c r="AD27" s="267"/>
      <c r="AE27" s="266"/>
      <c r="AF27" s="267"/>
      <c r="AG27" s="266"/>
      <c r="AH27" s="267"/>
      <c r="AI27" s="266"/>
      <c r="AJ27" s="267"/>
      <c r="AL27" s="165">
        <v>22</v>
      </c>
      <c r="AM27" s="165" t="str">
        <f>IF(申込一覧表!AA27="","",申込一覧表!AA27)</f>
        <v/>
      </c>
      <c r="AN27" s="174" t="str">
        <f>IF(申込一覧表!B27="","",申込一覧表!B27)</f>
        <v/>
      </c>
    </row>
    <row r="28" spans="1:48" ht="17.25" customHeight="1">
      <c r="A28" s="272" t="s">
        <v>308</v>
      </c>
      <c r="B28" s="176" t="s">
        <v>273</v>
      </c>
      <c r="C28" s="277"/>
      <c r="D28" s="278"/>
      <c r="E28" s="277"/>
      <c r="F28" s="278"/>
      <c r="G28" s="277"/>
      <c r="H28" s="278"/>
      <c r="I28" s="277"/>
      <c r="J28" s="278"/>
      <c r="K28" s="277"/>
      <c r="L28" s="278"/>
      <c r="M28" s="272" t="s">
        <v>308</v>
      </c>
      <c r="N28" s="176" t="s">
        <v>273</v>
      </c>
      <c r="O28" s="277"/>
      <c r="P28" s="278"/>
      <c r="Q28" s="277"/>
      <c r="R28" s="278"/>
      <c r="S28" s="277"/>
      <c r="T28" s="278"/>
      <c r="U28" s="277"/>
      <c r="V28" s="278"/>
      <c r="W28" s="277"/>
      <c r="X28" s="278"/>
      <c r="Y28" s="272" t="s">
        <v>308</v>
      </c>
      <c r="Z28" s="176" t="s">
        <v>273</v>
      </c>
      <c r="AA28" s="277"/>
      <c r="AB28" s="278"/>
      <c r="AC28" s="277"/>
      <c r="AD28" s="278"/>
      <c r="AE28" s="277"/>
      <c r="AF28" s="278"/>
      <c r="AG28" s="277"/>
      <c r="AH28" s="278"/>
      <c r="AI28" s="277"/>
      <c r="AJ28" s="278"/>
      <c r="AL28" s="165">
        <v>23</v>
      </c>
      <c r="AM28" s="165" t="str">
        <f>IF(申込一覧表!AA28="","",申込一覧表!AA28)</f>
        <v/>
      </c>
      <c r="AN28" s="174" t="str">
        <f>IF(申込一覧表!B28="","",申込一覧表!B28)</f>
        <v/>
      </c>
    </row>
    <row r="29" spans="1:48" ht="17.25" customHeight="1">
      <c r="A29" s="273"/>
      <c r="B29" s="177" t="s">
        <v>274</v>
      </c>
      <c r="C29" s="270"/>
      <c r="D29" s="271"/>
      <c r="E29" s="270"/>
      <c r="F29" s="271"/>
      <c r="G29" s="270"/>
      <c r="H29" s="271"/>
      <c r="I29" s="270"/>
      <c r="J29" s="271"/>
      <c r="K29" s="270"/>
      <c r="L29" s="271"/>
      <c r="M29" s="273"/>
      <c r="N29" s="177" t="s">
        <v>274</v>
      </c>
      <c r="O29" s="270"/>
      <c r="P29" s="271"/>
      <c r="Q29" s="270"/>
      <c r="R29" s="271"/>
      <c r="S29" s="270"/>
      <c r="T29" s="271"/>
      <c r="U29" s="270"/>
      <c r="V29" s="271"/>
      <c r="W29" s="270"/>
      <c r="X29" s="271"/>
      <c r="Y29" s="273"/>
      <c r="Z29" s="177" t="s">
        <v>274</v>
      </c>
      <c r="AA29" s="270"/>
      <c r="AB29" s="271"/>
      <c r="AC29" s="270"/>
      <c r="AD29" s="271"/>
      <c r="AE29" s="270"/>
      <c r="AF29" s="271"/>
      <c r="AG29" s="270"/>
      <c r="AH29" s="271"/>
      <c r="AI29" s="270"/>
      <c r="AJ29" s="271"/>
      <c r="AL29" s="165">
        <v>24</v>
      </c>
      <c r="AM29" s="165" t="str">
        <f>IF(申込一覧表!AA29="","",申込一覧表!AA29)</f>
        <v/>
      </c>
      <c r="AN29" s="174" t="str">
        <f>IF(申込一覧表!B29="","",申込一覧表!B29)</f>
        <v/>
      </c>
    </row>
    <row r="30" spans="1:48" ht="17.25" customHeight="1">
      <c r="A30" s="273"/>
      <c r="B30" s="177" t="s">
        <v>275</v>
      </c>
      <c r="C30" s="270"/>
      <c r="D30" s="271"/>
      <c r="E30" s="270"/>
      <c r="F30" s="271"/>
      <c r="G30" s="270"/>
      <c r="H30" s="271"/>
      <c r="I30" s="270"/>
      <c r="J30" s="271"/>
      <c r="K30" s="270"/>
      <c r="L30" s="271"/>
      <c r="M30" s="273"/>
      <c r="N30" s="177" t="s">
        <v>275</v>
      </c>
      <c r="O30" s="270"/>
      <c r="P30" s="271"/>
      <c r="Q30" s="270"/>
      <c r="R30" s="271"/>
      <c r="S30" s="270"/>
      <c r="T30" s="271"/>
      <c r="U30" s="270"/>
      <c r="V30" s="271"/>
      <c r="W30" s="270"/>
      <c r="X30" s="271"/>
      <c r="Y30" s="273"/>
      <c r="Z30" s="177" t="s">
        <v>275</v>
      </c>
      <c r="AA30" s="270"/>
      <c r="AB30" s="271"/>
      <c r="AC30" s="270"/>
      <c r="AD30" s="271"/>
      <c r="AE30" s="270"/>
      <c r="AF30" s="271"/>
      <c r="AG30" s="270"/>
      <c r="AH30" s="271"/>
      <c r="AI30" s="270"/>
      <c r="AJ30" s="271"/>
      <c r="AL30" s="165">
        <v>25</v>
      </c>
      <c r="AM30" s="165" t="str">
        <f>IF(申込一覧表!AA30="","",申込一覧表!AA30)</f>
        <v/>
      </c>
      <c r="AN30" s="174" t="str">
        <f>IF(申込一覧表!B30="","",申込一覧表!B30)</f>
        <v/>
      </c>
    </row>
    <row r="31" spans="1:48" ht="17.25" customHeight="1" thickBot="1">
      <c r="A31" s="274"/>
      <c r="B31" s="178" t="s">
        <v>276</v>
      </c>
      <c r="C31" s="279"/>
      <c r="D31" s="280"/>
      <c r="E31" s="279"/>
      <c r="F31" s="280"/>
      <c r="G31" s="279"/>
      <c r="H31" s="280"/>
      <c r="I31" s="279"/>
      <c r="J31" s="280"/>
      <c r="K31" s="279"/>
      <c r="L31" s="280"/>
      <c r="M31" s="274"/>
      <c r="N31" s="178" t="s">
        <v>276</v>
      </c>
      <c r="O31" s="279"/>
      <c r="P31" s="280"/>
      <c r="Q31" s="279"/>
      <c r="R31" s="280"/>
      <c r="S31" s="279"/>
      <c r="T31" s="280"/>
      <c r="U31" s="279"/>
      <c r="V31" s="280"/>
      <c r="W31" s="279"/>
      <c r="X31" s="280"/>
      <c r="Y31" s="274"/>
      <c r="Z31" s="178" t="s">
        <v>276</v>
      </c>
      <c r="AA31" s="279"/>
      <c r="AB31" s="280"/>
      <c r="AC31" s="279"/>
      <c r="AD31" s="280"/>
      <c r="AE31" s="279"/>
      <c r="AF31" s="280"/>
      <c r="AG31" s="279"/>
      <c r="AH31" s="280"/>
      <c r="AI31" s="279"/>
      <c r="AJ31" s="280"/>
      <c r="AL31" s="165">
        <v>26</v>
      </c>
      <c r="AM31" s="165" t="str">
        <f>IF(申込一覧表!AA31="","",申込一覧表!AA31)</f>
        <v/>
      </c>
      <c r="AN31" s="174" t="str">
        <f>IF(申込一覧表!B31="","",申込一覧表!B31)</f>
        <v/>
      </c>
    </row>
    <row r="32" spans="1:48" ht="15.75" customHeight="1">
      <c r="A32" s="272" t="s">
        <v>303</v>
      </c>
      <c r="B32" s="176" t="s">
        <v>273</v>
      </c>
      <c r="C32" s="277"/>
      <c r="D32" s="278"/>
      <c r="E32" s="277"/>
      <c r="F32" s="278"/>
      <c r="G32" s="277"/>
      <c r="H32" s="278"/>
      <c r="I32" s="277"/>
      <c r="J32" s="278"/>
      <c r="K32" s="277"/>
      <c r="L32" s="278"/>
      <c r="M32" s="272" t="s">
        <v>303</v>
      </c>
      <c r="N32" s="176" t="s">
        <v>273</v>
      </c>
      <c r="O32" s="277"/>
      <c r="P32" s="278"/>
      <c r="Q32" s="277"/>
      <c r="R32" s="278"/>
      <c r="S32" s="277"/>
      <c r="T32" s="278"/>
      <c r="U32" s="277"/>
      <c r="V32" s="278"/>
      <c r="W32" s="277"/>
      <c r="X32" s="278"/>
      <c r="Y32" s="272" t="s">
        <v>303</v>
      </c>
      <c r="Z32" s="176" t="s">
        <v>273</v>
      </c>
      <c r="AA32" s="277"/>
      <c r="AB32" s="278"/>
      <c r="AC32" s="277"/>
      <c r="AD32" s="278"/>
      <c r="AE32" s="277"/>
      <c r="AF32" s="278"/>
      <c r="AG32" s="277"/>
      <c r="AH32" s="278"/>
      <c r="AI32" s="277"/>
      <c r="AJ32" s="278"/>
      <c r="AL32" s="165">
        <v>27</v>
      </c>
      <c r="AM32" s="165" t="str">
        <f>IF(申込一覧表!AA32="","",申込一覧表!AA32)</f>
        <v/>
      </c>
      <c r="AN32" s="174" t="str">
        <f>IF(申込一覧表!B32="","",申込一覧表!B32)</f>
        <v/>
      </c>
    </row>
    <row r="33" spans="1:40" ht="15.75" customHeight="1">
      <c r="A33" s="273"/>
      <c r="B33" s="177" t="s">
        <v>274</v>
      </c>
      <c r="C33" s="270"/>
      <c r="D33" s="271"/>
      <c r="E33" s="270"/>
      <c r="F33" s="271"/>
      <c r="G33" s="270"/>
      <c r="H33" s="271"/>
      <c r="I33" s="270"/>
      <c r="J33" s="271"/>
      <c r="K33" s="270"/>
      <c r="L33" s="271"/>
      <c r="M33" s="273"/>
      <c r="N33" s="177" t="s">
        <v>274</v>
      </c>
      <c r="O33" s="270"/>
      <c r="P33" s="271"/>
      <c r="Q33" s="270"/>
      <c r="R33" s="271"/>
      <c r="S33" s="270"/>
      <c r="T33" s="271"/>
      <c r="U33" s="270"/>
      <c r="V33" s="271"/>
      <c r="W33" s="270"/>
      <c r="X33" s="271"/>
      <c r="Y33" s="273"/>
      <c r="Z33" s="177" t="s">
        <v>274</v>
      </c>
      <c r="AA33" s="270"/>
      <c r="AB33" s="271"/>
      <c r="AC33" s="270"/>
      <c r="AD33" s="271"/>
      <c r="AE33" s="270"/>
      <c r="AF33" s="271"/>
      <c r="AG33" s="270"/>
      <c r="AH33" s="271"/>
      <c r="AI33" s="270"/>
      <c r="AJ33" s="271"/>
      <c r="AL33" s="165">
        <v>28</v>
      </c>
      <c r="AM33" s="165" t="str">
        <f>IF(申込一覧表!AA33="","",申込一覧表!AA33)</f>
        <v/>
      </c>
      <c r="AN33" s="174" t="str">
        <f>IF(申込一覧表!B33="","",申込一覧表!B33)</f>
        <v/>
      </c>
    </row>
    <row r="34" spans="1:40" ht="15.75" customHeight="1">
      <c r="A34" s="273"/>
      <c r="B34" s="177" t="s">
        <v>275</v>
      </c>
      <c r="C34" s="270"/>
      <c r="D34" s="271"/>
      <c r="E34" s="270"/>
      <c r="F34" s="271"/>
      <c r="G34" s="270"/>
      <c r="H34" s="271"/>
      <c r="I34" s="270"/>
      <c r="J34" s="271"/>
      <c r="K34" s="270"/>
      <c r="L34" s="271"/>
      <c r="M34" s="273"/>
      <c r="N34" s="177" t="s">
        <v>275</v>
      </c>
      <c r="O34" s="270"/>
      <c r="P34" s="271"/>
      <c r="Q34" s="270"/>
      <c r="R34" s="271"/>
      <c r="S34" s="270"/>
      <c r="T34" s="271"/>
      <c r="U34" s="270"/>
      <c r="V34" s="271"/>
      <c r="W34" s="270"/>
      <c r="X34" s="271"/>
      <c r="Y34" s="273"/>
      <c r="Z34" s="177" t="s">
        <v>275</v>
      </c>
      <c r="AA34" s="270"/>
      <c r="AB34" s="271"/>
      <c r="AC34" s="270"/>
      <c r="AD34" s="271"/>
      <c r="AE34" s="270"/>
      <c r="AF34" s="271"/>
      <c r="AG34" s="270"/>
      <c r="AH34" s="271"/>
      <c r="AI34" s="270"/>
      <c r="AJ34" s="271"/>
      <c r="AL34" s="165">
        <v>29</v>
      </c>
      <c r="AM34" s="165" t="str">
        <f>IF(申込一覧表!AA34="","",申込一覧表!AA34)</f>
        <v/>
      </c>
      <c r="AN34" s="174" t="str">
        <f>IF(申込一覧表!B34="","",申込一覧表!B34)</f>
        <v/>
      </c>
    </row>
    <row r="35" spans="1:40" ht="15.75" customHeight="1" thickBot="1">
      <c r="A35" s="274"/>
      <c r="B35" s="178" t="s">
        <v>276</v>
      </c>
      <c r="C35" s="279"/>
      <c r="D35" s="280"/>
      <c r="E35" s="279"/>
      <c r="F35" s="280"/>
      <c r="G35" s="279"/>
      <c r="H35" s="280"/>
      <c r="I35" s="279"/>
      <c r="J35" s="280"/>
      <c r="K35" s="279"/>
      <c r="L35" s="280"/>
      <c r="M35" s="274"/>
      <c r="N35" s="178" t="s">
        <v>276</v>
      </c>
      <c r="O35" s="279"/>
      <c r="P35" s="280"/>
      <c r="Q35" s="279"/>
      <c r="R35" s="280"/>
      <c r="S35" s="279"/>
      <c r="T35" s="280"/>
      <c r="U35" s="279"/>
      <c r="V35" s="280"/>
      <c r="W35" s="279"/>
      <c r="X35" s="280"/>
      <c r="Y35" s="274"/>
      <c r="Z35" s="178" t="s">
        <v>276</v>
      </c>
      <c r="AA35" s="279"/>
      <c r="AB35" s="280"/>
      <c r="AC35" s="279"/>
      <c r="AD35" s="280"/>
      <c r="AE35" s="279"/>
      <c r="AF35" s="280"/>
      <c r="AG35" s="279"/>
      <c r="AH35" s="280"/>
      <c r="AI35" s="279"/>
      <c r="AJ35" s="280"/>
      <c r="AL35" s="165">
        <v>30</v>
      </c>
      <c r="AM35" s="165" t="str">
        <f>IF(申込一覧表!AA35="","",申込一覧表!AA35)</f>
        <v/>
      </c>
      <c r="AN35" s="174" t="str">
        <f>IF(申込一覧表!B35="","",申込一覧表!B35)</f>
        <v/>
      </c>
    </row>
    <row r="36" spans="1:40" ht="15.75" customHeight="1">
      <c r="A36" s="272" t="s">
        <v>302</v>
      </c>
      <c r="B36" s="176" t="s">
        <v>273</v>
      </c>
      <c r="C36" s="277"/>
      <c r="D36" s="278"/>
      <c r="E36" s="277"/>
      <c r="F36" s="278"/>
      <c r="G36" s="277"/>
      <c r="H36" s="278"/>
      <c r="I36" s="277"/>
      <c r="J36" s="278"/>
      <c r="K36" s="277"/>
      <c r="L36" s="278"/>
      <c r="M36" s="272" t="s">
        <v>302</v>
      </c>
      <c r="N36" s="176" t="s">
        <v>273</v>
      </c>
      <c r="O36" s="277"/>
      <c r="P36" s="278"/>
      <c r="Q36" s="277"/>
      <c r="R36" s="278"/>
      <c r="S36" s="277"/>
      <c r="T36" s="278"/>
      <c r="U36" s="277"/>
      <c r="V36" s="278"/>
      <c r="W36" s="277"/>
      <c r="X36" s="278"/>
      <c r="Y36" s="272" t="s">
        <v>302</v>
      </c>
      <c r="Z36" s="176" t="s">
        <v>273</v>
      </c>
      <c r="AA36" s="277"/>
      <c r="AB36" s="278"/>
      <c r="AC36" s="277"/>
      <c r="AD36" s="278"/>
      <c r="AE36" s="277"/>
      <c r="AF36" s="278"/>
      <c r="AG36" s="277"/>
      <c r="AH36" s="278"/>
      <c r="AI36" s="277"/>
      <c r="AJ36" s="278"/>
      <c r="AL36" s="165">
        <v>31</v>
      </c>
      <c r="AM36" s="165" t="str">
        <f>IF(申込一覧表!AA36="","",申込一覧表!AA36)</f>
        <v/>
      </c>
      <c r="AN36" s="174" t="str">
        <f>IF(申込一覧表!B36="","",申込一覧表!B36)</f>
        <v/>
      </c>
    </row>
    <row r="37" spans="1:40" ht="15.75" customHeight="1">
      <c r="A37" s="273"/>
      <c r="B37" s="177" t="s">
        <v>274</v>
      </c>
      <c r="C37" s="270"/>
      <c r="D37" s="271"/>
      <c r="E37" s="270"/>
      <c r="F37" s="271"/>
      <c r="G37" s="270"/>
      <c r="H37" s="271"/>
      <c r="I37" s="270"/>
      <c r="J37" s="271"/>
      <c r="K37" s="270"/>
      <c r="L37" s="271"/>
      <c r="M37" s="273"/>
      <c r="N37" s="177" t="s">
        <v>274</v>
      </c>
      <c r="O37" s="270"/>
      <c r="P37" s="271"/>
      <c r="Q37" s="270"/>
      <c r="R37" s="271"/>
      <c r="S37" s="270"/>
      <c r="T37" s="271"/>
      <c r="U37" s="270"/>
      <c r="V37" s="271"/>
      <c r="W37" s="270"/>
      <c r="X37" s="271"/>
      <c r="Y37" s="273"/>
      <c r="Z37" s="177" t="s">
        <v>274</v>
      </c>
      <c r="AA37" s="270"/>
      <c r="AB37" s="271"/>
      <c r="AC37" s="270"/>
      <c r="AD37" s="271"/>
      <c r="AE37" s="270"/>
      <c r="AF37" s="271"/>
      <c r="AG37" s="270"/>
      <c r="AH37" s="271"/>
      <c r="AI37" s="270"/>
      <c r="AJ37" s="271"/>
      <c r="AL37" s="165">
        <v>32</v>
      </c>
      <c r="AM37" s="165" t="str">
        <f>IF(申込一覧表!AA37="","",申込一覧表!AA37)</f>
        <v/>
      </c>
      <c r="AN37" s="174" t="str">
        <f>IF(申込一覧表!B37="","",申込一覧表!B37)</f>
        <v/>
      </c>
    </row>
    <row r="38" spans="1:40" ht="15.75" customHeight="1">
      <c r="A38" s="273"/>
      <c r="B38" s="177" t="s">
        <v>275</v>
      </c>
      <c r="C38" s="270"/>
      <c r="D38" s="271"/>
      <c r="E38" s="270"/>
      <c r="F38" s="271"/>
      <c r="G38" s="270"/>
      <c r="H38" s="271"/>
      <c r="I38" s="270"/>
      <c r="J38" s="271"/>
      <c r="K38" s="270"/>
      <c r="L38" s="271"/>
      <c r="M38" s="273"/>
      <c r="N38" s="177" t="s">
        <v>275</v>
      </c>
      <c r="O38" s="270"/>
      <c r="P38" s="271"/>
      <c r="Q38" s="270"/>
      <c r="R38" s="271"/>
      <c r="S38" s="270"/>
      <c r="T38" s="271"/>
      <c r="U38" s="270"/>
      <c r="V38" s="271"/>
      <c r="W38" s="270"/>
      <c r="X38" s="271"/>
      <c r="Y38" s="273"/>
      <c r="Z38" s="177" t="s">
        <v>275</v>
      </c>
      <c r="AA38" s="270"/>
      <c r="AB38" s="271"/>
      <c r="AC38" s="270"/>
      <c r="AD38" s="271"/>
      <c r="AE38" s="270"/>
      <c r="AF38" s="271"/>
      <c r="AG38" s="270"/>
      <c r="AH38" s="271"/>
      <c r="AI38" s="270"/>
      <c r="AJ38" s="271"/>
      <c r="AL38" s="165">
        <v>33</v>
      </c>
      <c r="AM38" s="165" t="str">
        <f>IF(申込一覧表!AA38="","",申込一覧表!AA38)</f>
        <v/>
      </c>
      <c r="AN38" s="174" t="str">
        <f>IF(申込一覧表!B38="","",申込一覧表!B38)</f>
        <v/>
      </c>
    </row>
    <row r="39" spans="1:40" ht="15.75" customHeight="1" thickBot="1">
      <c r="A39" s="274"/>
      <c r="B39" s="178" t="s">
        <v>276</v>
      </c>
      <c r="C39" s="279"/>
      <c r="D39" s="280"/>
      <c r="E39" s="279"/>
      <c r="F39" s="280"/>
      <c r="G39" s="279"/>
      <c r="H39" s="280"/>
      <c r="I39" s="279"/>
      <c r="J39" s="280"/>
      <c r="K39" s="279"/>
      <c r="L39" s="280"/>
      <c r="M39" s="274"/>
      <c r="N39" s="178" t="s">
        <v>276</v>
      </c>
      <c r="O39" s="279"/>
      <c r="P39" s="280"/>
      <c r="Q39" s="279"/>
      <c r="R39" s="280"/>
      <c r="S39" s="279"/>
      <c r="T39" s="280"/>
      <c r="U39" s="279"/>
      <c r="V39" s="280"/>
      <c r="W39" s="279"/>
      <c r="X39" s="280"/>
      <c r="Y39" s="274"/>
      <c r="Z39" s="178" t="s">
        <v>276</v>
      </c>
      <c r="AA39" s="279"/>
      <c r="AB39" s="280"/>
      <c r="AC39" s="279"/>
      <c r="AD39" s="280"/>
      <c r="AE39" s="279"/>
      <c r="AF39" s="280"/>
      <c r="AG39" s="279"/>
      <c r="AH39" s="280"/>
      <c r="AI39" s="279"/>
      <c r="AJ39" s="280"/>
      <c r="AL39" s="165">
        <v>34</v>
      </c>
      <c r="AM39" s="165" t="str">
        <f>IF(申込一覧表!AA39="","",申込一覧表!AA39)</f>
        <v/>
      </c>
      <c r="AN39" s="174" t="str">
        <f>IF(申込一覧表!B39="","",申込一覧表!B39)</f>
        <v/>
      </c>
    </row>
    <row r="40" spans="1:40" ht="14.25" customHeight="1">
      <c r="A40" s="272" t="s">
        <v>300</v>
      </c>
      <c r="B40" s="176" t="s">
        <v>273</v>
      </c>
      <c r="C40" s="277"/>
      <c r="D40" s="278"/>
      <c r="E40" s="277"/>
      <c r="F40" s="278"/>
      <c r="G40" s="277"/>
      <c r="H40" s="278"/>
      <c r="I40" s="277"/>
      <c r="J40" s="278"/>
      <c r="K40" s="277"/>
      <c r="L40" s="278"/>
      <c r="M40" s="272" t="s">
        <v>300</v>
      </c>
      <c r="N40" s="176" t="s">
        <v>273</v>
      </c>
      <c r="O40" s="277"/>
      <c r="P40" s="278"/>
      <c r="Q40" s="277"/>
      <c r="R40" s="278"/>
      <c r="S40" s="277"/>
      <c r="T40" s="278"/>
      <c r="U40" s="277"/>
      <c r="V40" s="278"/>
      <c r="W40" s="277"/>
      <c r="X40" s="278"/>
      <c r="Y40" s="272" t="s">
        <v>300</v>
      </c>
      <c r="Z40" s="176" t="s">
        <v>273</v>
      </c>
      <c r="AA40" s="277"/>
      <c r="AB40" s="278"/>
      <c r="AC40" s="277"/>
      <c r="AD40" s="278"/>
      <c r="AE40" s="277"/>
      <c r="AF40" s="278"/>
      <c r="AG40" s="277"/>
      <c r="AH40" s="278"/>
      <c r="AI40" s="277"/>
      <c r="AJ40" s="278"/>
      <c r="AL40" s="165">
        <v>35</v>
      </c>
      <c r="AM40" s="165" t="str">
        <f>IF(申込一覧表!AA40="","",申込一覧表!AA40)</f>
        <v/>
      </c>
      <c r="AN40" s="174" t="str">
        <f>IF(申込一覧表!B40="","",申込一覧表!B40)</f>
        <v/>
      </c>
    </row>
    <row r="41" spans="1:40" ht="14.25" customHeight="1">
      <c r="A41" s="273"/>
      <c r="B41" s="177" t="s">
        <v>274</v>
      </c>
      <c r="C41" s="270"/>
      <c r="D41" s="271"/>
      <c r="E41" s="270"/>
      <c r="F41" s="271"/>
      <c r="G41" s="270"/>
      <c r="H41" s="271"/>
      <c r="I41" s="270"/>
      <c r="J41" s="271"/>
      <c r="K41" s="270"/>
      <c r="L41" s="271"/>
      <c r="M41" s="273"/>
      <c r="N41" s="177" t="s">
        <v>274</v>
      </c>
      <c r="O41" s="270"/>
      <c r="P41" s="271"/>
      <c r="Q41" s="270"/>
      <c r="R41" s="271"/>
      <c r="S41" s="270"/>
      <c r="T41" s="271"/>
      <c r="U41" s="270"/>
      <c r="V41" s="271"/>
      <c r="W41" s="270"/>
      <c r="X41" s="271"/>
      <c r="Y41" s="273"/>
      <c r="Z41" s="177" t="s">
        <v>274</v>
      </c>
      <c r="AA41" s="270"/>
      <c r="AB41" s="271"/>
      <c r="AC41" s="270"/>
      <c r="AD41" s="271"/>
      <c r="AE41" s="270"/>
      <c r="AF41" s="271"/>
      <c r="AG41" s="270"/>
      <c r="AH41" s="271"/>
      <c r="AI41" s="270"/>
      <c r="AJ41" s="271"/>
      <c r="AL41" s="165">
        <v>36</v>
      </c>
      <c r="AM41" s="165" t="str">
        <f>IF(申込一覧表!AA41="","",申込一覧表!AA41)</f>
        <v/>
      </c>
      <c r="AN41" s="174" t="str">
        <f>IF(申込一覧表!B41="","",申込一覧表!B41)</f>
        <v/>
      </c>
    </row>
    <row r="42" spans="1:40" ht="14.25" customHeight="1">
      <c r="A42" s="273"/>
      <c r="B42" s="177" t="s">
        <v>275</v>
      </c>
      <c r="C42" s="270"/>
      <c r="D42" s="271"/>
      <c r="E42" s="270"/>
      <c r="F42" s="271"/>
      <c r="G42" s="270"/>
      <c r="H42" s="271"/>
      <c r="I42" s="270"/>
      <c r="J42" s="271"/>
      <c r="K42" s="270"/>
      <c r="L42" s="271"/>
      <c r="M42" s="273"/>
      <c r="N42" s="177" t="s">
        <v>275</v>
      </c>
      <c r="O42" s="270"/>
      <c r="P42" s="271"/>
      <c r="Q42" s="270"/>
      <c r="R42" s="271"/>
      <c r="S42" s="270"/>
      <c r="T42" s="271"/>
      <c r="U42" s="270"/>
      <c r="V42" s="271"/>
      <c r="W42" s="270"/>
      <c r="X42" s="271"/>
      <c r="Y42" s="273"/>
      <c r="Z42" s="177" t="s">
        <v>275</v>
      </c>
      <c r="AA42" s="270"/>
      <c r="AB42" s="271"/>
      <c r="AC42" s="270"/>
      <c r="AD42" s="271"/>
      <c r="AE42" s="270"/>
      <c r="AF42" s="271"/>
      <c r="AG42" s="270"/>
      <c r="AH42" s="271"/>
      <c r="AI42" s="270"/>
      <c r="AJ42" s="271"/>
      <c r="AL42" s="165">
        <v>37</v>
      </c>
      <c r="AM42" s="165" t="str">
        <f>IF(申込一覧表!AA42="","",申込一覧表!AA42)</f>
        <v/>
      </c>
      <c r="AN42" s="174" t="str">
        <f>IF(申込一覧表!B42="","",申込一覧表!B42)</f>
        <v/>
      </c>
    </row>
    <row r="43" spans="1:40" ht="14.25" customHeight="1" thickBot="1">
      <c r="A43" s="274"/>
      <c r="B43" s="178" t="s">
        <v>276</v>
      </c>
      <c r="C43" s="279"/>
      <c r="D43" s="280"/>
      <c r="E43" s="279"/>
      <c r="F43" s="280"/>
      <c r="G43" s="279"/>
      <c r="H43" s="280"/>
      <c r="I43" s="279"/>
      <c r="J43" s="280"/>
      <c r="K43" s="279"/>
      <c r="L43" s="280"/>
      <c r="M43" s="274"/>
      <c r="N43" s="178" t="s">
        <v>276</v>
      </c>
      <c r="O43" s="279"/>
      <c r="P43" s="280"/>
      <c r="Q43" s="279"/>
      <c r="R43" s="280"/>
      <c r="S43" s="279"/>
      <c r="T43" s="280"/>
      <c r="U43" s="279"/>
      <c r="V43" s="280"/>
      <c r="W43" s="279"/>
      <c r="X43" s="280"/>
      <c r="Y43" s="274"/>
      <c r="Z43" s="178" t="s">
        <v>276</v>
      </c>
      <c r="AA43" s="279"/>
      <c r="AB43" s="280"/>
      <c r="AC43" s="279"/>
      <c r="AD43" s="280"/>
      <c r="AE43" s="279"/>
      <c r="AF43" s="280"/>
      <c r="AG43" s="279"/>
      <c r="AH43" s="280"/>
      <c r="AI43" s="279"/>
      <c r="AJ43" s="280"/>
      <c r="AL43" s="165">
        <v>38</v>
      </c>
      <c r="AM43" s="165" t="str">
        <f>IF(申込一覧表!AA43="","",申込一覧表!AA43)</f>
        <v/>
      </c>
      <c r="AN43" s="174" t="str">
        <f>IF(申込一覧表!B43="","",申込一覧表!B43)</f>
        <v/>
      </c>
    </row>
    <row r="44" spans="1:40" ht="14.25" customHeight="1">
      <c r="A44" s="272" t="s">
        <v>297</v>
      </c>
      <c r="B44" s="176" t="s">
        <v>273</v>
      </c>
      <c r="C44" s="277"/>
      <c r="D44" s="278"/>
      <c r="E44" s="277"/>
      <c r="F44" s="278"/>
      <c r="G44" s="277"/>
      <c r="H44" s="278"/>
      <c r="I44" s="277"/>
      <c r="J44" s="278"/>
      <c r="K44" s="277"/>
      <c r="L44" s="278"/>
      <c r="M44" s="272" t="s">
        <v>297</v>
      </c>
      <c r="N44" s="176" t="s">
        <v>273</v>
      </c>
      <c r="O44" s="277"/>
      <c r="P44" s="278"/>
      <c r="Q44" s="277"/>
      <c r="R44" s="278"/>
      <c r="S44" s="277"/>
      <c r="T44" s="278"/>
      <c r="U44" s="277"/>
      <c r="V44" s="278"/>
      <c r="W44" s="277"/>
      <c r="X44" s="278"/>
      <c r="Y44" s="272" t="s">
        <v>297</v>
      </c>
      <c r="Z44" s="176" t="s">
        <v>273</v>
      </c>
      <c r="AA44" s="277"/>
      <c r="AB44" s="278"/>
      <c r="AC44" s="277"/>
      <c r="AD44" s="278"/>
      <c r="AE44" s="277"/>
      <c r="AF44" s="278"/>
      <c r="AG44" s="277"/>
      <c r="AH44" s="278"/>
      <c r="AI44" s="277"/>
      <c r="AJ44" s="278"/>
      <c r="AL44" s="165">
        <v>39</v>
      </c>
      <c r="AM44" s="165" t="str">
        <f>IF(申込一覧表!AA44="","",申込一覧表!AA44)</f>
        <v/>
      </c>
      <c r="AN44" s="174" t="str">
        <f>IF(申込一覧表!B44="","",申込一覧表!B44)</f>
        <v/>
      </c>
    </row>
    <row r="45" spans="1:40" ht="14.25" customHeight="1">
      <c r="A45" s="273"/>
      <c r="B45" s="177" t="s">
        <v>274</v>
      </c>
      <c r="C45" s="270"/>
      <c r="D45" s="271"/>
      <c r="E45" s="270"/>
      <c r="F45" s="271"/>
      <c r="G45" s="270"/>
      <c r="H45" s="271"/>
      <c r="I45" s="270"/>
      <c r="J45" s="271"/>
      <c r="K45" s="270"/>
      <c r="L45" s="271"/>
      <c r="M45" s="273"/>
      <c r="N45" s="177" t="s">
        <v>274</v>
      </c>
      <c r="O45" s="270"/>
      <c r="P45" s="271"/>
      <c r="Q45" s="270"/>
      <c r="R45" s="271"/>
      <c r="S45" s="270"/>
      <c r="T45" s="271"/>
      <c r="U45" s="270"/>
      <c r="V45" s="271"/>
      <c r="W45" s="270"/>
      <c r="X45" s="271"/>
      <c r="Y45" s="273"/>
      <c r="Z45" s="177" t="s">
        <v>274</v>
      </c>
      <c r="AA45" s="270"/>
      <c r="AB45" s="271"/>
      <c r="AC45" s="270"/>
      <c r="AD45" s="271"/>
      <c r="AE45" s="270"/>
      <c r="AF45" s="271"/>
      <c r="AG45" s="270"/>
      <c r="AH45" s="271"/>
      <c r="AI45" s="270"/>
      <c r="AJ45" s="271"/>
      <c r="AL45" s="165">
        <v>40</v>
      </c>
      <c r="AM45" s="165" t="str">
        <f>IF(申込一覧表!AA45="","",申込一覧表!AA45)</f>
        <v/>
      </c>
      <c r="AN45" s="174" t="str">
        <f>IF(申込一覧表!B45="","",申込一覧表!B45)</f>
        <v/>
      </c>
    </row>
    <row r="46" spans="1:40" ht="14.25" customHeight="1">
      <c r="A46" s="273"/>
      <c r="B46" s="177" t="s">
        <v>275</v>
      </c>
      <c r="C46" s="270"/>
      <c r="D46" s="271"/>
      <c r="E46" s="270"/>
      <c r="F46" s="271"/>
      <c r="G46" s="270"/>
      <c r="H46" s="271"/>
      <c r="I46" s="270"/>
      <c r="J46" s="271"/>
      <c r="K46" s="270"/>
      <c r="L46" s="271"/>
      <c r="M46" s="273"/>
      <c r="N46" s="177" t="s">
        <v>275</v>
      </c>
      <c r="O46" s="270"/>
      <c r="P46" s="271"/>
      <c r="Q46" s="270"/>
      <c r="R46" s="271"/>
      <c r="S46" s="270"/>
      <c r="T46" s="271"/>
      <c r="U46" s="270"/>
      <c r="V46" s="271"/>
      <c r="W46" s="270"/>
      <c r="X46" s="271"/>
      <c r="Y46" s="273"/>
      <c r="Z46" s="177" t="s">
        <v>275</v>
      </c>
      <c r="AA46" s="270"/>
      <c r="AB46" s="271"/>
      <c r="AC46" s="270"/>
      <c r="AD46" s="271"/>
      <c r="AE46" s="270"/>
      <c r="AF46" s="271"/>
      <c r="AG46" s="270"/>
      <c r="AH46" s="271"/>
      <c r="AI46" s="270"/>
      <c r="AJ46" s="271"/>
      <c r="AL46" s="165">
        <v>41</v>
      </c>
      <c r="AM46" s="165" t="str">
        <f>IF(申込一覧表!AA46="","",申込一覧表!AA46)</f>
        <v/>
      </c>
      <c r="AN46" s="174" t="str">
        <f>IF(申込一覧表!B46="","",申込一覧表!B46)</f>
        <v/>
      </c>
    </row>
    <row r="47" spans="1:40" ht="14.25" customHeight="1" thickBot="1">
      <c r="A47" s="274"/>
      <c r="B47" s="178" t="s">
        <v>276</v>
      </c>
      <c r="C47" s="279"/>
      <c r="D47" s="280"/>
      <c r="E47" s="279"/>
      <c r="F47" s="280"/>
      <c r="G47" s="279"/>
      <c r="H47" s="280"/>
      <c r="I47" s="279"/>
      <c r="J47" s="280"/>
      <c r="K47" s="279"/>
      <c r="L47" s="280"/>
      <c r="M47" s="274"/>
      <c r="N47" s="178" t="s">
        <v>276</v>
      </c>
      <c r="O47" s="279"/>
      <c r="P47" s="280"/>
      <c r="Q47" s="279"/>
      <c r="R47" s="280"/>
      <c r="S47" s="279"/>
      <c r="T47" s="280"/>
      <c r="U47" s="279"/>
      <c r="V47" s="280"/>
      <c r="W47" s="279"/>
      <c r="X47" s="280"/>
      <c r="Y47" s="274"/>
      <c r="Z47" s="178" t="s">
        <v>276</v>
      </c>
      <c r="AA47" s="279"/>
      <c r="AB47" s="280"/>
      <c r="AC47" s="279"/>
      <c r="AD47" s="280"/>
      <c r="AE47" s="279"/>
      <c r="AF47" s="280"/>
      <c r="AG47" s="279"/>
      <c r="AH47" s="280"/>
      <c r="AI47" s="279"/>
      <c r="AJ47" s="280"/>
      <c r="AL47" s="165">
        <v>42</v>
      </c>
      <c r="AM47" s="165" t="str">
        <f>IF(申込一覧表!AA47="","",申込一覧表!AA47)</f>
        <v/>
      </c>
      <c r="AN47" s="174" t="str">
        <f>IF(申込一覧表!B47="","",申込一覧表!B47)</f>
        <v/>
      </c>
    </row>
    <row r="48" spans="1:40" ht="14.25" customHeight="1">
      <c r="A48" s="272" t="s">
        <v>272</v>
      </c>
      <c r="B48" s="176" t="s">
        <v>273</v>
      </c>
      <c r="C48" s="277"/>
      <c r="D48" s="278"/>
      <c r="E48" s="277"/>
      <c r="F48" s="278"/>
      <c r="G48" s="277"/>
      <c r="H48" s="278"/>
      <c r="I48" s="277"/>
      <c r="J48" s="278"/>
      <c r="K48" s="277"/>
      <c r="L48" s="278"/>
      <c r="M48" s="272" t="s">
        <v>272</v>
      </c>
      <c r="N48" s="176" t="s">
        <v>273</v>
      </c>
      <c r="O48" s="277"/>
      <c r="P48" s="278"/>
      <c r="Q48" s="277"/>
      <c r="R48" s="278"/>
      <c r="S48" s="277"/>
      <c r="T48" s="278"/>
      <c r="U48" s="277"/>
      <c r="V48" s="278"/>
      <c r="W48" s="277"/>
      <c r="X48" s="278"/>
      <c r="Y48" s="272" t="s">
        <v>272</v>
      </c>
      <c r="Z48" s="176" t="s">
        <v>273</v>
      </c>
      <c r="AA48" s="277"/>
      <c r="AB48" s="278"/>
      <c r="AC48" s="277"/>
      <c r="AD48" s="278"/>
      <c r="AE48" s="277"/>
      <c r="AF48" s="278"/>
      <c r="AG48" s="277"/>
      <c r="AH48" s="278"/>
      <c r="AI48" s="277"/>
      <c r="AJ48" s="278"/>
      <c r="AL48" s="165">
        <v>43</v>
      </c>
      <c r="AM48" s="165" t="str">
        <f>IF(申込一覧表!AA48="","",申込一覧表!AA48)</f>
        <v/>
      </c>
      <c r="AN48" s="174" t="str">
        <f>IF(申込一覧表!B48="","",申込一覧表!B48)</f>
        <v/>
      </c>
    </row>
    <row r="49" spans="1:40" ht="14.25" customHeight="1">
      <c r="A49" s="273"/>
      <c r="B49" s="177" t="s">
        <v>274</v>
      </c>
      <c r="C49" s="270"/>
      <c r="D49" s="271"/>
      <c r="E49" s="270"/>
      <c r="F49" s="271"/>
      <c r="G49" s="270"/>
      <c r="H49" s="271"/>
      <c r="I49" s="270"/>
      <c r="J49" s="271"/>
      <c r="K49" s="270"/>
      <c r="L49" s="271"/>
      <c r="M49" s="273"/>
      <c r="N49" s="177" t="s">
        <v>274</v>
      </c>
      <c r="O49" s="270"/>
      <c r="P49" s="271"/>
      <c r="Q49" s="270"/>
      <c r="R49" s="271"/>
      <c r="S49" s="270"/>
      <c r="T49" s="271"/>
      <c r="U49" s="270"/>
      <c r="V49" s="271"/>
      <c r="W49" s="270"/>
      <c r="X49" s="271"/>
      <c r="Y49" s="273"/>
      <c r="Z49" s="177" t="s">
        <v>274</v>
      </c>
      <c r="AA49" s="270"/>
      <c r="AB49" s="271"/>
      <c r="AC49" s="270"/>
      <c r="AD49" s="271"/>
      <c r="AE49" s="270"/>
      <c r="AF49" s="271"/>
      <c r="AG49" s="270"/>
      <c r="AH49" s="271"/>
      <c r="AI49" s="270"/>
      <c r="AJ49" s="271"/>
      <c r="AL49" s="165">
        <v>44</v>
      </c>
      <c r="AM49" s="165" t="str">
        <f>IF(申込一覧表!AA49="","",申込一覧表!AA49)</f>
        <v/>
      </c>
      <c r="AN49" s="174" t="str">
        <f>IF(申込一覧表!B49="","",申込一覧表!B49)</f>
        <v/>
      </c>
    </row>
    <row r="50" spans="1:40" ht="14.25" customHeight="1">
      <c r="A50" s="273"/>
      <c r="B50" s="177" t="s">
        <v>275</v>
      </c>
      <c r="C50" s="270"/>
      <c r="D50" s="271"/>
      <c r="E50" s="270"/>
      <c r="F50" s="271"/>
      <c r="G50" s="270"/>
      <c r="H50" s="271"/>
      <c r="I50" s="270"/>
      <c r="J50" s="271"/>
      <c r="K50" s="270"/>
      <c r="L50" s="271"/>
      <c r="M50" s="273"/>
      <c r="N50" s="177" t="s">
        <v>275</v>
      </c>
      <c r="O50" s="270"/>
      <c r="P50" s="271"/>
      <c r="Q50" s="270"/>
      <c r="R50" s="271"/>
      <c r="S50" s="270"/>
      <c r="T50" s="271"/>
      <c r="U50" s="270"/>
      <c r="V50" s="271"/>
      <c r="W50" s="270"/>
      <c r="X50" s="271"/>
      <c r="Y50" s="273"/>
      <c r="Z50" s="177" t="s">
        <v>275</v>
      </c>
      <c r="AA50" s="270"/>
      <c r="AB50" s="271"/>
      <c r="AC50" s="270"/>
      <c r="AD50" s="271"/>
      <c r="AE50" s="270"/>
      <c r="AF50" s="271"/>
      <c r="AG50" s="270"/>
      <c r="AH50" s="271"/>
      <c r="AI50" s="270"/>
      <c r="AJ50" s="271"/>
      <c r="AL50" s="165">
        <v>45</v>
      </c>
      <c r="AM50" s="165" t="str">
        <f>IF(申込一覧表!AA50="","",申込一覧表!AA50)</f>
        <v/>
      </c>
      <c r="AN50" s="174" t="str">
        <f>IF(申込一覧表!B50="","",申込一覧表!B50)</f>
        <v/>
      </c>
    </row>
    <row r="51" spans="1:40" ht="14.25" customHeight="1" thickBot="1">
      <c r="A51" s="274"/>
      <c r="B51" s="178" t="s">
        <v>276</v>
      </c>
      <c r="C51" s="279"/>
      <c r="D51" s="280"/>
      <c r="E51" s="279"/>
      <c r="F51" s="280"/>
      <c r="G51" s="279"/>
      <c r="H51" s="280"/>
      <c r="I51" s="279"/>
      <c r="J51" s="280"/>
      <c r="K51" s="279"/>
      <c r="L51" s="280"/>
      <c r="M51" s="274"/>
      <c r="N51" s="178" t="s">
        <v>276</v>
      </c>
      <c r="O51" s="279"/>
      <c r="P51" s="280"/>
      <c r="Q51" s="279"/>
      <c r="R51" s="280"/>
      <c r="S51" s="279"/>
      <c r="T51" s="280"/>
      <c r="U51" s="279"/>
      <c r="V51" s="280"/>
      <c r="W51" s="279"/>
      <c r="X51" s="280"/>
      <c r="Y51" s="274"/>
      <c r="Z51" s="178" t="s">
        <v>276</v>
      </c>
      <c r="AA51" s="279"/>
      <c r="AB51" s="280"/>
      <c r="AC51" s="279"/>
      <c r="AD51" s="280"/>
      <c r="AE51" s="279"/>
      <c r="AF51" s="280"/>
      <c r="AG51" s="279"/>
      <c r="AH51" s="280"/>
      <c r="AI51" s="279"/>
      <c r="AJ51" s="280"/>
      <c r="AL51" s="165">
        <v>46</v>
      </c>
      <c r="AM51" s="165" t="str">
        <f>IF(申込一覧表!AA51="","",申込一覧表!AA51)</f>
        <v/>
      </c>
      <c r="AN51" s="174" t="str">
        <f>IF(申込一覧表!B51="","",申込一覧表!B51)</f>
        <v/>
      </c>
    </row>
    <row r="52" spans="1:40" ht="14.25" customHeight="1">
      <c r="A52" s="272" t="s">
        <v>277</v>
      </c>
      <c r="B52" s="176" t="s">
        <v>273</v>
      </c>
      <c r="C52" s="277"/>
      <c r="D52" s="278"/>
      <c r="E52" s="277"/>
      <c r="F52" s="278"/>
      <c r="G52" s="277"/>
      <c r="H52" s="278"/>
      <c r="I52" s="277"/>
      <c r="J52" s="278"/>
      <c r="K52" s="277"/>
      <c r="L52" s="278"/>
      <c r="M52" s="272" t="s">
        <v>277</v>
      </c>
      <c r="N52" s="176" t="s">
        <v>273</v>
      </c>
      <c r="O52" s="277"/>
      <c r="P52" s="278"/>
      <c r="Q52" s="277"/>
      <c r="R52" s="278"/>
      <c r="S52" s="277"/>
      <c r="T52" s="278"/>
      <c r="U52" s="277"/>
      <c r="V52" s="278"/>
      <c r="W52" s="277"/>
      <c r="X52" s="278"/>
      <c r="Y52" s="272" t="s">
        <v>277</v>
      </c>
      <c r="Z52" s="176" t="s">
        <v>273</v>
      </c>
      <c r="AA52" s="277"/>
      <c r="AB52" s="278"/>
      <c r="AC52" s="277"/>
      <c r="AD52" s="278"/>
      <c r="AE52" s="277"/>
      <c r="AF52" s="278"/>
      <c r="AG52" s="277"/>
      <c r="AH52" s="278"/>
      <c r="AI52" s="277"/>
      <c r="AJ52" s="278"/>
      <c r="AL52" s="165">
        <v>47</v>
      </c>
      <c r="AM52" s="165" t="str">
        <f>IF(申込一覧表!AA52="","",申込一覧表!AA52)</f>
        <v/>
      </c>
      <c r="AN52" s="174" t="str">
        <f>IF(申込一覧表!B52="","",申込一覧表!B52)</f>
        <v/>
      </c>
    </row>
    <row r="53" spans="1:40" ht="14.25" customHeight="1">
      <c r="A53" s="273"/>
      <c r="B53" s="177" t="s">
        <v>274</v>
      </c>
      <c r="C53" s="270"/>
      <c r="D53" s="271"/>
      <c r="E53" s="270"/>
      <c r="F53" s="271"/>
      <c r="G53" s="270"/>
      <c r="H53" s="271"/>
      <c r="I53" s="270"/>
      <c r="J53" s="271"/>
      <c r="K53" s="270"/>
      <c r="L53" s="271"/>
      <c r="M53" s="273"/>
      <c r="N53" s="177" t="s">
        <v>274</v>
      </c>
      <c r="O53" s="270"/>
      <c r="P53" s="271"/>
      <c r="Q53" s="270"/>
      <c r="R53" s="271"/>
      <c r="S53" s="270"/>
      <c r="T53" s="271"/>
      <c r="U53" s="270"/>
      <c r="V53" s="271"/>
      <c r="W53" s="270"/>
      <c r="X53" s="271"/>
      <c r="Y53" s="273"/>
      <c r="Z53" s="177" t="s">
        <v>274</v>
      </c>
      <c r="AA53" s="270"/>
      <c r="AB53" s="271"/>
      <c r="AC53" s="270"/>
      <c r="AD53" s="271"/>
      <c r="AE53" s="270"/>
      <c r="AF53" s="271"/>
      <c r="AG53" s="270"/>
      <c r="AH53" s="271"/>
      <c r="AI53" s="270"/>
      <c r="AJ53" s="271"/>
      <c r="AL53" s="165">
        <v>48</v>
      </c>
      <c r="AM53" s="165" t="str">
        <f>IF(申込一覧表!AA53="","",申込一覧表!AA53)</f>
        <v/>
      </c>
      <c r="AN53" s="174" t="str">
        <f>IF(申込一覧表!B53="","",申込一覧表!B53)</f>
        <v/>
      </c>
    </row>
    <row r="54" spans="1:40" ht="14.25" customHeight="1">
      <c r="A54" s="273"/>
      <c r="B54" s="177" t="s">
        <v>275</v>
      </c>
      <c r="C54" s="270"/>
      <c r="D54" s="271"/>
      <c r="E54" s="270"/>
      <c r="F54" s="271"/>
      <c r="G54" s="270"/>
      <c r="H54" s="271"/>
      <c r="I54" s="270"/>
      <c r="J54" s="271"/>
      <c r="K54" s="270"/>
      <c r="L54" s="271"/>
      <c r="M54" s="273"/>
      <c r="N54" s="177" t="s">
        <v>275</v>
      </c>
      <c r="O54" s="270"/>
      <c r="P54" s="271"/>
      <c r="Q54" s="270"/>
      <c r="R54" s="271"/>
      <c r="S54" s="270"/>
      <c r="T54" s="271"/>
      <c r="U54" s="270"/>
      <c r="V54" s="271"/>
      <c r="W54" s="270"/>
      <c r="X54" s="271"/>
      <c r="Y54" s="273"/>
      <c r="Z54" s="177" t="s">
        <v>275</v>
      </c>
      <c r="AA54" s="270"/>
      <c r="AB54" s="271"/>
      <c r="AC54" s="270"/>
      <c r="AD54" s="271"/>
      <c r="AE54" s="270"/>
      <c r="AF54" s="271"/>
      <c r="AG54" s="270"/>
      <c r="AH54" s="271"/>
      <c r="AI54" s="270"/>
      <c r="AJ54" s="271"/>
      <c r="AL54" s="165">
        <v>49</v>
      </c>
      <c r="AM54" s="165" t="str">
        <f>IF(申込一覧表!AA54="","",申込一覧表!AA54)</f>
        <v/>
      </c>
      <c r="AN54" s="174" t="str">
        <f>IF(申込一覧表!B54="","",申込一覧表!B54)</f>
        <v/>
      </c>
    </row>
    <row r="55" spans="1:40" ht="14.25" customHeight="1" thickBot="1">
      <c r="A55" s="274"/>
      <c r="B55" s="178" t="s">
        <v>276</v>
      </c>
      <c r="C55" s="279"/>
      <c r="D55" s="280"/>
      <c r="E55" s="279"/>
      <c r="F55" s="280"/>
      <c r="G55" s="279"/>
      <c r="H55" s="280"/>
      <c r="I55" s="279"/>
      <c r="J55" s="280"/>
      <c r="K55" s="279"/>
      <c r="L55" s="280"/>
      <c r="M55" s="274"/>
      <c r="N55" s="178" t="s">
        <v>276</v>
      </c>
      <c r="O55" s="279"/>
      <c r="P55" s="280"/>
      <c r="Q55" s="279"/>
      <c r="R55" s="280"/>
      <c r="S55" s="279"/>
      <c r="T55" s="280"/>
      <c r="U55" s="279"/>
      <c r="V55" s="280"/>
      <c r="W55" s="279"/>
      <c r="X55" s="280"/>
      <c r="Y55" s="274"/>
      <c r="Z55" s="178" t="s">
        <v>276</v>
      </c>
      <c r="AA55" s="279"/>
      <c r="AB55" s="280"/>
      <c r="AC55" s="279"/>
      <c r="AD55" s="280"/>
      <c r="AE55" s="279"/>
      <c r="AF55" s="280"/>
      <c r="AG55" s="279"/>
      <c r="AH55" s="280"/>
      <c r="AI55" s="279"/>
      <c r="AJ55" s="280"/>
      <c r="AL55" s="165">
        <v>50</v>
      </c>
      <c r="AM55" s="165" t="str">
        <f>IF(申込一覧表!AA55="","",申込一覧表!AA55)</f>
        <v/>
      </c>
      <c r="AN55" s="174" t="str">
        <f>IF(申込一覧表!B55="","",申込一覧表!B55)</f>
        <v/>
      </c>
    </row>
    <row r="56" spans="1:40" ht="15.75" customHeight="1">
      <c r="A56" s="272" t="s">
        <v>278</v>
      </c>
      <c r="B56" s="176" t="s">
        <v>273</v>
      </c>
      <c r="C56" s="277"/>
      <c r="D56" s="278"/>
      <c r="E56" s="277"/>
      <c r="F56" s="278"/>
      <c r="G56" s="277"/>
      <c r="H56" s="278"/>
      <c r="I56" s="277"/>
      <c r="J56" s="278"/>
      <c r="K56" s="277"/>
      <c r="L56" s="278"/>
      <c r="M56" s="272" t="s">
        <v>278</v>
      </c>
      <c r="N56" s="176" t="s">
        <v>273</v>
      </c>
      <c r="O56" s="277"/>
      <c r="P56" s="278"/>
      <c r="Q56" s="277"/>
      <c r="R56" s="278"/>
      <c r="S56" s="277"/>
      <c r="T56" s="278"/>
      <c r="U56" s="277"/>
      <c r="V56" s="278"/>
      <c r="W56" s="277"/>
      <c r="X56" s="278"/>
      <c r="Y56" s="272" t="s">
        <v>278</v>
      </c>
      <c r="Z56" s="176" t="s">
        <v>273</v>
      </c>
      <c r="AA56" s="277"/>
      <c r="AB56" s="278"/>
      <c r="AC56" s="277"/>
      <c r="AD56" s="278"/>
      <c r="AE56" s="277"/>
      <c r="AF56" s="278"/>
      <c r="AG56" s="277"/>
      <c r="AH56" s="278"/>
      <c r="AI56" s="277"/>
      <c r="AJ56" s="278"/>
      <c r="AL56" s="165">
        <v>51</v>
      </c>
      <c r="AM56" s="165" t="str">
        <f>IF(申込一覧表!AA56="","",申込一覧表!AA56)</f>
        <v/>
      </c>
      <c r="AN56" s="174" t="str">
        <f>IF(申込一覧表!B56="","",申込一覧表!B56)</f>
        <v/>
      </c>
    </row>
    <row r="57" spans="1:40" ht="15.75" customHeight="1">
      <c r="A57" s="273"/>
      <c r="B57" s="177" t="s">
        <v>274</v>
      </c>
      <c r="C57" s="270"/>
      <c r="D57" s="271"/>
      <c r="E57" s="270"/>
      <c r="F57" s="271"/>
      <c r="G57" s="270"/>
      <c r="H57" s="271"/>
      <c r="I57" s="270"/>
      <c r="J57" s="271"/>
      <c r="K57" s="270"/>
      <c r="L57" s="271"/>
      <c r="M57" s="273"/>
      <c r="N57" s="177" t="s">
        <v>274</v>
      </c>
      <c r="O57" s="270"/>
      <c r="P57" s="271"/>
      <c r="Q57" s="270"/>
      <c r="R57" s="271"/>
      <c r="S57" s="270"/>
      <c r="T57" s="271"/>
      <c r="U57" s="270"/>
      <c r="V57" s="271"/>
      <c r="W57" s="270"/>
      <c r="X57" s="271"/>
      <c r="Y57" s="273"/>
      <c r="Z57" s="177" t="s">
        <v>274</v>
      </c>
      <c r="AA57" s="270"/>
      <c r="AB57" s="271"/>
      <c r="AC57" s="270"/>
      <c r="AD57" s="271"/>
      <c r="AE57" s="270"/>
      <c r="AF57" s="271"/>
      <c r="AG57" s="270"/>
      <c r="AH57" s="271"/>
      <c r="AI57" s="270"/>
      <c r="AJ57" s="271"/>
      <c r="AL57" s="165">
        <v>52</v>
      </c>
      <c r="AM57" s="165" t="str">
        <f>IF(申込一覧表!AA57="","",申込一覧表!AA57)</f>
        <v/>
      </c>
      <c r="AN57" s="174" t="str">
        <f>IF(申込一覧表!B57="","",申込一覧表!B57)</f>
        <v/>
      </c>
    </row>
    <row r="58" spans="1:40" ht="15.75" customHeight="1">
      <c r="A58" s="273"/>
      <c r="B58" s="177" t="s">
        <v>275</v>
      </c>
      <c r="C58" s="270"/>
      <c r="D58" s="271"/>
      <c r="E58" s="270"/>
      <c r="F58" s="271"/>
      <c r="G58" s="270"/>
      <c r="H58" s="271"/>
      <c r="I58" s="270"/>
      <c r="J58" s="271"/>
      <c r="K58" s="270"/>
      <c r="L58" s="271"/>
      <c r="M58" s="273"/>
      <c r="N58" s="177" t="s">
        <v>275</v>
      </c>
      <c r="O58" s="270"/>
      <c r="P58" s="271"/>
      <c r="Q58" s="270"/>
      <c r="R58" s="271"/>
      <c r="S58" s="270"/>
      <c r="T58" s="271"/>
      <c r="U58" s="270"/>
      <c r="V58" s="271"/>
      <c r="W58" s="270"/>
      <c r="X58" s="271"/>
      <c r="Y58" s="273"/>
      <c r="Z58" s="177" t="s">
        <v>275</v>
      </c>
      <c r="AA58" s="270"/>
      <c r="AB58" s="271"/>
      <c r="AC58" s="270"/>
      <c r="AD58" s="271"/>
      <c r="AE58" s="270"/>
      <c r="AF58" s="271"/>
      <c r="AG58" s="270"/>
      <c r="AH58" s="271"/>
      <c r="AI58" s="270"/>
      <c r="AJ58" s="271"/>
      <c r="AL58" s="165">
        <v>53</v>
      </c>
      <c r="AM58" s="165" t="str">
        <f>IF(申込一覧表!AA58="","",申込一覧表!AA58)</f>
        <v/>
      </c>
      <c r="AN58" s="174" t="str">
        <f>IF(申込一覧表!B58="","",申込一覧表!B58)</f>
        <v/>
      </c>
    </row>
    <row r="59" spans="1:40" ht="15.75" customHeight="1" thickBot="1">
      <c r="A59" s="274"/>
      <c r="B59" s="178" t="s">
        <v>276</v>
      </c>
      <c r="C59" s="279"/>
      <c r="D59" s="280"/>
      <c r="E59" s="279"/>
      <c r="F59" s="280"/>
      <c r="G59" s="279"/>
      <c r="H59" s="280"/>
      <c r="I59" s="279"/>
      <c r="J59" s="280"/>
      <c r="K59" s="279"/>
      <c r="L59" s="280"/>
      <c r="M59" s="274"/>
      <c r="N59" s="178" t="s">
        <v>276</v>
      </c>
      <c r="O59" s="279"/>
      <c r="P59" s="280"/>
      <c r="Q59" s="279"/>
      <c r="R59" s="280"/>
      <c r="S59" s="279"/>
      <c r="T59" s="280"/>
      <c r="U59" s="279"/>
      <c r="V59" s="280"/>
      <c r="W59" s="279"/>
      <c r="X59" s="280"/>
      <c r="Y59" s="274"/>
      <c r="Z59" s="178" t="s">
        <v>276</v>
      </c>
      <c r="AA59" s="279"/>
      <c r="AB59" s="280"/>
      <c r="AC59" s="279"/>
      <c r="AD59" s="280"/>
      <c r="AE59" s="279"/>
      <c r="AF59" s="280"/>
      <c r="AG59" s="279"/>
      <c r="AH59" s="280"/>
      <c r="AI59" s="279"/>
      <c r="AJ59" s="280"/>
      <c r="AL59" s="165">
        <v>54</v>
      </c>
      <c r="AM59" s="165" t="str">
        <f>IF(申込一覧表!AA59="","",申込一覧表!AA59)</f>
        <v/>
      </c>
      <c r="AN59" s="174" t="str">
        <f>IF(申込一覧表!B59="","",申込一覧表!B59)</f>
        <v/>
      </c>
    </row>
    <row r="60" spans="1:40" ht="15.75" customHeight="1">
      <c r="A60" s="272" t="s">
        <v>279</v>
      </c>
      <c r="B60" s="176" t="s">
        <v>273</v>
      </c>
      <c r="C60" s="277"/>
      <c r="D60" s="278"/>
      <c r="E60" s="277"/>
      <c r="F60" s="278"/>
      <c r="G60" s="277"/>
      <c r="H60" s="278"/>
      <c r="I60" s="277"/>
      <c r="J60" s="278"/>
      <c r="K60" s="277"/>
      <c r="L60" s="278"/>
      <c r="M60" s="272" t="s">
        <v>279</v>
      </c>
      <c r="N60" s="176" t="s">
        <v>273</v>
      </c>
      <c r="O60" s="277"/>
      <c r="P60" s="278"/>
      <c r="Q60" s="277"/>
      <c r="R60" s="278"/>
      <c r="S60" s="277"/>
      <c r="T60" s="278"/>
      <c r="U60" s="277"/>
      <c r="V60" s="278"/>
      <c r="W60" s="277"/>
      <c r="X60" s="278"/>
      <c r="Y60" s="272" t="s">
        <v>279</v>
      </c>
      <c r="Z60" s="176" t="s">
        <v>273</v>
      </c>
      <c r="AA60" s="277"/>
      <c r="AB60" s="278"/>
      <c r="AC60" s="277"/>
      <c r="AD60" s="278"/>
      <c r="AE60" s="277"/>
      <c r="AF60" s="278"/>
      <c r="AG60" s="277"/>
      <c r="AH60" s="278"/>
      <c r="AI60" s="277"/>
      <c r="AJ60" s="278"/>
      <c r="AL60" s="165">
        <v>55</v>
      </c>
      <c r="AM60" s="165" t="str">
        <f>IF(申込一覧表!AA60="","",申込一覧表!AA60)</f>
        <v/>
      </c>
      <c r="AN60" s="174" t="str">
        <f>IF(申込一覧表!B60="","",申込一覧表!B60)</f>
        <v/>
      </c>
    </row>
    <row r="61" spans="1:40" ht="15.75" customHeight="1">
      <c r="A61" s="273"/>
      <c r="B61" s="177" t="s">
        <v>274</v>
      </c>
      <c r="C61" s="270"/>
      <c r="D61" s="271"/>
      <c r="E61" s="270"/>
      <c r="F61" s="271"/>
      <c r="G61" s="270"/>
      <c r="H61" s="271"/>
      <c r="I61" s="270"/>
      <c r="J61" s="271"/>
      <c r="K61" s="270"/>
      <c r="L61" s="271"/>
      <c r="M61" s="273"/>
      <c r="N61" s="177" t="s">
        <v>274</v>
      </c>
      <c r="O61" s="270"/>
      <c r="P61" s="271"/>
      <c r="Q61" s="270"/>
      <c r="R61" s="271"/>
      <c r="S61" s="270"/>
      <c r="T61" s="271"/>
      <c r="U61" s="270"/>
      <c r="V61" s="271"/>
      <c r="W61" s="270"/>
      <c r="X61" s="271"/>
      <c r="Y61" s="273"/>
      <c r="Z61" s="177" t="s">
        <v>274</v>
      </c>
      <c r="AA61" s="270"/>
      <c r="AB61" s="271"/>
      <c r="AC61" s="270"/>
      <c r="AD61" s="271"/>
      <c r="AE61" s="270"/>
      <c r="AF61" s="271"/>
      <c r="AG61" s="270"/>
      <c r="AH61" s="271"/>
      <c r="AI61" s="270"/>
      <c r="AJ61" s="271"/>
      <c r="AL61" s="165">
        <v>56</v>
      </c>
      <c r="AM61" s="165" t="str">
        <f>IF(申込一覧表!AA61="","",申込一覧表!AA61)</f>
        <v/>
      </c>
      <c r="AN61" s="174" t="str">
        <f>IF(申込一覧表!B61="","",申込一覧表!B61)</f>
        <v/>
      </c>
    </row>
    <row r="62" spans="1:40" ht="15.75" customHeight="1">
      <c r="A62" s="273"/>
      <c r="B62" s="177" t="s">
        <v>275</v>
      </c>
      <c r="C62" s="270"/>
      <c r="D62" s="271"/>
      <c r="E62" s="270"/>
      <c r="F62" s="271"/>
      <c r="G62" s="270"/>
      <c r="H62" s="271"/>
      <c r="I62" s="270"/>
      <c r="J62" s="271"/>
      <c r="K62" s="270"/>
      <c r="L62" s="271"/>
      <c r="M62" s="273"/>
      <c r="N62" s="177" t="s">
        <v>275</v>
      </c>
      <c r="O62" s="270"/>
      <c r="P62" s="271"/>
      <c r="Q62" s="270"/>
      <c r="R62" s="271"/>
      <c r="S62" s="270"/>
      <c r="T62" s="271"/>
      <c r="U62" s="270"/>
      <c r="V62" s="271"/>
      <c r="W62" s="270"/>
      <c r="X62" s="271"/>
      <c r="Y62" s="273"/>
      <c r="Z62" s="177" t="s">
        <v>275</v>
      </c>
      <c r="AA62" s="270"/>
      <c r="AB62" s="271"/>
      <c r="AC62" s="270"/>
      <c r="AD62" s="271"/>
      <c r="AE62" s="270"/>
      <c r="AF62" s="271"/>
      <c r="AG62" s="270"/>
      <c r="AH62" s="271"/>
      <c r="AI62" s="270"/>
      <c r="AJ62" s="271"/>
      <c r="AL62" s="165">
        <v>57</v>
      </c>
      <c r="AM62" s="165" t="str">
        <f>IF(申込一覧表!AA62="","",申込一覧表!AA62)</f>
        <v/>
      </c>
      <c r="AN62" s="174" t="str">
        <f>IF(申込一覧表!B62="","",申込一覧表!B62)</f>
        <v/>
      </c>
    </row>
    <row r="63" spans="1:40" ht="15.75" customHeight="1" thickBot="1">
      <c r="A63" s="274"/>
      <c r="B63" s="178" t="s">
        <v>276</v>
      </c>
      <c r="C63" s="279"/>
      <c r="D63" s="280"/>
      <c r="E63" s="279"/>
      <c r="F63" s="280"/>
      <c r="G63" s="279"/>
      <c r="H63" s="280"/>
      <c r="I63" s="279"/>
      <c r="J63" s="280"/>
      <c r="K63" s="279"/>
      <c r="L63" s="280"/>
      <c r="M63" s="274"/>
      <c r="N63" s="178" t="s">
        <v>276</v>
      </c>
      <c r="O63" s="279"/>
      <c r="P63" s="280"/>
      <c r="Q63" s="279"/>
      <c r="R63" s="280"/>
      <c r="S63" s="279"/>
      <c r="T63" s="280"/>
      <c r="U63" s="279"/>
      <c r="V63" s="280"/>
      <c r="W63" s="279"/>
      <c r="X63" s="280"/>
      <c r="Y63" s="274"/>
      <c r="Z63" s="178" t="s">
        <v>276</v>
      </c>
      <c r="AA63" s="279"/>
      <c r="AB63" s="280"/>
      <c r="AC63" s="279"/>
      <c r="AD63" s="280"/>
      <c r="AE63" s="279"/>
      <c r="AF63" s="280"/>
      <c r="AG63" s="279"/>
      <c r="AH63" s="280"/>
      <c r="AI63" s="279"/>
      <c r="AJ63" s="280"/>
      <c r="AL63" s="165">
        <v>58</v>
      </c>
      <c r="AM63" s="165" t="str">
        <f>IF(申込一覧表!AA63="","",申込一覧表!AA63)</f>
        <v/>
      </c>
      <c r="AN63" s="174" t="str">
        <f>IF(申込一覧表!B63="","",申込一覧表!B63)</f>
        <v/>
      </c>
    </row>
    <row r="64" spans="1:40" ht="15.75" customHeight="1">
      <c r="A64" s="272" t="s">
        <v>280</v>
      </c>
      <c r="B64" s="176" t="s">
        <v>273</v>
      </c>
      <c r="C64" s="277"/>
      <c r="D64" s="278"/>
      <c r="E64" s="277"/>
      <c r="F64" s="278"/>
      <c r="G64" s="277"/>
      <c r="H64" s="278"/>
      <c r="I64" s="277"/>
      <c r="J64" s="278"/>
      <c r="K64" s="277"/>
      <c r="L64" s="278"/>
      <c r="M64" s="272" t="s">
        <v>280</v>
      </c>
      <c r="N64" s="176" t="s">
        <v>273</v>
      </c>
      <c r="O64" s="277"/>
      <c r="P64" s="278"/>
      <c r="Q64" s="277"/>
      <c r="R64" s="278"/>
      <c r="S64" s="277"/>
      <c r="T64" s="278"/>
      <c r="U64" s="277"/>
      <c r="V64" s="278"/>
      <c r="W64" s="277"/>
      <c r="X64" s="278"/>
      <c r="Y64" s="272" t="s">
        <v>280</v>
      </c>
      <c r="Z64" s="176" t="s">
        <v>273</v>
      </c>
      <c r="AA64" s="277"/>
      <c r="AB64" s="278"/>
      <c r="AC64" s="277"/>
      <c r="AD64" s="278"/>
      <c r="AE64" s="277"/>
      <c r="AF64" s="278"/>
      <c r="AG64" s="277"/>
      <c r="AH64" s="278"/>
      <c r="AI64" s="277"/>
      <c r="AJ64" s="278"/>
      <c r="AL64" s="165">
        <v>59</v>
      </c>
      <c r="AM64" s="165" t="str">
        <f>IF(申込一覧表!AA64="","",申込一覧表!AA64)</f>
        <v/>
      </c>
      <c r="AN64" s="174" t="str">
        <f>IF(申込一覧表!B64="","",申込一覧表!B64)</f>
        <v/>
      </c>
    </row>
    <row r="65" spans="1:40" ht="15.75" customHeight="1">
      <c r="A65" s="273"/>
      <c r="B65" s="177" t="s">
        <v>274</v>
      </c>
      <c r="C65" s="270"/>
      <c r="D65" s="271"/>
      <c r="E65" s="270"/>
      <c r="F65" s="271"/>
      <c r="G65" s="270"/>
      <c r="H65" s="271"/>
      <c r="I65" s="270"/>
      <c r="J65" s="271"/>
      <c r="K65" s="270"/>
      <c r="L65" s="271"/>
      <c r="M65" s="273"/>
      <c r="N65" s="177" t="s">
        <v>274</v>
      </c>
      <c r="O65" s="270"/>
      <c r="P65" s="271"/>
      <c r="Q65" s="270"/>
      <c r="R65" s="271"/>
      <c r="S65" s="270"/>
      <c r="T65" s="271"/>
      <c r="U65" s="270"/>
      <c r="V65" s="271"/>
      <c r="W65" s="270"/>
      <c r="X65" s="271"/>
      <c r="Y65" s="273"/>
      <c r="Z65" s="177" t="s">
        <v>274</v>
      </c>
      <c r="AA65" s="270"/>
      <c r="AB65" s="271"/>
      <c r="AC65" s="270"/>
      <c r="AD65" s="271"/>
      <c r="AE65" s="270"/>
      <c r="AF65" s="271"/>
      <c r="AG65" s="270"/>
      <c r="AH65" s="271"/>
      <c r="AI65" s="270"/>
      <c r="AJ65" s="271"/>
      <c r="AL65" s="165">
        <v>60</v>
      </c>
      <c r="AM65" s="165" t="str">
        <f>IF(申込一覧表!AA65="","",申込一覧表!AA65)</f>
        <v/>
      </c>
      <c r="AN65" s="174" t="str">
        <f>IF(申込一覧表!B65="","",申込一覧表!B65)</f>
        <v/>
      </c>
    </row>
    <row r="66" spans="1:40" ht="15.75" customHeight="1">
      <c r="A66" s="273"/>
      <c r="B66" s="177" t="s">
        <v>275</v>
      </c>
      <c r="C66" s="270"/>
      <c r="D66" s="271"/>
      <c r="E66" s="270"/>
      <c r="F66" s="271"/>
      <c r="G66" s="270"/>
      <c r="H66" s="271"/>
      <c r="I66" s="270"/>
      <c r="J66" s="271"/>
      <c r="K66" s="270"/>
      <c r="L66" s="271"/>
      <c r="M66" s="273"/>
      <c r="N66" s="177" t="s">
        <v>275</v>
      </c>
      <c r="O66" s="270"/>
      <c r="P66" s="271"/>
      <c r="Q66" s="270"/>
      <c r="R66" s="271"/>
      <c r="S66" s="270"/>
      <c r="T66" s="271"/>
      <c r="U66" s="270"/>
      <c r="V66" s="271"/>
      <c r="W66" s="270"/>
      <c r="X66" s="271"/>
      <c r="Y66" s="273"/>
      <c r="Z66" s="177" t="s">
        <v>275</v>
      </c>
      <c r="AA66" s="270"/>
      <c r="AB66" s="271"/>
      <c r="AC66" s="270"/>
      <c r="AD66" s="271"/>
      <c r="AE66" s="270"/>
      <c r="AF66" s="271"/>
      <c r="AG66" s="270"/>
      <c r="AH66" s="271"/>
      <c r="AI66" s="270"/>
      <c r="AJ66" s="271"/>
      <c r="AL66" s="165">
        <v>61</v>
      </c>
      <c r="AM66" s="165" t="str">
        <f>IF(申込一覧表!AA66="","",申込一覧表!AA66)</f>
        <v/>
      </c>
      <c r="AN66" s="174" t="str">
        <f>IF(申込一覧表!B66="","",申込一覧表!B66)</f>
        <v/>
      </c>
    </row>
    <row r="67" spans="1:40" ht="15.75" customHeight="1" thickBot="1">
      <c r="A67" s="274"/>
      <c r="B67" s="178" t="s">
        <v>276</v>
      </c>
      <c r="C67" s="279"/>
      <c r="D67" s="280"/>
      <c r="E67" s="279"/>
      <c r="F67" s="280"/>
      <c r="G67" s="279"/>
      <c r="H67" s="280"/>
      <c r="I67" s="279"/>
      <c r="J67" s="280"/>
      <c r="K67" s="279"/>
      <c r="L67" s="280"/>
      <c r="M67" s="274"/>
      <c r="N67" s="178" t="s">
        <v>276</v>
      </c>
      <c r="O67" s="279"/>
      <c r="P67" s="280"/>
      <c r="Q67" s="279"/>
      <c r="R67" s="280"/>
      <c r="S67" s="279"/>
      <c r="T67" s="280"/>
      <c r="U67" s="279"/>
      <c r="V67" s="280"/>
      <c r="W67" s="279"/>
      <c r="X67" s="280"/>
      <c r="Y67" s="274"/>
      <c r="Z67" s="178" t="s">
        <v>276</v>
      </c>
      <c r="AA67" s="279"/>
      <c r="AB67" s="280"/>
      <c r="AC67" s="279"/>
      <c r="AD67" s="280"/>
      <c r="AE67" s="279"/>
      <c r="AF67" s="280"/>
      <c r="AG67" s="279"/>
      <c r="AH67" s="280"/>
      <c r="AI67" s="279"/>
      <c r="AJ67" s="280"/>
      <c r="AL67" s="165">
        <v>62</v>
      </c>
      <c r="AM67" s="165" t="str">
        <f>IF(申込一覧表!AA67="","",申込一覧表!AA67)</f>
        <v/>
      </c>
      <c r="AN67" s="174" t="str">
        <f>IF(申込一覧表!B67="","",申込一覧表!B67)</f>
        <v/>
      </c>
    </row>
    <row r="68" spans="1:40" ht="15.75" customHeight="1">
      <c r="A68" s="272" t="s">
        <v>281</v>
      </c>
      <c r="B68" s="176" t="s">
        <v>273</v>
      </c>
      <c r="C68" s="277"/>
      <c r="D68" s="278"/>
      <c r="E68" s="277"/>
      <c r="F68" s="278"/>
      <c r="G68" s="277"/>
      <c r="H68" s="278"/>
      <c r="I68" s="277"/>
      <c r="J68" s="278"/>
      <c r="K68" s="277"/>
      <c r="L68" s="278"/>
      <c r="M68" s="272" t="s">
        <v>281</v>
      </c>
      <c r="N68" s="176" t="s">
        <v>273</v>
      </c>
      <c r="O68" s="277"/>
      <c r="P68" s="278"/>
      <c r="Q68" s="277"/>
      <c r="R68" s="278"/>
      <c r="S68" s="277"/>
      <c r="T68" s="278"/>
      <c r="U68" s="277"/>
      <c r="V68" s="278"/>
      <c r="W68" s="277"/>
      <c r="X68" s="278"/>
      <c r="Y68" s="272" t="s">
        <v>281</v>
      </c>
      <c r="Z68" s="176" t="s">
        <v>273</v>
      </c>
      <c r="AA68" s="277"/>
      <c r="AB68" s="278"/>
      <c r="AC68" s="277"/>
      <c r="AD68" s="278"/>
      <c r="AE68" s="277"/>
      <c r="AF68" s="278"/>
      <c r="AG68" s="277"/>
      <c r="AH68" s="278"/>
      <c r="AI68" s="277"/>
      <c r="AJ68" s="278"/>
      <c r="AL68" s="165">
        <v>63</v>
      </c>
      <c r="AM68" s="165" t="str">
        <f>IF(申込一覧表!AA68="","",申込一覧表!AA68)</f>
        <v/>
      </c>
      <c r="AN68" s="174" t="str">
        <f>IF(申込一覧表!B68="","",申込一覧表!B68)</f>
        <v/>
      </c>
    </row>
    <row r="69" spans="1:40" ht="15.75" customHeight="1">
      <c r="A69" s="273"/>
      <c r="B69" s="177" t="s">
        <v>274</v>
      </c>
      <c r="C69" s="270"/>
      <c r="D69" s="271"/>
      <c r="E69" s="270"/>
      <c r="F69" s="271"/>
      <c r="G69" s="270"/>
      <c r="H69" s="271"/>
      <c r="I69" s="270"/>
      <c r="J69" s="271"/>
      <c r="K69" s="270"/>
      <c r="L69" s="271"/>
      <c r="M69" s="273"/>
      <c r="N69" s="177" t="s">
        <v>274</v>
      </c>
      <c r="O69" s="270"/>
      <c r="P69" s="271"/>
      <c r="Q69" s="270"/>
      <c r="R69" s="271"/>
      <c r="S69" s="270"/>
      <c r="T69" s="271"/>
      <c r="U69" s="270"/>
      <c r="V69" s="271"/>
      <c r="W69" s="270"/>
      <c r="X69" s="271"/>
      <c r="Y69" s="273"/>
      <c r="Z69" s="177" t="s">
        <v>274</v>
      </c>
      <c r="AA69" s="270"/>
      <c r="AB69" s="271"/>
      <c r="AC69" s="270"/>
      <c r="AD69" s="271"/>
      <c r="AE69" s="270"/>
      <c r="AF69" s="271"/>
      <c r="AG69" s="270"/>
      <c r="AH69" s="271"/>
      <c r="AI69" s="270"/>
      <c r="AJ69" s="271"/>
      <c r="AL69" s="165">
        <v>64</v>
      </c>
      <c r="AM69" s="165" t="str">
        <f>IF(申込一覧表!AA69="","",申込一覧表!AA69)</f>
        <v/>
      </c>
      <c r="AN69" s="174" t="str">
        <f>IF(申込一覧表!B69="","",申込一覧表!B69)</f>
        <v/>
      </c>
    </row>
    <row r="70" spans="1:40" ht="15.75" customHeight="1">
      <c r="A70" s="273"/>
      <c r="B70" s="177" t="s">
        <v>275</v>
      </c>
      <c r="C70" s="270"/>
      <c r="D70" s="271"/>
      <c r="E70" s="270"/>
      <c r="F70" s="271"/>
      <c r="G70" s="270"/>
      <c r="H70" s="271"/>
      <c r="I70" s="270"/>
      <c r="J70" s="271"/>
      <c r="K70" s="270"/>
      <c r="L70" s="271"/>
      <c r="M70" s="273"/>
      <c r="N70" s="177" t="s">
        <v>275</v>
      </c>
      <c r="O70" s="270"/>
      <c r="P70" s="271"/>
      <c r="Q70" s="270"/>
      <c r="R70" s="271"/>
      <c r="S70" s="270"/>
      <c r="T70" s="271"/>
      <c r="U70" s="270"/>
      <c r="V70" s="271"/>
      <c r="W70" s="270"/>
      <c r="X70" s="271"/>
      <c r="Y70" s="273"/>
      <c r="Z70" s="177" t="s">
        <v>275</v>
      </c>
      <c r="AA70" s="270"/>
      <c r="AB70" s="271"/>
      <c r="AC70" s="270"/>
      <c r="AD70" s="271"/>
      <c r="AE70" s="270"/>
      <c r="AF70" s="271"/>
      <c r="AG70" s="270"/>
      <c r="AH70" s="271"/>
      <c r="AI70" s="270"/>
      <c r="AJ70" s="271"/>
      <c r="AL70" s="165">
        <v>65</v>
      </c>
      <c r="AM70" s="165" t="str">
        <f>IF(申込一覧表!AA70="","",申込一覧表!AA70)</f>
        <v/>
      </c>
      <c r="AN70" s="174" t="str">
        <f>IF(申込一覧表!B70="","",申込一覧表!B70)</f>
        <v/>
      </c>
    </row>
    <row r="71" spans="1:40" ht="15.75" customHeight="1" thickBot="1">
      <c r="A71" s="274"/>
      <c r="B71" s="178" t="s">
        <v>276</v>
      </c>
      <c r="C71" s="279"/>
      <c r="D71" s="280"/>
      <c r="E71" s="279"/>
      <c r="F71" s="280"/>
      <c r="G71" s="279"/>
      <c r="H71" s="280"/>
      <c r="I71" s="279"/>
      <c r="J71" s="280"/>
      <c r="K71" s="279"/>
      <c r="L71" s="280"/>
      <c r="M71" s="274"/>
      <c r="N71" s="178" t="s">
        <v>276</v>
      </c>
      <c r="O71" s="279"/>
      <c r="P71" s="280"/>
      <c r="Q71" s="279"/>
      <c r="R71" s="280"/>
      <c r="S71" s="279"/>
      <c r="T71" s="280"/>
      <c r="U71" s="279"/>
      <c r="V71" s="280"/>
      <c r="W71" s="279"/>
      <c r="X71" s="280"/>
      <c r="Y71" s="274"/>
      <c r="Z71" s="178" t="s">
        <v>276</v>
      </c>
      <c r="AA71" s="279"/>
      <c r="AB71" s="280"/>
      <c r="AC71" s="279"/>
      <c r="AD71" s="280"/>
      <c r="AE71" s="279"/>
      <c r="AF71" s="280"/>
      <c r="AG71" s="279"/>
      <c r="AH71" s="280"/>
      <c r="AI71" s="279"/>
      <c r="AJ71" s="280"/>
      <c r="AL71" s="165">
        <v>66</v>
      </c>
      <c r="AM71" s="165" t="str">
        <f>IF(申込一覧表!AA71="","",申込一覧表!AA71)</f>
        <v/>
      </c>
      <c r="AN71" s="174" t="str">
        <f>IF(申込一覧表!B71="","",申込一覧表!B71)</f>
        <v/>
      </c>
    </row>
    <row r="72" spans="1:40" ht="15.75" customHeight="1">
      <c r="A72" s="272" t="s">
        <v>282</v>
      </c>
      <c r="B72" s="176" t="s">
        <v>273</v>
      </c>
      <c r="C72" s="277"/>
      <c r="D72" s="278"/>
      <c r="E72" s="277"/>
      <c r="F72" s="278"/>
      <c r="G72" s="277"/>
      <c r="H72" s="278"/>
      <c r="I72" s="277"/>
      <c r="J72" s="278"/>
      <c r="K72" s="277"/>
      <c r="L72" s="278"/>
      <c r="M72" s="272" t="s">
        <v>282</v>
      </c>
      <c r="N72" s="176" t="s">
        <v>273</v>
      </c>
      <c r="O72" s="277"/>
      <c r="P72" s="278"/>
      <c r="Q72" s="277"/>
      <c r="R72" s="278"/>
      <c r="S72" s="277"/>
      <c r="T72" s="278"/>
      <c r="U72" s="277"/>
      <c r="V72" s="278"/>
      <c r="W72" s="277"/>
      <c r="X72" s="278"/>
      <c r="Y72" s="272" t="s">
        <v>282</v>
      </c>
      <c r="Z72" s="176" t="s">
        <v>273</v>
      </c>
      <c r="AA72" s="277"/>
      <c r="AB72" s="278"/>
      <c r="AC72" s="277"/>
      <c r="AD72" s="278"/>
      <c r="AE72" s="277"/>
      <c r="AF72" s="278"/>
      <c r="AG72" s="277"/>
      <c r="AH72" s="278"/>
      <c r="AI72" s="277"/>
      <c r="AJ72" s="278"/>
      <c r="AL72" s="165">
        <v>67</v>
      </c>
      <c r="AM72" s="165" t="str">
        <f>IF(申込一覧表!AA72="","",申込一覧表!AA72)</f>
        <v/>
      </c>
      <c r="AN72" s="174" t="str">
        <f>IF(申込一覧表!B72="","",申込一覧表!B72)</f>
        <v/>
      </c>
    </row>
    <row r="73" spans="1:40" ht="15.75" customHeight="1">
      <c r="A73" s="273"/>
      <c r="B73" s="177" t="s">
        <v>274</v>
      </c>
      <c r="C73" s="270"/>
      <c r="D73" s="271"/>
      <c r="E73" s="270"/>
      <c r="F73" s="271"/>
      <c r="G73" s="270"/>
      <c r="H73" s="271"/>
      <c r="I73" s="270"/>
      <c r="J73" s="271"/>
      <c r="K73" s="270"/>
      <c r="L73" s="271"/>
      <c r="M73" s="273"/>
      <c r="N73" s="177" t="s">
        <v>274</v>
      </c>
      <c r="O73" s="270"/>
      <c r="P73" s="271"/>
      <c r="Q73" s="270"/>
      <c r="R73" s="271"/>
      <c r="S73" s="270"/>
      <c r="T73" s="271"/>
      <c r="U73" s="270"/>
      <c r="V73" s="271"/>
      <c r="W73" s="270"/>
      <c r="X73" s="271"/>
      <c r="Y73" s="273"/>
      <c r="Z73" s="177" t="s">
        <v>274</v>
      </c>
      <c r="AA73" s="270"/>
      <c r="AB73" s="271"/>
      <c r="AC73" s="270"/>
      <c r="AD73" s="271"/>
      <c r="AE73" s="270"/>
      <c r="AF73" s="271"/>
      <c r="AG73" s="270"/>
      <c r="AH73" s="271"/>
      <c r="AI73" s="270"/>
      <c r="AJ73" s="271"/>
      <c r="AL73" s="165">
        <v>68</v>
      </c>
      <c r="AM73" s="165" t="str">
        <f>IF(申込一覧表!AA73="","",申込一覧表!AA73)</f>
        <v/>
      </c>
      <c r="AN73" s="174" t="str">
        <f>IF(申込一覧表!B73="","",申込一覧表!B73)</f>
        <v/>
      </c>
    </row>
    <row r="74" spans="1:40" ht="15.75" customHeight="1">
      <c r="A74" s="273"/>
      <c r="B74" s="177" t="s">
        <v>275</v>
      </c>
      <c r="C74" s="270"/>
      <c r="D74" s="271"/>
      <c r="E74" s="270"/>
      <c r="F74" s="271"/>
      <c r="G74" s="270"/>
      <c r="H74" s="271"/>
      <c r="I74" s="270"/>
      <c r="J74" s="271"/>
      <c r="K74" s="270"/>
      <c r="L74" s="271"/>
      <c r="M74" s="273"/>
      <c r="N74" s="177" t="s">
        <v>275</v>
      </c>
      <c r="O74" s="270"/>
      <c r="P74" s="271"/>
      <c r="Q74" s="270"/>
      <c r="R74" s="271"/>
      <c r="S74" s="270"/>
      <c r="T74" s="271"/>
      <c r="U74" s="270"/>
      <c r="V74" s="271"/>
      <c r="W74" s="270"/>
      <c r="X74" s="271"/>
      <c r="Y74" s="273"/>
      <c r="Z74" s="177" t="s">
        <v>275</v>
      </c>
      <c r="AA74" s="270"/>
      <c r="AB74" s="271"/>
      <c r="AC74" s="270"/>
      <c r="AD74" s="271"/>
      <c r="AE74" s="270"/>
      <c r="AF74" s="271"/>
      <c r="AG74" s="270"/>
      <c r="AH74" s="271"/>
      <c r="AI74" s="270"/>
      <c r="AJ74" s="271"/>
      <c r="AL74" s="165">
        <v>69</v>
      </c>
      <c r="AM74" s="165" t="str">
        <f>IF(申込一覧表!AA74="","",申込一覧表!AA74)</f>
        <v/>
      </c>
      <c r="AN74" s="174" t="str">
        <f>IF(申込一覧表!B74="","",申込一覧表!B74)</f>
        <v/>
      </c>
    </row>
    <row r="75" spans="1:40" ht="15.75" customHeight="1" thickBot="1">
      <c r="A75" s="274"/>
      <c r="B75" s="178" t="s">
        <v>276</v>
      </c>
      <c r="C75" s="279"/>
      <c r="D75" s="280"/>
      <c r="E75" s="279"/>
      <c r="F75" s="280"/>
      <c r="G75" s="279"/>
      <c r="H75" s="280"/>
      <c r="I75" s="279"/>
      <c r="J75" s="280"/>
      <c r="K75" s="279"/>
      <c r="L75" s="280"/>
      <c r="M75" s="274"/>
      <c r="N75" s="178" t="s">
        <v>276</v>
      </c>
      <c r="O75" s="279"/>
      <c r="P75" s="280"/>
      <c r="Q75" s="279"/>
      <c r="R75" s="280"/>
      <c r="S75" s="279"/>
      <c r="T75" s="280"/>
      <c r="U75" s="279"/>
      <c r="V75" s="280"/>
      <c r="W75" s="279"/>
      <c r="X75" s="280"/>
      <c r="Y75" s="274"/>
      <c r="Z75" s="178" t="s">
        <v>276</v>
      </c>
      <c r="AA75" s="279"/>
      <c r="AB75" s="280"/>
      <c r="AC75" s="279"/>
      <c r="AD75" s="280"/>
      <c r="AE75" s="279"/>
      <c r="AF75" s="280"/>
      <c r="AG75" s="279"/>
      <c r="AH75" s="280"/>
      <c r="AI75" s="279"/>
      <c r="AJ75" s="280"/>
      <c r="AL75" s="165">
        <v>70</v>
      </c>
      <c r="AM75" s="165" t="str">
        <f>IF(申込一覧表!AA75="","",申込一覧表!AA75)</f>
        <v/>
      </c>
      <c r="AN75" s="174" t="str">
        <f>IF(申込一覧表!B75="","",申込一覧表!B75)</f>
        <v/>
      </c>
    </row>
    <row r="76" spans="1:40" ht="15.75" customHeight="1">
      <c r="A76" s="272" t="s">
        <v>283</v>
      </c>
      <c r="B76" s="176" t="s">
        <v>273</v>
      </c>
      <c r="C76" s="277"/>
      <c r="D76" s="278"/>
      <c r="E76" s="277"/>
      <c r="F76" s="278"/>
      <c r="G76" s="277"/>
      <c r="H76" s="278"/>
      <c r="I76" s="277"/>
      <c r="J76" s="278"/>
      <c r="K76" s="277"/>
      <c r="L76" s="278"/>
      <c r="M76" s="272" t="s">
        <v>283</v>
      </c>
      <c r="N76" s="176" t="s">
        <v>273</v>
      </c>
      <c r="O76" s="277"/>
      <c r="P76" s="278"/>
      <c r="Q76" s="277"/>
      <c r="R76" s="278"/>
      <c r="S76" s="277"/>
      <c r="T76" s="278"/>
      <c r="U76" s="277"/>
      <c r="V76" s="278"/>
      <c r="W76" s="277"/>
      <c r="X76" s="278"/>
      <c r="Y76" s="272" t="s">
        <v>283</v>
      </c>
      <c r="Z76" s="176" t="s">
        <v>273</v>
      </c>
      <c r="AA76" s="277"/>
      <c r="AB76" s="278"/>
      <c r="AC76" s="277"/>
      <c r="AD76" s="278"/>
      <c r="AE76" s="277"/>
      <c r="AF76" s="278"/>
      <c r="AG76" s="277"/>
      <c r="AH76" s="278"/>
      <c r="AI76" s="277"/>
      <c r="AJ76" s="278"/>
      <c r="AL76" s="165">
        <v>71</v>
      </c>
      <c r="AM76" s="165" t="str">
        <f>IF(申込一覧表!AA76="","",申込一覧表!AA76)</f>
        <v/>
      </c>
      <c r="AN76" s="174" t="str">
        <f>IF(申込一覧表!B76="","",申込一覧表!B76)</f>
        <v/>
      </c>
    </row>
    <row r="77" spans="1:40" ht="15.75" customHeight="1">
      <c r="A77" s="273"/>
      <c r="B77" s="177" t="s">
        <v>274</v>
      </c>
      <c r="C77" s="270"/>
      <c r="D77" s="271"/>
      <c r="E77" s="270"/>
      <c r="F77" s="271"/>
      <c r="G77" s="270"/>
      <c r="H77" s="271"/>
      <c r="I77" s="270"/>
      <c r="J77" s="271"/>
      <c r="K77" s="270"/>
      <c r="L77" s="271"/>
      <c r="M77" s="273"/>
      <c r="N77" s="177" t="s">
        <v>274</v>
      </c>
      <c r="O77" s="270"/>
      <c r="P77" s="271"/>
      <c r="Q77" s="270"/>
      <c r="R77" s="271"/>
      <c r="S77" s="270"/>
      <c r="T77" s="271"/>
      <c r="U77" s="270"/>
      <c r="V77" s="271"/>
      <c r="W77" s="270"/>
      <c r="X77" s="271"/>
      <c r="Y77" s="273"/>
      <c r="Z77" s="177" t="s">
        <v>274</v>
      </c>
      <c r="AA77" s="270"/>
      <c r="AB77" s="271"/>
      <c r="AC77" s="270"/>
      <c r="AD77" s="271"/>
      <c r="AE77" s="270"/>
      <c r="AF77" s="271"/>
      <c r="AG77" s="270"/>
      <c r="AH77" s="271"/>
      <c r="AI77" s="270"/>
      <c r="AJ77" s="271"/>
      <c r="AL77" s="165">
        <v>72</v>
      </c>
      <c r="AM77" s="165" t="str">
        <f>IF(申込一覧表!AA77="","",申込一覧表!AA77)</f>
        <v/>
      </c>
      <c r="AN77" s="174" t="str">
        <f>IF(申込一覧表!B77="","",申込一覧表!B77)</f>
        <v/>
      </c>
    </row>
    <row r="78" spans="1:40" ht="15.75" customHeight="1">
      <c r="A78" s="273"/>
      <c r="B78" s="177" t="s">
        <v>275</v>
      </c>
      <c r="C78" s="270"/>
      <c r="D78" s="271"/>
      <c r="E78" s="270"/>
      <c r="F78" s="271"/>
      <c r="G78" s="270"/>
      <c r="H78" s="271"/>
      <c r="I78" s="270"/>
      <c r="J78" s="271"/>
      <c r="K78" s="270"/>
      <c r="L78" s="271"/>
      <c r="M78" s="273"/>
      <c r="N78" s="177" t="s">
        <v>275</v>
      </c>
      <c r="O78" s="270"/>
      <c r="P78" s="271"/>
      <c r="Q78" s="270"/>
      <c r="R78" s="271"/>
      <c r="S78" s="270"/>
      <c r="T78" s="271"/>
      <c r="U78" s="270"/>
      <c r="V78" s="271"/>
      <c r="W78" s="270"/>
      <c r="X78" s="271"/>
      <c r="Y78" s="273"/>
      <c r="Z78" s="177" t="s">
        <v>275</v>
      </c>
      <c r="AA78" s="270"/>
      <c r="AB78" s="271"/>
      <c r="AC78" s="270"/>
      <c r="AD78" s="271"/>
      <c r="AE78" s="270"/>
      <c r="AF78" s="271"/>
      <c r="AG78" s="270"/>
      <c r="AH78" s="271"/>
      <c r="AI78" s="270"/>
      <c r="AJ78" s="271"/>
      <c r="AL78" s="165">
        <v>73</v>
      </c>
      <c r="AM78" s="165" t="str">
        <f>IF(申込一覧表!AA78="","",申込一覧表!AA78)</f>
        <v/>
      </c>
      <c r="AN78" s="174" t="str">
        <f>IF(申込一覧表!B78="","",申込一覧表!B78)</f>
        <v/>
      </c>
    </row>
    <row r="79" spans="1:40" ht="15.75" customHeight="1" thickBot="1">
      <c r="A79" s="274"/>
      <c r="B79" s="178" t="s">
        <v>276</v>
      </c>
      <c r="C79" s="279"/>
      <c r="D79" s="280"/>
      <c r="E79" s="279"/>
      <c r="F79" s="280"/>
      <c r="G79" s="279"/>
      <c r="H79" s="280"/>
      <c r="I79" s="279"/>
      <c r="J79" s="280"/>
      <c r="K79" s="279"/>
      <c r="L79" s="280"/>
      <c r="M79" s="274"/>
      <c r="N79" s="178" t="s">
        <v>276</v>
      </c>
      <c r="O79" s="279"/>
      <c r="P79" s="280"/>
      <c r="Q79" s="279"/>
      <c r="R79" s="280"/>
      <c r="S79" s="279"/>
      <c r="T79" s="280"/>
      <c r="U79" s="279"/>
      <c r="V79" s="280"/>
      <c r="W79" s="279"/>
      <c r="X79" s="280"/>
      <c r="Y79" s="274"/>
      <c r="Z79" s="178" t="s">
        <v>276</v>
      </c>
      <c r="AA79" s="279"/>
      <c r="AB79" s="280"/>
      <c r="AC79" s="279"/>
      <c r="AD79" s="280"/>
      <c r="AE79" s="279"/>
      <c r="AF79" s="280"/>
      <c r="AG79" s="279"/>
      <c r="AH79" s="280"/>
      <c r="AI79" s="279"/>
      <c r="AJ79" s="280"/>
      <c r="AL79" s="165">
        <v>74</v>
      </c>
      <c r="AM79" s="165" t="str">
        <f>IF(申込一覧表!AA79="","",申込一覧表!AA79)</f>
        <v/>
      </c>
      <c r="AN79" s="174" t="str">
        <f>IF(申込一覧表!B79="","",申込一覧表!B79)</f>
        <v/>
      </c>
    </row>
    <row r="80" spans="1:40" ht="15.75" customHeight="1">
      <c r="A80" s="272" t="s">
        <v>284</v>
      </c>
      <c r="B80" s="176" t="s">
        <v>273</v>
      </c>
      <c r="C80" s="277"/>
      <c r="D80" s="278"/>
      <c r="E80" s="277"/>
      <c r="F80" s="278"/>
      <c r="G80" s="277"/>
      <c r="H80" s="278"/>
      <c r="I80" s="277"/>
      <c r="J80" s="278"/>
      <c r="K80" s="277"/>
      <c r="L80" s="278"/>
      <c r="M80" s="272" t="s">
        <v>284</v>
      </c>
      <c r="N80" s="176" t="s">
        <v>273</v>
      </c>
      <c r="O80" s="277"/>
      <c r="P80" s="278"/>
      <c r="Q80" s="277"/>
      <c r="R80" s="278"/>
      <c r="S80" s="277"/>
      <c r="T80" s="278"/>
      <c r="U80" s="277"/>
      <c r="V80" s="278"/>
      <c r="W80" s="277"/>
      <c r="X80" s="278"/>
      <c r="Y80" s="272" t="s">
        <v>284</v>
      </c>
      <c r="Z80" s="176" t="s">
        <v>273</v>
      </c>
      <c r="AA80" s="277"/>
      <c r="AB80" s="278"/>
      <c r="AC80" s="277"/>
      <c r="AD80" s="278"/>
      <c r="AE80" s="277"/>
      <c r="AF80" s="278"/>
      <c r="AG80" s="277"/>
      <c r="AH80" s="278"/>
      <c r="AI80" s="277"/>
      <c r="AJ80" s="278"/>
      <c r="AL80" s="165">
        <v>75</v>
      </c>
      <c r="AM80" s="165" t="str">
        <f>IF(申込一覧表!AA80="","",申込一覧表!AA80)</f>
        <v/>
      </c>
      <c r="AN80" s="174" t="str">
        <f>IF(申込一覧表!B80="","",申込一覧表!B80)</f>
        <v/>
      </c>
    </row>
    <row r="81" spans="1:40" ht="15.75" customHeight="1">
      <c r="A81" s="273"/>
      <c r="B81" s="177" t="s">
        <v>274</v>
      </c>
      <c r="C81" s="270"/>
      <c r="D81" s="271"/>
      <c r="E81" s="270"/>
      <c r="F81" s="271"/>
      <c r="G81" s="270"/>
      <c r="H81" s="271"/>
      <c r="I81" s="270"/>
      <c r="J81" s="271"/>
      <c r="K81" s="270"/>
      <c r="L81" s="271"/>
      <c r="M81" s="273"/>
      <c r="N81" s="177" t="s">
        <v>274</v>
      </c>
      <c r="O81" s="270"/>
      <c r="P81" s="271"/>
      <c r="Q81" s="270"/>
      <c r="R81" s="271"/>
      <c r="S81" s="270"/>
      <c r="T81" s="271"/>
      <c r="U81" s="270"/>
      <c r="V81" s="271"/>
      <c r="W81" s="270"/>
      <c r="X81" s="271"/>
      <c r="Y81" s="273"/>
      <c r="Z81" s="177" t="s">
        <v>274</v>
      </c>
      <c r="AA81" s="270"/>
      <c r="AB81" s="271"/>
      <c r="AC81" s="270"/>
      <c r="AD81" s="271"/>
      <c r="AE81" s="270"/>
      <c r="AF81" s="271"/>
      <c r="AG81" s="270"/>
      <c r="AH81" s="271"/>
      <c r="AI81" s="270"/>
      <c r="AJ81" s="271"/>
      <c r="AL81" s="165">
        <v>76</v>
      </c>
      <c r="AM81" s="165" t="str">
        <f>IF(申込一覧表!AA81="","",申込一覧表!AA81)</f>
        <v/>
      </c>
      <c r="AN81" s="174" t="str">
        <f>IF(申込一覧表!B81="","",申込一覧表!B81)</f>
        <v/>
      </c>
    </row>
    <row r="82" spans="1:40" ht="15.75" customHeight="1">
      <c r="A82" s="273"/>
      <c r="B82" s="177" t="s">
        <v>275</v>
      </c>
      <c r="C82" s="270"/>
      <c r="D82" s="271"/>
      <c r="E82" s="270"/>
      <c r="F82" s="271"/>
      <c r="G82" s="270"/>
      <c r="H82" s="271"/>
      <c r="I82" s="270"/>
      <c r="J82" s="271"/>
      <c r="K82" s="270"/>
      <c r="L82" s="271"/>
      <c r="M82" s="273"/>
      <c r="N82" s="177" t="s">
        <v>275</v>
      </c>
      <c r="O82" s="270"/>
      <c r="P82" s="271"/>
      <c r="Q82" s="270"/>
      <c r="R82" s="271"/>
      <c r="S82" s="270"/>
      <c r="T82" s="271"/>
      <c r="U82" s="270"/>
      <c r="V82" s="271"/>
      <c r="W82" s="270"/>
      <c r="X82" s="271"/>
      <c r="Y82" s="273"/>
      <c r="Z82" s="177" t="s">
        <v>275</v>
      </c>
      <c r="AA82" s="270"/>
      <c r="AB82" s="271"/>
      <c r="AC82" s="270"/>
      <c r="AD82" s="271"/>
      <c r="AE82" s="270"/>
      <c r="AF82" s="271"/>
      <c r="AG82" s="270"/>
      <c r="AH82" s="271"/>
      <c r="AI82" s="270"/>
      <c r="AJ82" s="271"/>
      <c r="AL82" s="165">
        <v>77</v>
      </c>
      <c r="AM82" s="165" t="str">
        <f>IF(申込一覧表!AA82="","",申込一覧表!AA82)</f>
        <v/>
      </c>
      <c r="AN82" s="174" t="str">
        <f>IF(申込一覧表!B82="","",申込一覧表!B82)</f>
        <v/>
      </c>
    </row>
    <row r="83" spans="1:40" ht="15.75" customHeight="1" thickBot="1">
      <c r="A83" s="274"/>
      <c r="B83" s="178" t="s">
        <v>276</v>
      </c>
      <c r="C83" s="279"/>
      <c r="D83" s="280"/>
      <c r="E83" s="279"/>
      <c r="F83" s="280"/>
      <c r="G83" s="279"/>
      <c r="H83" s="280"/>
      <c r="I83" s="279"/>
      <c r="J83" s="280"/>
      <c r="K83" s="279"/>
      <c r="L83" s="280"/>
      <c r="M83" s="274"/>
      <c r="N83" s="178" t="s">
        <v>276</v>
      </c>
      <c r="O83" s="279"/>
      <c r="P83" s="280"/>
      <c r="Q83" s="279"/>
      <c r="R83" s="280"/>
      <c r="S83" s="279"/>
      <c r="T83" s="280"/>
      <c r="U83" s="279"/>
      <c r="V83" s="280"/>
      <c r="W83" s="279"/>
      <c r="X83" s="280"/>
      <c r="Y83" s="274"/>
      <c r="Z83" s="178" t="s">
        <v>276</v>
      </c>
      <c r="AA83" s="279"/>
      <c r="AB83" s="280"/>
      <c r="AC83" s="279"/>
      <c r="AD83" s="280"/>
      <c r="AE83" s="279"/>
      <c r="AF83" s="280"/>
      <c r="AG83" s="279"/>
      <c r="AH83" s="280"/>
      <c r="AI83" s="279"/>
      <c r="AJ83" s="280"/>
      <c r="AL83" s="165">
        <v>78</v>
      </c>
      <c r="AM83" s="165" t="str">
        <f>IF(申込一覧表!AA83="","",申込一覧表!AA83)</f>
        <v/>
      </c>
      <c r="AN83" s="174" t="str">
        <f>IF(申込一覧表!B83="","",申込一覧表!B83)</f>
        <v/>
      </c>
    </row>
    <row r="84" spans="1:40" ht="15.75" customHeight="1">
      <c r="A84" s="272" t="s">
        <v>285</v>
      </c>
      <c r="B84" s="176" t="s">
        <v>273</v>
      </c>
      <c r="C84" s="277"/>
      <c r="D84" s="278"/>
      <c r="E84" s="277"/>
      <c r="F84" s="278"/>
      <c r="G84" s="277"/>
      <c r="H84" s="278"/>
      <c r="I84" s="277"/>
      <c r="J84" s="278"/>
      <c r="K84" s="277"/>
      <c r="L84" s="278"/>
      <c r="M84" s="272" t="s">
        <v>285</v>
      </c>
      <c r="N84" s="176" t="s">
        <v>273</v>
      </c>
      <c r="O84" s="277"/>
      <c r="P84" s="278"/>
      <c r="Q84" s="277"/>
      <c r="R84" s="278"/>
      <c r="S84" s="277"/>
      <c r="T84" s="278"/>
      <c r="U84" s="277"/>
      <c r="V84" s="278"/>
      <c r="W84" s="277"/>
      <c r="X84" s="278"/>
      <c r="Y84" s="272" t="s">
        <v>285</v>
      </c>
      <c r="Z84" s="176" t="s">
        <v>273</v>
      </c>
      <c r="AA84" s="277"/>
      <c r="AB84" s="278"/>
      <c r="AC84" s="277"/>
      <c r="AD84" s="278"/>
      <c r="AE84" s="277"/>
      <c r="AF84" s="278"/>
      <c r="AG84" s="277"/>
      <c r="AH84" s="278"/>
      <c r="AI84" s="277"/>
      <c r="AJ84" s="278"/>
      <c r="AL84" s="165">
        <v>79</v>
      </c>
      <c r="AM84" s="165" t="str">
        <f>IF(申込一覧表!AA84="","",申込一覧表!AA84)</f>
        <v/>
      </c>
      <c r="AN84" s="174" t="str">
        <f>IF(申込一覧表!B84="","",申込一覧表!B84)</f>
        <v/>
      </c>
    </row>
    <row r="85" spans="1:40" ht="15.75" customHeight="1">
      <c r="A85" s="273"/>
      <c r="B85" s="177" t="s">
        <v>274</v>
      </c>
      <c r="C85" s="270"/>
      <c r="D85" s="271"/>
      <c r="E85" s="270"/>
      <c r="F85" s="271"/>
      <c r="G85" s="270"/>
      <c r="H85" s="271"/>
      <c r="I85" s="270"/>
      <c r="J85" s="271"/>
      <c r="K85" s="270"/>
      <c r="L85" s="271"/>
      <c r="M85" s="273"/>
      <c r="N85" s="177" t="s">
        <v>274</v>
      </c>
      <c r="O85" s="270"/>
      <c r="P85" s="271"/>
      <c r="Q85" s="270"/>
      <c r="R85" s="271"/>
      <c r="S85" s="270"/>
      <c r="T85" s="271"/>
      <c r="U85" s="270"/>
      <c r="V85" s="271"/>
      <c r="W85" s="270"/>
      <c r="X85" s="271"/>
      <c r="Y85" s="273"/>
      <c r="Z85" s="177" t="s">
        <v>274</v>
      </c>
      <c r="AA85" s="270"/>
      <c r="AB85" s="271"/>
      <c r="AC85" s="270"/>
      <c r="AD85" s="271"/>
      <c r="AE85" s="270"/>
      <c r="AF85" s="271"/>
      <c r="AG85" s="270"/>
      <c r="AH85" s="271"/>
      <c r="AI85" s="270"/>
      <c r="AJ85" s="271"/>
      <c r="AL85" s="165">
        <v>80</v>
      </c>
      <c r="AM85" s="165" t="str">
        <f>IF(申込一覧表!AA85="","",申込一覧表!AA85)</f>
        <v/>
      </c>
      <c r="AN85" s="174" t="str">
        <f>IF(申込一覧表!B85="","",申込一覧表!B85)</f>
        <v/>
      </c>
    </row>
    <row r="86" spans="1:40" ht="15.75" customHeight="1">
      <c r="A86" s="273"/>
      <c r="B86" s="177" t="s">
        <v>275</v>
      </c>
      <c r="C86" s="270"/>
      <c r="D86" s="271"/>
      <c r="E86" s="270"/>
      <c r="F86" s="271"/>
      <c r="G86" s="270"/>
      <c r="H86" s="271"/>
      <c r="I86" s="270"/>
      <c r="J86" s="271"/>
      <c r="K86" s="270"/>
      <c r="L86" s="271"/>
      <c r="M86" s="273"/>
      <c r="N86" s="177" t="s">
        <v>275</v>
      </c>
      <c r="O86" s="270"/>
      <c r="P86" s="271"/>
      <c r="Q86" s="270"/>
      <c r="R86" s="271"/>
      <c r="S86" s="270"/>
      <c r="T86" s="271"/>
      <c r="U86" s="270"/>
      <c r="V86" s="271"/>
      <c r="W86" s="270"/>
      <c r="X86" s="271"/>
      <c r="Y86" s="273"/>
      <c r="Z86" s="177" t="s">
        <v>275</v>
      </c>
      <c r="AA86" s="270"/>
      <c r="AB86" s="271"/>
      <c r="AC86" s="270"/>
      <c r="AD86" s="271"/>
      <c r="AE86" s="270"/>
      <c r="AF86" s="271"/>
      <c r="AG86" s="270"/>
      <c r="AH86" s="271"/>
      <c r="AI86" s="270"/>
      <c r="AJ86" s="271"/>
      <c r="AL86" s="165">
        <v>81</v>
      </c>
      <c r="AM86" s="165" t="str">
        <f>IF(申込一覧表!AA86="","",申込一覧表!AA86)</f>
        <v/>
      </c>
      <c r="AN86" s="174" t="str">
        <f>IF(申込一覧表!B86="","",申込一覧表!B86)</f>
        <v/>
      </c>
    </row>
    <row r="87" spans="1:40" ht="15.75" customHeight="1" thickBot="1">
      <c r="A87" s="274"/>
      <c r="B87" s="178" t="s">
        <v>276</v>
      </c>
      <c r="C87" s="279"/>
      <c r="D87" s="280"/>
      <c r="E87" s="279"/>
      <c r="F87" s="280"/>
      <c r="G87" s="279"/>
      <c r="H87" s="280"/>
      <c r="I87" s="279"/>
      <c r="J87" s="280"/>
      <c r="K87" s="279"/>
      <c r="L87" s="280"/>
      <c r="M87" s="274"/>
      <c r="N87" s="178" t="s">
        <v>276</v>
      </c>
      <c r="O87" s="279"/>
      <c r="P87" s="280"/>
      <c r="Q87" s="279"/>
      <c r="R87" s="280"/>
      <c r="S87" s="279"/>
      <c r="T87" s="280"/>
      <c r="U87" s="279"/>
      <c r="V87" s="280"/>
      <c r="W87" s="279"/>
      <c r="X87" s="280"/>
      <c r="Y87" s="274"/>
      <c r="Z87" s="178" t="s">
        <v>276</v>
      </c>
      <c r="AA87" s="279"/>
      <c r="AB87" s="280"/>
      <c r="AC87" s="279"/>
      <c r="AD87" s="280"/>
      <c r="AE87" s="279"/>
      <c r="AF87" s="280"/>
      <c r="AG87" s="279"/>
      <c r="AH87" s="280"/>
      <c r="AI87" s="279"/>
      <c r="AJ87" s="280"/>
      <c r="AL87" s="165">
        <v>82</v>
      </c>
      <c r="AM87" s="165" t="str">
        <f>IF(申込一覧表!AA87="","",申込一覧表!AA87)</f>
        <v/>
      </c>
      <c r="AN87" s="174" t="str">
        <f>IF(申込一覧表!B87="","",申込一覧表!B87)</f>
        <v/>
      </c>
    </row>
    <row r="88" spans="1:40" ht="15.75" customHeight="1">
      <c r="A88" s="272" t="s">
        <v>286</v>
      </c>
      <c r="B88" s="176" t="s">
        <v>273</v>
      </c>
      <c r="C88" s="277"/>
      <c r="D88" s="278"/>
      <c r="E88" s="277"/>
      <c r="F88" s="278"/>
      <c r="G88" s="277"/>
      <c r="H88" s="278"/>
      <c r="I88" s="277"/>
      <c r="J88" s="278"/>
      <c r="K88" s="277"/>
      <c r="L88" s="278"/>
      <c r="M88" s="272" t="s">
        <v>286</v>
      </c>
      <c r="N88" s="176" t="s">
        <v>273</v>
      </c>
      <c r="O88" s="277"/>
      <c r="P88" s="278"/>
      <c r="Q88" s="277"/>
      <c r="R88" s="278"/>
      <c r="S88" s="277"/>
      <c r="T88" s="278"/>
      <c r="U88" s="277"/>
      <c r="V88" s="278"/>
      <c r="W88" s="277"/>
      <c r="X88" s="278"/>
      <c r="Y88" s="272" t="s">
        <v>286</v>
      </c>
      <c r="Z88" s="176" t="s">
        <v>273</v>
      </c>
      <c r="AA88" s="277"/>
      <c r="AB88" s="278"/>
      <c r="AC88" s="277"/>
      <c r="AD88" s="278"/>
      <c r="AE88" s="277"/>
      <c r="AF88" s="278"/>
      <c r="AG88" s="277"/>
      <c r="AH88" s="278"/>
      <c r="AI88" s="277"/>
      <c r="AJ88" s="278"/>
      <c r="AL88" s="165">
        <v>83</v>
      </c>
      <c r="AM88" s="165" t="str">
        <f>IF(申込一覧表!AA88="","",申込一覧表!AA88)</f>
        <v/>
      </c>
      <c r="AN88" s="174" t="str">
        <f>IF(申込一覧表!B88="","",申込一覧表!B88)</f>
        <v/>
      </c>
    </row>
    <row r="89" spans="1:40" ht="15.75" customHeight="1">
      <c r="A89" s="273"/>
      <c r="B89" s="177" t="s">
        <v>274</v>
      </c>
      <c r="C89" s="270"/>
      <c r="D89" s="271"/>
      <c r="E89" s="270"/>
      <c r="F89" s="271"/>
      <c r="G89" s="270"/>
      <c r="H89" s="271"/>
      <c r="I89" s="270"/>
      <c r="J89" s="271"/>
      <c r="K89" s="270"/>
      <c r="L89" s="271"/>
      <c r="M89" s="273"/>
      <c r="N89" s="177" t="s">
        <v>274</v>
      </c>
      <c r="O89" s="270"/>
      <c r="P89" s="271"/>
      <c r="Q89" s="270"/>
      <c r="R89" s="271"/>
      <c r="S89" s="270"/>
      <c r="T89" s="271"/>
      <c r="U89" s="270"/>
      <c r="V89" s="271"/>
      <c r="W89" s="270"/>
      <c r="X89" s="271"/>
      <c r="Y89" s="273"/>
      <c r="Z89" s="177" t="s">
        <v>274</v>
      </c>
      <c r="AA89" s="270"/>
      <c r="AB89" s="271"/>
      <c r="AC89" s="270"/>
      <c r="AD89" s="271"/>
      <c r="AE89" s="270"/>
      <c r="AF89" s="271"/>
      <c r="AG89" s="270"/>
      <c r="AH89" s="271"/>
      <c r="AI89" s="270"/>
      <c r="AJ89" s="271"/>
      <c r="AL89" s="165">
        <v>84</v>
      </c>
      <c r="AM89" s="165" t="str">
        <f>IF(申込一覧表!AA89="","",申込一覧表!AA89)</f>
        <v/>
      </c>
      <c r="AN89" s="174" t="str">
        <f>IF(申込一覧表!B89="","",申込一覧表!B89)</f>
        <v/>
      </c>
    </row>
    <row r="90" spans="1:40" ht="15.75" customHeight="1">
      <c r="A90" s="273"/>
      <c r="B90" s="177" t="s">
        <v>275</v>
      </c>
      <c r="C90" s="270"/>
      <c r="D90" s="271"/>
      <c r="E90" s="270"/>
      <c r="F90" s="271"/>
      <c r="G90" s="270"/>
      <c r="H90" s="271"/>
      <c r="I90" s="270"/>
      <c r="J90" s="271"/>
      <c r="K90" s="270"/>
      <c r="L90" s="271"/>
      <c r="M90" s="273"/>
      <c r="N90" s="177" t="s">
        <v>275</v>
      </c>
      <c r="O90" s="270"/>
      <c r="P90" s="271"/>
      <c r="Q90" s="270"/>
      <c r="R90" s="271"/>
      <c r="S90" s="270"/>
      <c r="T90" s="271"/>
      <c r="U90" s="270"/>
      <c r="V90" s="271"/>
      <c r="W90" s="270"/>
      <c r="X90" s="271"/>
      <c r="Y90" s="273"/>
      <c r="Z90" s="177" t="s">
        <v>275</v>
      </c>
      <c r="AA90" s="270"/>
      <c r="AB90" s="271"/>
      <c r="AC90" s="270"/>
      <c r="AD90" s="271"/>
      <c r="AE90" s="270"/>
      <c r="AF90" s="271"/>
      <c r="AG90" s="270"/>
      <c r="AH90" s="271"/>
      <c r="AI90" s="270"/>
      <c r="AJ90" s="271"/>
      <c r="AL90" s="165">
        <v>85</v>
      </c>
      <c r="AM90" s="165" t="str">
        <f>IF(申込一覧表!AA90="","",申込一覧表!AA90)</f>
        <v/>
      </c>
      <c r="AN90" s="174" t="str">
        <f>IF(申込一覧表!B90="","",申込一覧表!B90)</f>
        <v/>
      </c>
    </row>
    <row r="91" spans="1:40" ht="15.75" customHeight="1" thickBot="1">
      <c r="A91" s="274"/>
      <c r="B91" s="178" t="s">
        <v>276</v>
      </c>
      <c r="C91" s="279"/>
      <c r="D91" s="280"/>
      <c r="E91" s="279"/>
      <c r="F91" s="280"/>
      <c r="G91" s="279"/>
      <c r="H91" s="280"/>
      <c r="I91" s="279"/>
      <c r="J91" s="280"/>
      <c r="K91" s="279"/>
      <c r="L91" s="280"/>
      <c r="M91" s="274"/>
      <c r="N91" s="178" t="s">
        <v>276</v>
      </c>
      <c r="O91" s="279"/>
      <c r="P91" s="280"/>
      <c r="Q91" s="279"/>
      <c r="R91" s="280"/>
      <c r="S91" s="279"/>
      <c r="T91" s="280"/>
      <c r="U91" s="279"/>
      <c r="V91" s="280"/>
      <c r="W91" s="279"/>
      <c r="X91" s="280"/>
      <c r="Y91" s="274"/>
      <c r="Z91" s="178" t="s">
        <v>276</v>
      </c>
      <c r="AA91" s="279"/>
      <c r="AB91" s="280"/>
      <c r="AC91" s="279"/>
      <c r="AD91" s="280"/>
      <c r="AE91" s="279"/>
      <c r="AF91" s="280"/>
      <c r="AG91" s="279"/>
      <c r="AH91" s="280"/>
      <c r="AI91" s="279"/>
      <c r="AJ91" s="280"/>
      <c r="AL91" s="165">
        <v>86</v>
      </c>
      <c r="AM91" s="165" t="str">
        <f>IF(申込一覧表!AA91="","",申込一覧表!AA91)</f>
        <v/>
      </c>
      <c r="AN91" s="174" t="str">
        <f>IF(申込一覧表!B91="","",申込一覧表!B91)</f>
        <v/>
      </c>
    </row>
    <row r="92" spans="1:40" ht="15.75" customHeight="1">
      <c r="A92" s="272" t="s">
        <v>287</v>
      </c>
      <c r="B92" s="176" t="s">
        <v>273</v>
      </c>
      <c r="C92" s="277"/>
      <c r="D92" s="278"/>
      <c r="E92" s="277"/>
      <c r="F92" s="278"/>
      <c r="G92" s="277"/>
      <c r="H92" s="278"/>
      <c r="I92" s="277"/>
      <c r="J92" s="278"/>
      <c r="K92" s="277"/>
      <c r="L92" s="278"/>
      <c r="M92" s="272" t="s">
        <v>287</v>
      </c>
      <c r="N92" s="176" t="s">
        <v>273</v>
      </c>
      <c r="O92" s="277"/>
      <c r="P92" s="278"/>
      <c r="Q92" s="277"/>
      <c r="R92" s="278"/>
      <c r="S92" s="277"/>
      <c r="T92" s="278"/>
      <c r="U92" s="277"/>
      <c r="V92" s="278"/>
      <c r="W92" s="277"/>
      <c r="X92" s="278"/>
      <c r="Y92" s="272" t="s">
        <v>287</v>
      </c>
      <c r="Z92" s="176" t="s">
        <v>273</v>
      </c>
      <c r="AA92" s="277"/>
      <c r="AB92" s="278"/>
      <c r="AC92" s="277"/>
      <c r="AD92" s="278"/>
      <c r="AE92" s="277"/>
      <c r="AF92" s="278"/>
      <c r="AG92" s="277"/>
      <c r="AH92" s="278"/>
      <c r="AI92" s="277"/>
      <c r="AJ92" s="278"/>
      <c r="AL92" s="165">
        <v>87</v>
      </c>
      <c r="AM92" s="165" t="str">
        <f>IF(申込一覧表!AA92="","",申込一覧表!AA92)</f>
        <v/>
      </c>
      <c r="AN92" s="174" t="str">
        <f>IF(申込一覧表!B92="","",申込一覧表!B92)</f>
        <v/>
      </c>
    </row>
    <row r="93" spans="1:40" ht="15.75" customHeight="1">
      <c r="A93" s="273"/>
      <c r="B93" s="177" t="s">
        <v>274</v>
      </c>
      <c r="C93" s="270"/>
      <c r="D93" s="271"/>
      <c r="E93" s="270"/>
      <c r="F93" s="271"/>
      <c r="G93" s="270"/>
      <c r="H93" s="271"/>
      <c r="I93" s="270"/>
      <c r="J93" s="271"/>
      <c r="K93" s="270"/>
      <c r="L93" s="271"/>
      <c r="M93" s="273"/>
      <c r="N93" s="177" t="s">
        <v>274</v>
      </c>
      <c r="O93" s="270"/>
      <c r="P93" s="271"/>
      <c r="Q93" s="270"/>
      <c r="R93" s="271"/>
      <c r="S93" s="270"/>
      <c r="T93" s="271"/>
      <c r="U93" s="270"/>
      <c r="V93" s="271"/>
      <c r="W93" s="270"/>
      <c r="X93" s="271"/>
      <c r="Y93" s="273"/>
      <c r="Z93" s="177" t="s">
        <v>274</v>
      </c>
      <c r="AA93" s="270"/>
      <c r="AB93" s="271"/>
      <c r="AC93" s="270"/>
      <c r="AD93" s="271"/>
      <c r="AE93" s="270"/>
      <c r="AF93" s="271"/>
      <c r="AG93" s="270"/>
      <c r="AH93" s="271"/>
      <c r="AI93" s="270"/>
      <c r="AJ93" s="271"/>
      <c r="AL93" s="165">
        <v>88</v>
      </c>
      <c r="AM93" s="165" t="str">
        <f>IF(申込一覧表!AA93="","",申込一覧表!AA93)</f>
        <v/>
      </c>
      <c r="AN93" s="174" t="str">
        <f>IF(申込一覧表!B93="","",申込一覧表!B93)</f>
        <v/>
      </c>
    </row>
    <row r="94" spans="1:40" ht="15.75" customHeight="1">
      <c r="A94" s="273"/>
      <c r="B94" s="177" t="s">
        <v>275</v>
      </c>
      <c r="C94" s="270"/>
      <c r="D94" s="271"/>
      <c r="E94" s="270"/>
      <c r="F94" s="271"/>
      <c r="G94" s="270"/>
      <c r="H94" s="271"/>
      <c r="I94" s="270"/>
      <c r="J94" s="271"/>
      <c r="K94" s="270"/>
      <c r="L94" s="271"/>
      <c r="M94" s="273"/>
      <c r="N94" s="177" t="s">
        <v>275</v>
      </c>
      <c r="O94" s="270"/>
      <c r="P94" s="271"/>
      <c r="Q94" s="270"/>
      <c r="R94" s="271"/>
      <c r="S94" s="270"/>
      <c r="T94" s="271"/>
      <c r="U94" s="270"/>
      <c r="V94" s="271"/>
      <c r="W94" s="270"/>
      <c r="X94" s="271"/>
      <c r="Y94" s="273"/>
      <c r="Z94" s="177" t="s">
        <v>275</v>
      </c>
      <c r="AA94" s="270"/>
      <c r="AB94" s="271"/>
      <c r="AC94" s="270"/>
      <c r="AD94" s="271"/>
      <c r="AE94" s="270"/>
      <c r="AF94" s="271"/>
      <c r="AG94" s="270"/>
      <c r="AH94" s="271"/>
      <c r="AI94" s="270"/>
      <c r="AJ94" s="271"/>
      <c r="AL94" s="165">
        <v>89</v>
      </c>
      <c r="AM94" s="165" t="str">
        <f>IF(申込一覧表!AA94="","",申込一覧表!AA94)</f>
        <v/>
      </c>
      <c r="AN94" s="174" t="str">
        <f>IF(申込一覧表!B94="","",申込一覧表!B94)</f>
        <v/>
      </c>
    </row>
    <row r="95" spans="1:40" ht="15.75" customHeight="1" thickBot="1">
      <c r="A95" s="274"/>
      <c r="B95" s="178" t="s">
        <v>276</v>
      </c>
      <c r="C95" s="279"/>
      <c r="D95" s="280"/>
      <c r="E95" s="279"/>
      <c r="F95" s="280"/>
      <c r="G95" s="279"/>
      <c r="H95" s="280"/>
      <c r="I95" s="279"/>
      <c r="J95" s="280"/>
      <c r="K95" s="279"/>
      <c r="L95" s="280"/>
      <c r="M95" s="274"/>
      <c r="N95" s="178" t="s">
        <v>276</v>
      </c>
      <c r="O95" s="279"/>
      <c r="P95" s="280"/>
      <c r="Q95" s="279"/>
      <c r="R95" s="280"/>
      <c r="S95" s="279"/>
      <c r="T95" s="280"/>
      <c r="U95" s="279"/>
      <c r="V95" s="280"/>
      <c r="W95" s="279"/>
      <c r="X95" s="280"/>
      <c r="Y95" s="274"/>
      <c r="Z95" s="178" t="s">
        <v>276</v>
      </c>
      <c r="AA95" s="279"/>
      <c r="AB95" s="280"/>
      <c r="AC95" s="279"/>
      <c r="AD95" s="280"/>
      <c r="AE95" s="279"/>
      <c r="AF95" s="280"/>
      <c r="AG95" s="279"/>
      <c r="AH95" s="280"/>
      <c r="AI95" s="279"/>
      <c r="AJ95" s="280"/>
      <c r="AL95" s="165">
        <v>90</v>
      </c>
      <c r="AM95" s="165" t="str">
        <f>IF(申込一覧表!AA95="","",申込一覧表!AA95)</f>
        <v/>
      </c>
      <c r="AN95" s="174" t="str">
        <f>IF(申込一覧表!B95="","",申込一覧表!B95)</f>
        <v/>
      </c>
    </row>
    <row r="96" spans="1:40" ht="15.75" customHeight="1">
      <c r="A96" s="272" t="s">
        <v>288</v>
      </c>
      <c r="B96" s="176" t="s">
        <v>273</v>
      </c>
      <c r="C96" s="277"/>
      <c r="D96" s="278"/>
      <c r="E96" s="277"/>
      <c r="F96" s="278"/>
      <c r="G96" s="277"/>
      <c r="H96" s="278"/>
      <c r="I96" s="277"/>
      <c r="J96" s="278"/>
      <c r="K96" s="277"/>
      <c r="L96" s="278"/>
      <c r="M96" s="272" t="s">
        <v>288</v>
      </c>
      <c r="N96" s="176" t="s">
        <v>273</v>
      </c>
      <c r="O96" s="277"/>
      <c r="P96" s="278"/>
      <c r="Q96" s="277"/>
      <c r="R96" s="278"/>
      <c r="S96" s="277"/>
      <c r="T96" s="278"/>
      <c r="U96" s="277"/>
      <c r="V96" s="278"/>
      <c r="W96" s="277"/>
      <c r="X96" s="278"/>
      <c r="Y96" s="272" t="s">
        <v>288</v>
      </c>
      <c r="Z96" s="176" t="s">
        <v>273</v>
      </c>
      <c r="AA96" s="277"/>
      <c r="AB96" s="278"/>
      <c r="AC96" s="277"/>
      <c r="AD96" s="278"/>
      <c r="AE96" s="277"/>
      <c r="AF96" s="278"/>
      <c r="AG96" s="277"/>
      <c r="AH96" s="278"/>
      <c r="AI96" s="277"/>
      <c r="AJ96" s="278"/>
      <c r="AL96" s="165">
        <v>91</v>
      </c>
      <c r="AM96" s="165" t="str">
        <f>IF(申込一覧表!AA96="","",申込一覧表!AA96)</f>
        <v/>
      </c>
      <c r="AN96" s="174" t="str">
        <f>IF(申込一覧表!B96="","",申込一覧表!B96)</f>
        <v/>
      </c>
    </row>
    <row r="97" spans="1:40" ht="15">
      <c r="A97" s="273"/>
      <c r="B97" s="177" t="s">
        <v>274</v>
      </c>
      <c r="C97" s="270"/>
      <c r="D97" s="271"/>
      <c r="E97" s="270"/>
      <c r="F97" s="271"/>
      <c r="G97" s="270"/>
      <c r="H97" s="271"/>
      <c r="I97" s="270"/>
      <c r="J97" s="271"/>
      <c r="K97" s="270"/>
      <c r="L97" s="271"/>
      <c r="M97" s="273"/>
      <c r="N97" s="177" t="s">
        <v>274</v>
      </c>
      <c r="O97" s="270"/>
      <c r="P97" s="271"/>
      <c r="Q97" s="270"/>
      <c r="R97" s="271"/>
      <c r="S97" s="270"/>
      <c r="T97" s="271"/>
      <c r="U97" s="270"/>
      <c r="V97" s="271"/>
      <c r="W97" s="270"/>
      <c r="X97" s="271"/>
      <c r="Y97" s="273"/>
      <c r="Z97" s="177" t="s">
        <v>274</v>
      </c>
      <c r="AA97" s="270"/>
      <c r="AB97" s="271"/>
      <c r="AC97" s="270"/>
      <c r="AD97" s="271"/>
      <c r="AE97" s="270"/>
      <c r="AF97" s="271"/>
      <c r="AG97" s="270"/>
      <c r="AH97" s="271"/>
      <c r="AI97" s="270"/>
      <c r="AJ97" s="271"/>
      <c r="AL97" s="165">
        <v>92</v>
      </c>
      <c r="AM97" s="165" t="str">
        <f>IF(申込一覧表!AA97="","",申込一覧表!AA97)</f>
        <v/>
      </c>
      <c r="AN97" s="174" t="str">
        <f>IF(申込一覧表!B97="","",申込一覧表!B97)</f>
        <v/>
      </c>
    </row>
    <row r="98" spans="1:40" ht="15">
      <c r="A98" s="273"/>
      <c r="B98" s="177" t="s">
        <v>275</v>
      </c>
      <c r="C98" s="270"/>
      <c r="D98" s="271"/>
      <c r="E98" s="270"/>
      <c r="F98" s="271"/>
      <c r="G98" s="270"/>
      <c r="H98" s="271"/>
      <c r="I98" s="270"/>
      <c r="J98" s="271"/>
      <c r="K98" s="270"/>
      <c r="L98" s="271"/>
      <c r="M98" s="273"/>
      <c r="N98" s="177" t="s">
        <v>275</v>
      </c>
      <c r="O98" s="270"/>
      <c r="P98" s="271"/>
      <c r="Q98" s="270"/>
      <c r="R98" s="271"/>
      <c r="S98" s="270"/>
      <c r="T98" s="271"/>
      <c r="U98" s="270"/>
      <c r="V98" s="271"/>
      <c r="W98" s="270"/>
      <c r="X98" s="271"/>
      <c r="Y98" s="273"/>
      <c r="Z98" s="177" t="s">
        <v>275</v>
      </c>
      <c r="AA98" s="270"/>
      <c r="AB98" s="271"/>
      <c r="AC98" s="270"/>
      <c r="AD98" s="271"/>
      <c r="AE98" s="270"/>
      <c r="AF98" s="271"/>
      <c r="AG98" s="270"/>
      <c r="AH98" s="271"/>
      <c r="AI98" s="270"/>
      <c r="AJ98" s="271"/>
      <c r="AL98" s="165">
        <v>93</v>
      </c>
      <c r="AM98" s="165" t="str">
        <f>IF(申込一覧表!AA98="","",申込一覧表!AA98)</f>
        <v/>
      </c>
      <c r="AN98" s="174" t="str">
        <f>IF(申込一覧表!B98="","",申込一覧表!B98)</f>
        <v/>
      </c>
    </row>
    <row r="99" spans="1:40" ht="15.75" thickBot="1">
      <c r="A99" s="274"/>
      <c r="B99" s="178" t="s">
        <v>276</v>
      </c>
      <c r="C99" s="279"/>
      <c r="D99" s="280"/>
      <c r="E99" s="279"/>
      <c r="F99" s="280"/>
      <c r="G99" s="279"/>
      <c r="H99" s="280"/>
      <c r="I99" s="279"/>
      <c r="J99" s="280"/>
      <c r="K99" s="279"/>
      <c r="L99" s="280"/>
      <c r="M99" s="274"/>
      <c r="N99" s="178" t="s">
        <v>276</v>
      </c>
      <c r="O99" s="279"/>
      <c r="P99" s="280"/>
      <c r="Q99" s="279"/>
      <c r="R99" s="280"/>
      <c r="S99" s="279"/>
      <c r="T99" s="280"/>
      <c r="U99" s="279"/>
      <c r="V99" s="280"/>
      <c r="W99" s="279"/>
      <c r="X99" s="280"/>
      <c r="Y99" s="274"/>
      <c r="Z99" s="178" t="s">
        <v>276</v>
      </c>
      <c r="AA99" s="279"/>
      <c r="AB99" s="280"/>
      <c r="AC99" s="279"/>
      <c r="AD99" s="280"/>
      <c r="AE99" s="279"/>
      <c r="AF99" s="280"/>
      <c r="AG99" s="279"/>
      <c r="AH99" s="280"/>
      <c r="AI99" s="279"/>
      <c r="AJ99" s="280"/>
      <c r="AL99" s="165">
        <v>94</v>
      </c>
      <c r="AM99" s="165" t="str">
        <f>IF(申込一覧表!AA99="","",申込一覧表!AA99)</f>
        <v/>
      </c>
      <c r="AN99" s="174" t="str">
        <f>IF(申込一覧表!B99="","",申込一覧表!B99)</f>
        <v/>
      </c>
    </row>
    <row r="100" spans="1:40" ht="15">
      <c r="A100" s="272" t="s">
        <v>289</v>
      </c>
      <c r="B100" s="176" t="s">
        <v>273</v>
      </c>
      <c r="C100" s="277"/>
      <c r="D100" s="278"/>
      <c r="E100" s="277"/>
      <c r="F100" s="278"/>
      <c r="G100" s="277"/>
      <c r="H100" s="278"/>
      <c r="I100" s="277"/>
      <c r="J100" s="278"/>
      <c r="K100" s="277"/>
      <c r="L100" s="278"/>
      <c r="M100" s="272" t="s">
        <v>290</v>
      </c>
      <c r="N100" s="176" t="s">
        <v>273</v>
      </c>
      <c r="O100" s="277"/>
      <c r="P100" s="278"/>
      <c r="Q100" s="277"/>
      <c r="R100" s="278"/>
      <c r="S100" s="277"/>
      <c r="T100" s="278"/>
      <c r="U100" s="277"/>
      <c r="V100" s="278"/>
      <c r="W100" s="277"/>
      <c r="X100" s="278"/>
      <c r="Y100" s="272" t="s">
        <v>290</v>
      </c>
      <c r="Z100" s="176" t="s">
        <v>273</v>
      </c>
      <c r="AA100" s="277"/>
      <c r="AB100" s="278"/>
      <c r="AC100" s="277"/>
      <c r="AD100" s="278"/>
      <c r="AE100" s="277"/>
      <c r="AF100" s="278"/>
      <c r="AG100" s="277"/>
      <c r="AH100" s="278"/>
      <c r="AI100" s="277"/>
      <c r="AJ100" s="278"/>
      <c r="AL100" s="165">
        <v>95</v>
      </c>
      <c r="AM100" s="165" t="str">
        <f>IF(申込一覧表!AA100="","",申込一覧表!AA100)</f>
        <v/>
      </c>
      <c r="AN100" s="174" t="str">
        <f>IF(申込一覧表!B100="","",申込一覧表!B100)</f>
        <v/>
      </c>
    </row>
    <row r="101" spans="1:40" ht="15">
      <c r="A101" s="273"/>
      <c r="B101" s="177" t="s">
        <v>274</v>
      </c>
      <c r="C101" s="270"/>
      <c r="D101" s="271"/>
      <c r="E101" s="270"/>
      <c r="F101" s="271"/>
      <c r="G101" s="270"/>
      <c r="H101" s="271"/>
      <c r="I101" s="270"/>
      <c r="J101" s="271"/>
      <c r="K101" s="270"/>
      <c r="L101" s="271"/>
      <c r="M101" s="273"/>
      <c r="N101" s="177" t="s">
        <v>274</v>
      </c>
      <c r="O101" s="270"/>
      <c r="P101" s="271"/>
      <c r="Q101" s="270"/>
      <c r="R101" s="271"/>
      <c r="S101" s="270"/>
      <c r="T101" s="271"/>
      <c r="U101" s="270"/>
      <c r="V101" s="271"/>
      <c r="W101" s="270"/>
      <c r="X101" s="271"/>
      <c r="Y101" s="273"/>
      <c r="Z101" s="177" t="s">
        <v>274</v>
      </c>
      <c r="AA101" s="270"/>
      <c r="AB101" s="271"/>
      <c r="AC101" s="270"/>
      <c r="AD101" s="271"/>
      <c r="AE101" s="270"/>
      <c r="AF101" s="271"/>
      <c r="AG101" s="270"/>
      <c r="AH101" s="271"/>
      <c r="AI101" s="270"/>
      <c r="AJ101" s="271"/>
      <c r="AL101" s="165">
        <v>96</v>
      </c>
      <c r="AM101" s="165" t="str">
        <f>IF(申込一覧表!AA101="","",申込一覧表!AA101)</f>
        <v/>
      </c>
      <c r="AN101" s="174" t="str">
        <f>IF(申込一覧表!B101="","",申込一覧表!B101)</f>
        <v/>
      </c>
    </row>
    <row r="102" spans="1:40" ht="15">
      <c r="A102" s="273"/>
      <c r="B102" s="177" t="s">
        <v>275</v>
      </c>
      <c r="C102" s="270"/>
      <c r="D102" s="271"/>
      <c r="E102" s="270"/>
      <c r="F102" s="271"/>
      <c r="G102" s="270"/>
      <c r="H102" s="271"/>
      <c r="I102" s="270"/>
      <c r="J102" s="271"/>
      <c r="K102" s="270"/>
      <c r="L102" s="271"/>
      <c r="M102" s="273"/>
      <c r="N102" s="177" t="s">
        <v>275</v>
      </c>
      <c r="O102" s="270"/>
      <c r="P102" s="271"/>
      <c r="Q102" s="270"/>
      <c r="R102" s="271"/>
      <c r="S102" s="270"/>
      <c r="T102" s="271"/>
      <c r="U102" s="270"/>
      <c r="V102" s="271"/>
      <c r="W102" s="270"/>
      <c r="X102" s="271"/>
      <c r="Y102" s="273"/>
      <c r="Z102" s="177" t="s">
        <v>275</v>
      </c>
      <c r="AA102" s="270"/>
      <c r="AB102" s="271"/>
      <c r="AC102" s="270"/>
      <c r="AD102" s="271"/>
      <c r="AE102" s="270"/>
      <c r="AF102" s="271"/>
      <c r="AG102" s="270"/>
      <c r="AH102" s="271"/>
      <c r="AI102" s="270"/>
      <c r="AJ102" s="271"/>
      <c r="AL102" s="165">
        <v>97</v>
      </c>
      <c r="AM102" s="165" t="str">
        <f>IF(申込一覧表!AA102="","",申込一覧表!AA102)</f>
        <v/>
      </c>
      <c r="AN102" s="174" t="str">
        <f>IF(申込一覧表!B102="","",申込一覧表!B102)</f>
        <v/>
      </c>
    </row>
    <row r="103" spans="1:40" ht="15.75" thickBot="1">
      <c r="A103" s="274"/>
      <c r="B103" s="178" t="s">
        <v>276</v>
      </c>
      <c r="C103" s="279"/>
      <c r="D103" s="280"/>
      <c r="E103" s="279"/>
      <c r="F103" s="280"/>
      <c r="G103" s="279"/>
      <c r="H103" s="280"/>
      <c r="I103" s="279"/>
      <c r="J103" s="280"/>
      <c r="K103" s="279"/>
      <c r="L103" s="280"/>
      <c r="M103" s="274"/>
      <c r="N103" s="178" t="s">
        <v>276</v>
      </c>
      <c r="O103" s="279"/>
      <c r="P103" s="280"/>
      <c r="Q103" s="279"/>
      <c r="R103" s="280"/>
      <c r="S103" s="279"/>
      <c r="T103" s="280"/>
      <c r="U103" s="279"/>
      <c r="V103" s="280"/>
      <c r="W103" s="279"/>
      <c r="X103" s="280"/>
      <c r="Y103" s="274"/>
      <c r="Z103" s="178" t="s">
        <v>276</v>
      </c>
      <c r="AA103" s="279"/>
      <c r="AB103" s="280"/>
      <c r="AC103" s="279"/>
      <c r="AD103" s="280"/>
      <c r="AE103" s="279"/>
      <c r="AF103" s="280"/>
      <c r="AG103" s="279"/>
      <c r="AH103" s="280"/>
      <c r="AI103" s="279"/>
      <c r="AJ103" s="280"/>
      <c r="AL103" s="165">
        <v>98</v>
      </c>
      <c r="AM103" s="165" t="str">
        <f>IF(申込一覧表!AA103="","",申込一覧表!AA103)</f>
        <v/>
      </c>
      <c r="AN103" s="174" t="str">
        <f>IF(申込一覧表!B103="","",申込一覧表!B103)</f>
        <v/>
      </c>
    </row>
    <row r="104" spans="1:40" ht="15">
      <c r="A104" s="272" t="s">
        <v>291</v>
      </c>
      <c r="B104" s="176" t="s">
        <v>273</v>
      </c>
      <c r="C104" s="277"/>
      <c r="D104" s="278"/>
      <c r="E104" s="277"/>
      <c r="F104" s="278"/>
      <c r="G104" s="277"/>
      <c r="H104" s="278"/>
      <c r="I104" s="277"/>
      <c r="J104" s="278"/>
      <c r="K104" s="277"/>
      <c r="L104" s="278"/>
      <c r="M104" s="272" t="s">
        <v>292</v>
      </c>
      <c r="N104" s="176" t="s">
        <v>273</v>
      </c>
      <c r="O104" s="277"/>
      <c r="P104" s="278"/>
      <c r="Q104" s="277"/>
      <c r="R104" s="278"/>
      <c r="S104" s="277"/>
      <c r="T104" s="278"/>
      <c r="U104" s="277"/>
      <c r="V104" s="278"/>
      <c r="W104" s="277"/>
      <c r="X104" s="278"/>
      <c r="Y104" s="272" t="s">
        <v>292</v>
      </c>
      <c r="Z104" s="176" t="s">
        <v>273</v>
      </c>
      <c r="AA104" s="277"/>
      <c r="AB104" s="278"/>
      <c r="AC104" s="277"/>
      <c r="AD104" s="278"/>
      <c r="AE104" s="277"/>
      <c r="AF104" s="278"/>
      <c r="AG104" s="277"/>
      <c r="AH104" s="278"/>
      <c r="AI104" s="277"/>
      <c r="AJ104" s="278"/>
      <c r="AL104" s="165">
        <v>99</v>
      </c>
      <c r="AM104" s="165" t="str">
        <f>IF(申込一覧表!AA104="","",申込一覧表!AA104)</f>
        <v/>
      </c>
      <c r="AN104" s="174" t="str">
        <f>IF(申込一覧表!B104="","",申込一覧表!B104)</f>
        <v/>
      </c>
    </row>
    <row r="105" spans="1:40" ht="15">
      <c r="A105" s="273"/>
      <c r="B105" s="177" t="s">
        <v>274</v>
      </c>
      <c r="C105" s="270"/>
      <c r="D105" s="271"/>
      <c r="E105" s="270"/>
      <c r="F105" s="271"/>
      <c r="G105" s="270"/>
      <c r="H105" s="271"/>
      <c r="I105" s="270"/>
      <c r="J105" s="271"/>
      <c r="K105" s="270"/>
      <c r="L105" s="271"/>
      <c r="M105" s="273"/>
      <c r="N105" s="177" t="s">
        <v>274</v>
      </c>
      <c r="O105" s="270"/>
      <c r="P105" s="271"/>
      <c r="Q105" s="270"/>
      <c r="R105" s="271"/>
      <c r="S105" s="270"/>
      <c r="T105" s="271"/>
      <c r="U105" s="270"/>
      <c r="V105" s="271"/>
      <c r="W105" s="270"/>
      <c r="X105" s="271"/>
      <c r="Y105" s="273"/>
      <c r="Z105" s="177" t="s">
        <v>274</v>
      </c>
      <c r="AA105" s="270"/>
      <c r="AB105" s="271"/>
      <c r="AC105" s="270"/>
      <c r="AD105" s="271"/>
      <c r="AE105" s="270"/>
      <c r="AF105" s="271"/>
      <c r="AG105" s="270"/>
      <c r="AH105" s="271"/>
      <c r="AI105" s="270"/>
      <c r="AJ105" s="271"/>
      <c r="AL105" s="165">
        <v>100</v>
      </c>
      <c r="AM105" s="165" t="str">
        <f>IF(申込一覧表!AA105="","",申込一覧表!AA105)</f>
        <v/>
      </c>
      <c r="AN105" s="174" t="str">
        <f>IF(申込一覧表!B105="","",申込一覧表!B105)</f>
        <v/>
      </c>
    </row>
    <row r="106" spans="1:40" ht="15">
      <c r="A106" s="273"/>
      <c r="B106" s="177" t="s">
        <v>275</v>
      </c>
      <c r="C106" s="270"/>
      <c r="D106" s="271"/>
      <c r="E106" s="270"/>
      <c r="F106" s="271"/>
      <c r="G106" s="270"/>
      <c r="H106" s="271"/>
      <c r="I106" s="270"/>
      <c r="J106" s="271"/>
      <c r="K106" s="270"/>
      <c r="L106" s="271"/>
      <c r="M106" s="273"/>
      <c r="N106" s="177" t="s">
        <v>275</v>
      </c>
      <c r="O106" s="270"/>
      <c r="P106" s="271"/>
      <c r="Q106" s="270"/>
      <c r="R106" s="271"/>
      <c r="S106" s="270"/>
      <c r="T106" s="271"/>
      <c r="U106" s="270"/>
      <c r="V106" s="271"/>
      <c r="W106" s="270"/>
      <c r="X106" s="271"/>
      <c r="Y106" s="273"/>
      <c r="Z106" s="177" t="s">
        <v>275</v>
      </c>
      <c r="AA106" s="270"/>
      <c r="AB106" s="271"/>
      <c r="AC106" s="270"/>
      <c r="AD106" s="271"/>
      <c r="AE106" s="270"/>
      <c r="AF106" s="271"/>
      <c r="AG106" s="270"/>
      <c r="AH106" s="271"/>
      <c r="AI106" s="270"/>
      <c r="AJ106" s="271"/>
      <c r="AL106" s="165">
        <v>101</v>
      </c>
      <c r="AM106" s="165" t="str">
        <f>IF(申込一覧表!AA106="","",申込一覧表!AA106)</f>
        <v/>
      </c>
      <c r="AN106" s="174" t="str">
        <f>IF(申込一覧表!B106="","",申込一覧表!B106)</f>
        <v/>
      </c>
    </row>
    <row r="107" spans="1:40" ht="15.75" thickBot="1">
      <c r="A107" s="274"/>
      <c r="B107" s="178" t="s">
        <v>276</v>
      </c>
      <c r="C107" s="279"/>
      <c r="D107" s="280"/>
      <c r="E107" s="279"/>
      <c r="F107" s="280"/>
      <c r="G107" s="279"/>
      <c r="H107" s="280"/>
      <c r="I107" s="279"/>
      <c r="J107" s="280"/>
      <c r="K107" s="279"/>
      <c r="L107" s="280"/>
      <c r="M107" s="274"/>
      <c r="N107" s="178" t="s">
        <v>276</v>
      </c>
      <c r="O107" s="279"/>
      <c r="P107" s="280"/>
      <c r="Q107" s="279"/>
      <c r="R107" s="280"/>
      <c r="S107" s="279"/>
      <c r="T107" s="280"/>
      <c r="U107" s="279"/>
      <c r="V107" s="280"/>
      <c r="W107" s="279"/>
      <c r="X107" s="280"/>
      <c r="Y107" s="274"/>
      <c r="Z107" s="178" t="s">
        <v>276</v>
      </c>
      <c r="AA107" s="279"/>
      <c r="AB107" s="280"/>
      <c r="AC107" s="279"/>
      <c r="AD107" s="280"/>
      <c r="AE107" s="279"/>
      <c r="AF107" s="280"/>
      <c r="AG107" s="279"/>
      <c r="AH107" s="280"/>
      <c r="AI107" s="279"/>
      <c r="AJ107" s="280"/>
      <c r="AL107" s="165">
        <v>102</v>
      </c>
      <c r="AM107" s="165" t="str">
        <f>IF(申込一覧表!AA107="","",申込一覧表!AA107)</f>
        <v/>
      </c>
      <c r="AN107" s="174" t="str">
        <f>IF(申込一覧表!B107="","",申込一覧表!B107)</f>
        <v/>
      </c>
    </row>
    <row r="108" spans="1:40" ht="15">
      <c r="A108" s="272" t="s">
        <v>293</v>
      </c>
      <c r="B108" s="176" t="s">
        <v>273</v>
      </c>
      <c r="C108" s="277"/>
      <c r="D108" s="278"/>
      <c r="E108" s="277"/>
      <c r="F108" s="278"/>
      <c r="G108" s="277"/>
      <c r="H108" s="278"/>
      <c r="I108" s="277"/>
      <c r="J108" s="278"/>
      <c r="K108" s="277"/>
      <c r="L108" s="278"/>
      <c r="M108" s="272" t="s">
        <v>294</v>
      </c>
      <c r="N108" s="176" t="s">
        <v>273</v>
      </c>
      <c r="O108" s="277"/>
      <c r="P108" s="278"/>
      <c r="Q108" s="277"/>
      <c r="R108" s="278"/>
      <c r="S108" s="277"/>
      <c r="T108" s="278"/>
      <c r="U108" s="277"/>
      <c r="V108" s="278"/>
      <c r="W108" s="277"/>
      <c r="X108" s="278"/>
      <c r="Y108" s="272" t="s">
        <v>294</v>
      </c>
      <c r="Z108" s="176" t="s">
        <v>273</v>
      </c>
      <c r="AA108" s="277"/>
      <c r="AB108" s="278"/>
      <c r="AC108" s="277"/>
      <c r="AD108" s="278"/>
      <c r="AE108" s="277"/>
      <c r="AF108" s="278"/>
      <c r="AG108" s="277"/>
      <c r="AH108" s="278"/>
      <c r="AI108" s="277"/>
      <c r="AJ108" s="278"/>
      <c r="AL108" s="165">
        <v>103</v>
      </c>
      <c r="AM108" s="165" t="str">
        <f>IF(申込一覧表!AA108="","",申込一覧表!AA108)</f>
        <v/>
      </c>
      <c r="AN108" s="174" t="str">
        <f>IF(申込一覧表!B108="","",申込一覧表!B108)</f>
        <v/>
      </c>
    </row>
    <row r="109" spans="1:40" ht="15">
      <c r="A109" s="273"/>
      <c r="B109" s="177" t="s">
        <v>274</v>
      </c>
      <c r="C109" s="270"/>
      <c r="D109" s="271"/>
      <c r="E109" s="270"/>
      <c r="F109" s="271"/>
      <c r="G109" s="270"/>
      <c r="H109" s="271"/>
      <c r="I109" s="270"/>
      <c r="J109" s="271"/>
      <c r="K109" s="270"/>
      <c r="L109" s="271"/>
      <c r="M109" s="273"/>
      <c r="N109" s="177" t="s">
        <v>274</v>
      </c>
      <c r="O109" s="270"/>
      <c r="P109" s="271"/>
      <c r="Q109" s="270"/>
      <c r="R109" s="271"/>
      <c r="S109" s="270"/>
      <c r="T109" s="271"/>
      <c r="U109" s="270"/>
      <c r="V109" s="271"/>
      <c r="W109" s="270"/>
      <c r="X109" s="271"/>
      <c r="Y109" s="273"/>
      <c r="Z109" s="177" t="s">
        <v>274</v>
      </c>
      <c r="AA109" s="270"/>
      <c r="AB109" s="271"/>
      <c r="AC109" s="270"/>
      <c r="AD109" s="271"/>
      <c r="AE109" s="270"/>
      <c r="AF109" s="271"/>
      <c r="AG109" s="270"/>
      <c r="AH109" s="271"/>
      <c r="AI109" s="270"/>
      <c r="AJ109" s="271"/>
      <c r="AL109" s="165">
        <v>104</v>
      </c>
      <c r="AM109" s="165" t="str">
        <f>IF(申込一覧表!AA109="","",申込一覧表!AA109)</f>
        <v/>
      </c>
      <c r="AN109" s="174" t="str">
        <f>IF(申込一覧表!B109="","",申込一覧表!B109)</f>
        <v/>
      </c>
    </row>
    <row r="110" spans="1:40" ht="15">
      <c r="A110" s="273"/>
      <c r="B110" s="177" t="s">
        <v>275</v>
      </c>
      <c r="C110" s="270"/>
      <c r="D110" s="271"/>
      <c r="E110" s="270"/>
      <c r="F110" s="271"/>
      <c r="G110" s="270"/>
      <c r="H110" s="271"/>
      <c r="I110" s="270"/>
      <c r="J110" s="271"/>
      <c r="K110" s="270"/>
      <c r="L110" s="271"/>
      <c r="M110" s="273"/>
      <c r="N110" s="177" t="s">
        <v>275</v>
      </c>
      <c r="O110" s="270"/>
      <c r="P110" s="271"/>
      <c r="Q110" s="270"/>
      <c r="R110" s="271"/>
      <c r="S110" s="270"/>
      <c r="T110" s="271"/>
      <c r="U110" s="270"/>
      <c r="V110" s="271"/>
      <c r="W110" s="270"/>
      <c r="X110" s="271"/>
      <c r="Y110" s="273"/>
      <c r="Z110" s="177" t="s">
        <v>275</v>
      </c>
      <c r="AA110" s="270"/>
      <c r="AB110" s="271"/>
      <c r="AC110" s="270"/>
      <c r="AD110" s="271"/>
      <c r="AE110" s="270"/>
      <c r="AF110" s="271"/>
      <c r="AG110" s="270"/>
      <c r="AH110" s="271"/>
      <c r="AI110" s="270"/>
      <c r="AJ110" s="271"/>
      <c r="AL110" s="165">
        <v>105</v>
      </c>
      <c r="AM110" s="165" t="str">
        <f>IF(申込一覧表!AA110="","",申込一覧表!AA110)</f>
        <v/>
      </c>
      <c r="AN110" s="174" t="str">
        <f>IF(申込一覧表!B110="","",申込一覧表!B110)</f>
        <v/>
      </c>
    </row>
    <row r="111" spans="1:40" ht="15.75" thickBot="1">
      <c r="A111" s="274"/>
      <c r="B111" s="178" t="s">
        <v>276</v>
      </c>
      <c r="C111" s="279"/>
      <c r="D111" s="280"/>
      <c r="E111" s="279"/>
      <c r="F111" s="280"/>
      <c r="G111" s="279"/>
      <c r="H111" s="280"/>
      <c r="I111" s="279"/>
      <c r="J111" s="280"/>
      <c r="K111" s="279"/>
      <c r="L111" s="280"/>
      <c r="M111" s="274"/>
      <c r="N111" s="178" t="s">
        <v>276</v>
      </c>
      <c r="O111" s="279"/>
      <c r="P111" s="280"/>
      <c r="Q111" s="279"/>
      <c r="R111" s="280"/>
      <c r="S111" s="279"/>
      <c r="T111" s="280"/>
      <c r="U111" s="279"/>
      <c r="V111" s="280"/>
      <c r="W111" s="279"/>
      <c r="X111" s="280"/>
      <c r="Y111" s="274"/>
      <c r="Z111" s="178" t="s">
        <v>276</v>
      </c>
      <c r="AA111" s="279"/>
      <c r="AB111" s="280"/>
      <c r="AC111" s="279"/>
      <c r="AD111" s="280"/>
      <c r="AE111" s="279"/>
      <c r="AF111" s="280"/>
      <c r="AG111" s="279"/>
      <c r="AH111" s="280"/>
      <c r="AI111" s="279"/>
      <c r="AJ111" s="280"/>
      <c r="AL111" s="165">
        <v>106</v>
      </c>
      <c r="AM111" s="165" t="str">
        <f>IF(申込一覧表!AA111="","",申込一覧表!AA111)</f>
        <v/>
      </c>
      <c r="AN111" s="174" t="str">
        <f>IF(申込一覧表!B111="","",申込一覧表!B111)</f>
        <v/>
      </c>
    </row>
    <row r="112" spans="1:40" ht="14.25" thickBot="1">
      <c r="A112" s="275" t="s">
        <v>295</v>
      </c>
      <c r="B112" s="276"/>
      <c r="C112" s="275"/>
      <c r="D112" s="276"/>
      <c r="E112" s="275"/>
      <c r="F112" s="276"/>
      <c r="G112" s="275"/>
      <c r="H112" s="276"/>
      <c r="I112" s="275"/>
      <c r="J112" s="276"/>
      <c r="K112" s="275"/>
      <c r="L112" s="276"/>
      <c r="M112" s="275" t="s">
        <v>295</v>
      </c>
      <c r="N112" s="276"/>
      <c r="O112" s="275"/>
      <c r="P112" s="276"/>
      <c r="Q112" s="275"/>
      <c r="R112" s="276"/>
      <c r="S112" s="275"/>
      <c r="T112" s="276"/>
      <c r="U112" s="275"/>
      <c r="V112" s="276"/>
      <c r="W112" s="275"/>
      <c r="X112" s="276"/>
      <c r="Y112" s="275" t="s">
        <v>295</v>
      </c>
      <c r="Z112" s="276"/>
      <c r="AA112" s="275"/>
      <c r="AB112" s="276"/>
      <c r="AC112" s="275"/>
      <c r="AD112" s="276"/>
      <c r="AE112" s="275"/>
      <c r="AF112" s="276"/>
      <c r="AG112" s="275"/>
      <c r="AH112" s="276"/>
      <c r="AI112" s="275"/>
      <c r="AJ112" s="276"/>
      <c r="AL112" s="165">
        <v>107</v>
      </c>
      <c r="AM112" s="165" t="str">
        <f>IF(申込一覧表!AA112="","",申込一覧表!AA112)</f>
        <v/>
      </c>
      <c r="AN112" s="174" t="str">
        <f>IF(申込一覧表!B112="","",申込一覧表!B112)</f>
        <v/>
      </c>
    </row>
    <row r="113" spans="26:40">
      <c r="Z113" s="165">
        <v>80</v>
      </c>
      <c r="AA113" s="165" t="str">
        <f>IF(申込一覧表!AA85="","",申込一覧表!AA85)</f>
        <v/>
      </c>
      <c r="AB113" s="174" t="str">
        <f>IF(申込一覧表!B85="","",申込一覧表!B85)</f>
        <v/>
      </c>
      <c r="AL113" s="165">
        <v>108</v>
      </c>
      <c r="AM113" s="165" t="str">
        <f>IF(申込一覧表!AA113="","",申込一覧表!AA113)</f>
        <v/>
      </c>
      <c r="AN113" s="174" t="str">
        <f>IF(申込一覧表!B113="","",申込一覧表!B113)</f>
        <v/>
      </c>
    </row>
    <row r="114" spans="26:40">
      <c r="Z114" s="165">
        <v>81</v>
      </c>
      <c r="AA114" s="165" t="str">
        <f>IF(申込一覧表!AA86="","",申込一覧表!AA86)</f>
        <v/>
      </c>
      <c r="AB114" s="174" t="str">
        <f>IF(申込一覧表!B86="","",申込一覧表!B86)</f>
        <v/>
      </c>
      <c r="AL114" s="165">
        <v>109</v>
      </c>
      <c r="AM114" s="165" t="str">
        <f>IF(申込一覧表!AA114="","",申込一覧表!AA114)</f>
        <v/>
      </c>
      <c r="AN114" s="174" t="str">
        <f>IF(申込一覧表!B114="","",申込一覧表!B114)</f>
        <v/>
      </c>
    </row>
    <row r="115" spans="26:40">
      <c r="Z115" s="165">
        <v>82</v>
      </c>
      <c r="AA115" s="165" t="str">
        <f>IF(申込一覧表!AA87="","",申込一覧表!AA87)</f>
        <v/>
      </c>
      <c r="AB115" s="174" t="str">
        <f>IF(申込一覧表!B87="","",申込一覧表!B87)</f>
        <v/>
      </c>
      <c r="AL115" s="165">
        <v>110</v>
      </c>
      <c r="AM115" s="165" t="str">
        <f>IF(申込一覧表!AA115="","",申込一覧表!AA115)</f>
        <v/>
      </c>
      <c r="AN115" s="174" t="str">
        <f>IF(申込一覧表!B115="","",申込一覧表!B115)</f>
        <v/>
      </c>
    </row>
    <row r="116" spans="26:40">
      <c r="Z116" s="165">
        <v>83</v>
      </c>
      <c r="AA116" s="165" t="str">
        <f>IF(申込一覧表!AA88="","",申込一覧表!AA88)</f>
        <v/>
      </c>
      <c r="AB116" s="174" t="str">
        <f>IF(申込一覧表!B88="","",申込一覧表!B88)</f>
        <v/>
      </c>
      <c r="AL116" s="165">
        <v>111</v>
      </c>
      <c r="AM116" s="165" t="str">
        <f>IF(申込一覧表!AA116="","",申込一覧表!AA116)</f>
        <v/>
      </c>
      <c r="AN116" s="174" t="str">
        <f>IF(申込一覧表!B116="","",申込一覧表!B116)</f>
        <v/>
      </c>
    </row>
    <row r="117" spans="26:40">
      <c r="Z117" s="165">
        <v>84</v>
      </c>
      <c r="AA117" s="165" t="str">
        <f>IF(申込一覧表!AA89="","",申込一覧表!AA89)</f>
        <v/>
      </c>
      <c r="AB117" s="174" t="str">
        <f>IF(申込一覧表!B89="","",申込一覧表!B89)</f>
        <v/>
      </c>
      <c r="AL117" s="165">
        <v>112</v>
      </c>
      <c r="AM117" s="165" t="str">
        <f>IF(申込一覧表!AA117="","",申込一覧表!AA117)</f>
        <v/>
      </c>
      <c r="AN117" s="174" t="str">
        <f>IF(申込一覧表!B117="","",申込一覧表!B117)</f>
        <v/>
      </c>
    </row>
    <row r="118" spans="26:40">
      <c r="Z118" s="165">
        <v>85</v>
      </c>
      <c r="AA118" s="165" t="str">
        <f>IF(申込一覧表!AA90="","",申込一覧表!AA90)</f>
        <v/>
      </c>
      <c r="AB118" s="174" t="str">
        <f>IF(申込一覧表!B90="","",申込一覧表!B90)</f>
        <v/>
      </c>
      <c r="AL118" s="165">
        <v>113</v>
      </c>
      <c r="AM118" s="165" t="str">
        <f>IF(申込一覧表!AA118="","",申込一覧表!AA118)</f>
        <v/>
      </c>
      <c r="AN118" s="174" t="str">
        <f>IF(申込一覧表!B118="","",申込一覧表!B118)</f>
        <v/>
      </c>
    </row>
    <row r="119" spans="26:40">
      <c r="Z119" s="165">
        <v>86</v>
      </c>
      <c r="AA119" s="165" t="str">
        <f>IF(申込一覧表!AA91="","",申込一覧表!AA91)</f>
        <v/>
      </c>
      <c r="AB119" s="174" t="str">
        <f>IF(申込一覧表!B91="","",申込一覧表!B91)</f>
        <v/>
      </c>
      <c r="AL119" s="165">
        <v>114</v>
      </c>
      <c r="AM119" s="165" t="str">
        <f>IF(申込一覧表!AA119="","",申込一覧表!AA119)</f>
        <v/>
      </c>
      <c r="AN119" s="174" t="str">
        <f>IF(申込一覧表!B119="","",申込一覧表!B119)</f>
        <v/>
      </c>
    </row>
    <row r="120" spans="26:40">
      <c r="Z120" s="165">
        <v>87</v>
      </c>
      <c r="AA120" s="165" t="str">
        <f>IF(申込一覧表!AA92="","",申込一覧表!AA92)</f>
        <v/>
      </c>
      <c r="AB120" s="174" t="str">
        <f>IF(申込一覧表!B92="","",申込一覧表!B92)</f>
        <v/>
      </c>
      <c r="AL120" s="165">
        <v>115</v>
      </c>
      <c r="AM120" s="165" t="str">
        <f>IF(申込一覧表!AA120="","",申込一覧表!AA120)</f>
        <v/>
      </c>
      <c r="AN120" s="174" t="str">
        <f>IF(申込一覧表!B120="","",申込一覧表!B120)</f>
        <v/>
      </c>
    </row>
    <row r="121" spans="26:40">
      <c r="Z121" s="165">
        <v>88</v>
      </c>
      <c r="AA121" s="165" t="str">
        <f>IF(申込一覧表!AA93="","",申込一覧表!AA93)</f>
        <v/>
      </c>
      <c r="AB121" s="174" t="str">
        <f>IF(申込一覧表!B93="","",申込一覧表!B93)</f>
        <v/>
      </c>
      <c r="AL121" s="165">
        <v>116</v>
      </c>
      <c r="AM121" s="165" t="str">
        <f>IF(申込一覧表!AA121="","",申込一覧表!AA121)</f>
        <v/>
      </c>
      <c r="AN121" s="174" t="str">
        <f>IF(申込一覧表!B121="","",申込一覧表!B121)</f>
        <v/>
      </c>
    </row>
    <row r="122" spans="26:40">
      <c r="Z122" s="165">
        <v>89</v>
      </c>
      <c r="AA122" s="165" t="str">
        <f>IF(申込一覧表!AA94="","",申込一覧表!AA94)</f>
        <v/>
      </c>
      <c r="AB122" s="174" t="str">
        <f>IF(申込一覧表!B94="","",申込一覧表!B94)</f>
        <v/>
      </c>
      <c r="AL122" s="165">
        <v>117</v>
      </c>
      <c r="AM122" s="165" t="str">
        <f>IF(申込一覧表!AA122="","",申込一覧表!AA122)</f>
        <v/>
      </c>
      <c r="AN122" s="174" t="str">
        <f>IF(申込一覧表!B122="","",申込一覧表!B122)</f>
        <v/>
      </c>
    </row>
    <row r="123" spans="26:40">
      <c r="Z123" s="165">
        <v>90</v>
      </c>
      <c r="AA123" s="165" t="str">
        <f>IF(申込一覧表!AA95="","",申込一覧表!AA95)</f>
        <v/>
      </c>
      <c r="AB123" s="174" t="str">
        <f>IF(申込一覧表!B95="","",申込一覧表!B95)</f>
        <v/>
      </c>
      <c r="AL123" s="165">
        <v>118</v>
      </c>
      <c r="AM123" s="165" t="str">
        <f>IF(申込一覧表!AA123="","",申込一覧表!AA123)</f>
        <v/>
      </c>
      <c r="AN123" s="174" t="str">
        <f>IF(申込一覧表!B123="","",申込一覧表!B123)</f>
        <v/>
      </c>
    </row>
    <row r="124" spans="26:40">
      <c r="Z124" s="165">
        <v>91</v>
      </c>
      <c r="AA124" s="165" t="str">
        <f>IF(申込一覧表!AA96="","",申込一覧表!AA96)</f>
        <v/>
      </c>
      <c r="AB124" s="174" t="str">
        <f>IF(申込一覧表!B96="","",申込一覧表!B96)</f>
        <v/>
      </c>
      <c r="AL124" s="165">
        <v>119</v>
      </c>
      <c r="AM124" s="165" t="str">
        <f>IF(申込一覧表!AA124="","",申込一覧表!AA124)</f>
        <v/>
      </c>
      <c r="AN124" s="174" t="str">
        <f>IF(申込一覧表!B124="","",申込一覧表!B124)</f>
        <v/>
      </c>
    </row>
    <row r="125" spans="26:40">
      <c r="Z125" s="165">
        <v>92</v>
      </c>
      <c r="AA125" s="165" t="str">
        <f>IF(申込一覧表!AA97="","",申込一覧表!AA97)</f>
        <v/>
      </c>
      <c r="AB125" s="174" t="str">
        <f>IF(申込一覧表!B97="","",申込一覧表!B97)</f>
        <v/>
      </c>
      <c r="AL125" s="165">
        <v>120</v>
      </c>
      <c r="AM125" s="165" t="str">
        <f>IF(申込一覧表!AA125="","",申込一覧表!AA125)</f>
        <v/>
      </c>
      <c r="AN125" s="174" t="str">
        <f>IF(申込一覧表!B125="","",申込一覧表!B125)</f>
        <v/>
      </c>
    </row>
    <row r="126" spans="26:40">
      <c r="Z126" s="165">
        <v>93</v>
      </c>
      <c r="AA126" s="165" t="str">
        <f>IF(申込一覧表!AA98="","",申込一覧表!AA98)</f>
        <v/>
      </c>
      <c r="AB126" s="174" t="str">
        <f>IF(申込一覧表!B98="","",申込一覧表!B98)</f>
        <v/>
      </c>
      <c r="AL126" s="165">
        <v>121</v>
      </c>
      <c r="AM126" s="165" t="str">
        <f>IF(申込一覧表!AA126="","",申込一覧表!AA126)</f>
        <v/>
      </c>
      <c r="AN126" s="174" t="str">
        <f>IF(申込一覧表!B126="","",申込一覧表!B126)</f>
        <v/>
      </c>
    </row>
    <row r="127" spans="26:40">
      <c r="Z127" s="165">
        <v>94</v>
      </c>
      <c r="AA127" s="165" t="str">
        <f>IF(申込一覧表!AA99="","",申込一覧表!AA99)</f>
        <v/>
      </c>
      <c r="AB127" s="174" t="str">
        <f>IF(申込一覧表!B99="","",申込一覧表!B99)</f>
        <v/>
      </c>
      <c r="AL127" s="165">
        <v>122</v>
      </c>
      <c r="AM127" s="165" t="str">
        <f>IF(申込一覧表!AA127="","",申込一覧表!AA127)</f>
        <v/>
      </c>
      <c r="AN127" s="174" t="str">
        <f>IF(申込一覧表!B127="","",申込一覧表!B127)</f>
        <v/>
      </c>
    </row>
    <row r="128" spans="26:40">
      <c r="Z128" s="165">
        <v>95</v>
      </c>
      <c r="AA128" s="165" t="str">
        <f>IF(申込一覧表!AA100="","",申込一覧表!AA100)</f>
        <v/>
      </c>
      <c r="AB128" s="174" t="str">
        <f>IF(申込一覧表!B100="","",申込一覧表!B100)</f>
        <v/>
      </c>
      <c r="AL128" s="165">
        <v>123</v>
      </c>
      <c r="AM128" s="165" t="str">
        <f>IF(申込一覧表!AA128="","",申込一覧表!AA128)</f>
        <v/>
      </c>
      <c r="AN128" s="174" t="str">
        <f>IF(申込一覧表!B128="","",申込一覧表!B128)</f>
        <v/>
      </c>
    </row>
    <row r="129" spans="26:40">
      <c r="Z129" s="165">
        <v>96</v>
      </c>
      <c r="AA129" s="165" t="str">
        <f>IF(申込一覧表!AA101="","",申込一覧表!AA101)</f>
        <v/>
      </c>
      <c r="AB129" s="174" t="str">
        <f>IF(申込一覧表!B101="","",申込一覧表!B101)</f>
        <v/>
      </c>
      <c r="AL129" s="165">
        <v>124</v>
      </c>
      <c r="AM129" s="165" t="str">
        <f>IF(申込一覧表!AA129="","",申込一覧表!AA129)</f>
        <v/>
      </c>
      <c r="AN129" s="174" t="str">
        <f>IF(申込一覧表!B129="","",申込一覧表!B129)</f>
        <v/>
      </c>
    </row>
    <row r="130" spans="26:40">
      <c r="Z130" s="165">
        <v>97</v>
      </c>
      <c r="AA130" s="165" t="str">
        <f>IF(申込一覧表!AA102="","",申込一覧表!AA102)</f>
        <v/>
      </c>
      <c r="AB130" s="174" t="str">
        <f>IF(申込一覧表!B102="","",申込一覧表!B102)</f>
        <v/>
      </c>
      <c r="AL130" s="165">
        <v>125</v>
      </c>
      <c r="AM130" s="165" t="str">
        <f>IF(申込一覧表!AA130="","",申込一覧表!AA130)</f>
        <v/>
      </c>
      <c r="AN130" s="174" t="str">
        <f>IF(申込一覧表!B130="","",申込一覧表!B130)</f>
        <v/>
      </c>
    </row>
    <row r="131" spans="26:40">
      <c r="Z131" s="165">
        <v>98</v>
      </c>
      <c r="AA131" s="165" t="str">
        <f>IF(申込一覧表!AA103="","",申込一覧表!AA103)</f>
        <v/>
      </c>
      <c r="AB131" s="174" t="str">
        <f>IF(申込一覧表!B103="","",申込一覧表!B103)</f>
        <v/>
      </c>
      <c r="AL131" s="165">
        <v>126</v>
      </c>
      <c r="AM131" s="165" t="str">
        <f>IF(申込一覧表!AA131="","",申込一覧表!AA131)</f>
        <v/>
      </c>
      <c r="AN131" s="174" t="str">
        <f>IF(申込一覧表!B131="","",申込一覧表!B131)</f>
        <v/>
      </c>
    </row>
    <row r="132" spans="26:40">
      <c r="Z132" s="165">
        <v>99</v>
      </c>
      <c r="AA132" s="165" t="str">
        <f>IF(申込一覧表!AA104="","",申込一覧表!AA104)</f>
        <v/>
      </c>
      <c r="AB132" s="174" t="str">
        <f>IF(申込一覧表!B104="","",申込一覧表!B104)</f>
        <v/>
      </c>
      <c r="AL132" s="165">
        <v>127</v>
      </c>
      <c r="AM132" s="165" t="str">
        <f>IF(申込一覧表!AA132="","",申込一覧表!AA132)</f>
        <v/>
      </c>
      <c r="AN132" s="174" t="str">
        <f>IF(申込一覧表!B132="","",申込一覧表!B132)</f>
        <v/>
      </c>
    </row>
    <row r="133" spans="26:40">
      <c r="Z133" s="165">
        <v>100</v>
      </c>
      <c r="AA133" s="165" t="str">
        <f>IF(申込一覧表!AA105="","",申込一覧表!AA105)</f>
        <v/>
      </c>
      <c r="AB133" s="174" t="str">
        <f>IF(申込一覧表!B105="","",申込一覧表!B105)</f>
        <v/>
      </c>
      <c r="AL133" s="165">
        <v>128</v>
      </c>
      <c r="AM133" s="165" t="str">
        <f>IF(申込一覧表!AA133="","",申込一覧表!AA133)</f>
        <v/>
      </c>
      <c r="AN133" s="174" t="str">
        <f>IF(申込一覧表!B133="","",申込一覧表!B133)</f>
        <v/>
      </c>
    </row>
    <row r="134" spans="26:40">
      <c r="Z134" s="165">
        <v>101</v>
      </c>
      <c r="AA134" s="165" t="str">
        <f>IF(申込一覧表!AA106="","",申込一覧表!AA106)</f>
        <v/>
      </c>
      <c r="AB134" s="174" t="str">
        <f>IF(申込一覧表!B106="","",申込一覧表!B106)</f>
        <v/>
      </c>
      <c r="AL134" s="165">
        <v>129</v>
      </c>
      <c r="AM134" s="165" t="str">
        <f>IF(申込一覧表!AA134="","",申込一覧表!AA134)</f>
        <v/>
      </c>
      <c r="AN134" s="174" t="str">
        <f>IF(申込一覧表!B134="","",申込一覧表!B134)</f>
        <v/>
      </c>
    </row>
    <row r="135" spans="26:40">
      <c r="Z135" s="165">
        <v>102</v>
      </c>
      <c r="AA135" s="165" t="str">
        <f>IF(申込一覧表!AA107="","",申込一覧表!AA107)</f>
        <v/>
      </c>
      <c r="AB135" s="174" t="str">
        <f>IF(申込一覧表!B107="","",申込一覧表!B107)</f>
        <v/>
      </c>
      <c r="AL135" s="165">
        <v>130</v>
      </c>
      <c r="AM135" s="165" t="str">
        <f>IF(申込一覧表!AA135="","",申込一覧表!AA135)</f>
        <v/>
      </c>
      <c r="AN135" s="174" t="str">
        <f>IF(申込一覧表!B135="","",申込一覧表!B135)</f>
        <v/>
      </c>
    </row>
    <row r="136" spans="26:40">
      <c r="Z136" s="165">
        <v>103</v>
      </c>
      <c r="AA136" s="165" t="str">
        <f>IF(申込一覧表!AA108="","",申込一覧表!AA108)</f>
        <v/>
      </c>
      <c r="AB136" s="174" t="str">
        <f>IF(申込一覧表!B108="","",申込一覧表!B108)</f>
        <v/>
      </c>
      <c r="AL136" s="165">
        <v>131</v>
      </c>
      <c r="AM136" s="165" t="str">
        <f>IF(申込一覧表!AA136="","",申込一覧表!AA136)</f>
        <v/>
      </c>
      <c r="AN136" s="174" t="str">
        <f>IF(申込一覧表!B136="","",申込一覧表!B136)</f>
        <v/>
      </c>
    </row>
    <row r="137" spans="26:40">
      <c r="Z137" s="165">
        <v>104</v>
      </c>
      <c r="AA137" s="165" t="str">
        <f>IF(申込一覧表!AA109="","",申込一覧表!AA109)</f>
        <v/>
      </c>
      <c r="AB137" s="174" t="str">
        <f>IF(申込一覧表!B109="","",申込一覧表!B109)</f>
        <v/>
      </c>
      <c r="AL137" s="165">
        <v>132</v>
      </c>
      <c r="AM137" s="165" t="str">
        <f>IF(申込一覧表!AA137="","",申込一覧表!AA137)</f>
        <v/>
      </c>
      <c r="AN137" s="174" t="str">
        <f>IF(申込一覧表!B137="","",申込一覧表!B137)</f>
        <v/>
      </c>
    </row>
    <row r="138" spans="26:40">
      <c r="Z138" s="165">
        <v>105</v>
      </c>
      <c r="AA138" s="165" t="str">
        <f>IF(申込一覧表!AA110="","",申込一覧表!AA110)</f>
        <v/>
      </c>
      <c r="AB138" s="174" t="str">
        <f>IF(申込一覧表!B110="","",申込一覧表!B110)</f>
        <v/>
      </c>
      <c r="AL138" s="165">
        <v>133</v>
      </c>
      <c r="AM138" s="165" t="str">
        <f>IF(申込一覧表!AA138="","",申込一覧表!AA138)</f>
        <v/>
      </c>
      <c r="AN138" s="174" t="str">
        <f>IF(申込一覧表!B138="","",申込一覧表!B138)</f>
        <v/>
      </c>
    </row>
    <row r="139" spans="26:40">
      <c r="Z139" s="165">
        <v>106</v>
      </c>
      <c r="AA139" s="165" t="str">
        <f>IF(申込一覧表!AA111="","",申込一覧表!AA111)</f>
        <v/>
      </c>
      <c r="AB139" s="174" t="str">
        <f>IF(申込一覧表!B111="","",申込一覧表!B111)</f>
        <v/>
      </c>
      <c r="AL139" s="165">
        <v>134</v>
      </c>
      <c r="AM139" s="165" t="str">
        <f>IF(申込一覧表!AA139="","",申込一覧表!AA139)</f>
        <v/>
      </c>
      <c r="AN139" s="174" t="str">
        <f>IF(申込一覧表!B139="","",申込一覧表!B139)</f>
        <v/>
      </c>
    </row>
    <row r="140" spans="26:40">
      <c r="Z140" s="165">
        <v>107</v>
      </c>
      <c r="AA140" s="165" t="str">
        <f>IF(申込一覧表!AA112="","",申込一覧表!AA112)</f>
        <v/>
      </c>
      <c r="AB140" s="174" t="str">
        <f>IF(申込一覧表!B112="","",申込一覧表!B112)</f>
        <v/>
      </c>
      <c r="AL140" s="165">
        <v>135</v>
      </c>
      <c r="AM140" s="165" t="str">
        <f>IF(申込一覧表!AA140="","",申込一覧表!AA140)</f>
        <v/>
      </c>
      <c r="AN140" s="174" t="str">
        <f>IF(申込一覧表!B140="","",申込一覧表!B140)</f>
        <v/>
      </c>
    </row>
    <row r="141" spans="26:40">
      <c r="Z141" s="165">
        <v>108</v>
      </c>
      <c r="AA141" s="165" t="str">
        <f>IF(申込一覧表!AA113="","",申込一覧表!AA113)</f>
        <v/>
      </c>
      <c r="AB141" s="174" t="str">
        <f>IF(申込一覧表!B113="","",申込一覧表!B113)</f>
        <v/>
      </c>
      <c r="AL141" s="165">
        <v>136</v>
      </c>
      <c r="AM141" s="165" t="str">
        <f>IF(申込一覧表!AA141="","",申込一覧表!AA141)</f>
        <v/>
      </c>
      <c r="AN141" s="174" t="str">
        <f>IF(申込一覧表!B141="","",申込一覧表!B141)</f>
        <v/>
      </c>
    </row>
    <row r="142" spans="26:40">
      <c r="Z142" s="165">
        <v>109</v>
      </c>
      <c r="AA142" s="165" t="str">
        <f>IF(申込一覧表!AA114="","",申込一覧表!AA114)</f>
        <v/>
      </c>
      <c r="AB142" s="174" t="str">
        <f>IF(申込一覧表!B114="","",申込一覧表!B114)</f>
        <v/>
      </c>
      <c r="AL142" s="165">
        <v>137</v>
      </c>
      <c r="AM142" s="165" t="str">
        <f>IF(申込一覧表!AA142="","",申込一覧表!AA142)</f>
        <v/>
      </c>
      <c r="AN142" s="174" t="str">
        <f>IF(申込一覧表!B142="","",申込一覧表!B142)</f>
        <v/>
      </c>
    </row>
    <row r="143" spans="26:40">
      <c r="Z143" s="165">
        <v>110</v>
      </c>
      <c r="AA143" s="165" t="str">
        <f>IF(申込一覧表!AA115="","",申込一覧表!AA115)</f>
        <v/>
      </c>
      <c r="AB143" s="174" t="str">
        <f>IF(申込一覧表!B115="","",申込一覧表!B115)</f>
        <v/>
      </c>
      <c r="AL143" s="165">
        <v>138</v>
      </c>
      <c r="AM143" s="165" t="str">
        <f>IF(申込一覧表!AA143="","",申込一覧表!AA143)</f>
        <v/>
      </c>
      <c r="AN143" s="174" t="str">
        <f>IF(申込一覧表!B143="","",申込一覧表!B143)</f>
        <v/>
      </c>
    </row>
    <row r="144" spans="26:40">
      <c r="Z144" s="165">
        <v>111</v>
      </c>
      <c r="AA144" s="165" t="str">
        <f>IF(申込一覧表!AA116="","",申込一覧表!AA116)</f>
        <v/>
      </c>
      <c r="AB144" s="174" t="str">
        <f>IF(申込一覧表!B116="","",申込一覧表!B116)</f>
        <v/>
      </c>
      <c r="AL144" s="165">
        <v>139</v>
      </c>
      <c r="AM144" s="165" t="str">
        <f>IF(申込一覧表!AA144="","",申込一覧表!AA144)</f>
        <v/>
      </c>
      <c r="AN144" s="174" t="str">
        <f>IF(申込一覧表!B144="","",申込一覧表!B144)</f>
        <v/>
      </c>
    </row>
    <row r="145" spans="26:40">
      <c r="Z145" s="165">
        <v>112</v>
      </c>
      <c r="AA145" s="165" t="str">
        <f>IF(申込一覧表!AA117="","",申込一覧表!AA117)</f>
        <v/>
      </c>
      <c r="AB145" s="174" t="str">
        <f>IF(申込一覧表!B117="","",申込一覧表!B117)</f>
        <v/>
      </c>
      <c r="AL145" s="165">
        <v>140</v>
      </c>
      <c r="AM145" s="165" t="str">
        <f>IF(申込一覧表!AA145="","",申込一覧表!AA145)</f>
        <v/>
      </c>
      <c r="AN145" s="174" t="str">
        <f>IF(申込一覧表!B145="","",申込一覧表!B145)</f>
        <v/>
      </c>
    </row>
    <row r="146" spans="26:40">
      <c r="Z146" s="165">
        <v>113</v>
      </c>
      <c r="AA146" s="165" t="str">
        <f>IF(申込一覧表!AA118="","",申込一覧表!AA118)</f>
        <v/>
      </c>
      <c r="AB146" s="174" t="str">
        <f>IF(申込一覧表!B118="","",申込一覧表!B118)</f>
        <v/>
      </c>
      <c r="AL146" s="165">
        <v>141</v>
      </c>
      <c r="AM146" s="165" t="str">
        <f>IF(申込一覧表!AA146="","",申込一覧表!AA146)</f>
        <v/>
      </c>
      <c r="AN146" s="174" t="str">
        <f>IF(申込一覧表!B146="","",申込一覧表!B146)</f>
        <v/>
      </c>
    </row>
    <row r="147" spans="26:40">
      <c r="Z147" s="165">
        <v>114</v>
      </c>
      <c r="AA147" s="165" t="str">
        <f>IF(申込一覧表!AA119="","",申込一覧表!AA119)</f>
        <v/>
      </c>
      <c r="AB147" s="174" t="str">
        <f>IF(申込一覧表!B119="","",申込一覧表!B119)</f>
        <v/>
      </c>
      <c r="AL147" s="165">
        <v>142</v>
      </c>
      <c r="AM147" s="165" t="str">
        <f>IF(申込一覧表!AA147="","",申込一覧表!AA147)</f>
        <v/>
      </c>
      <c r="AN147" s="174" t="str">
        <f>IF(申込一覧表!B147="","",申込一覧表!B147)</f>
        <v/>
      </c>
    </row>
    <row r="148" spans="26:40">
      <c r="Z148" s="165">
        <v>115</v>
      </c>
      <c r="AA148" s="165" t="str">
        <f>IF(申込一覧表!AA120="","",申込一覧表!AA120)</f>
        <v/>
      </c>
      <c r="AB148" s="174" t="str">
        <f>IF(申込一覧表!B120="","",申込一覧表!B120)</f>
        <v/>
      </c>
    </row>
    <row r="149" spans="26:40">
      <c r="Z149" s="165">
        <v>116</v>
      </c>
      <c r="AA149" s="165" t="str">
        <f>IF(申込一覧表!AA121="","",申込一覧表!AA121)</f>
        <v/>
      </c>
      <c r="AB149" s="174" t="str">
        <f>IF(申込一覧表!B121="","",申込一覧表!B121)</f>
        <v/>
      </c>
    </row>
    <row r="150" spans="26:40">
      <c r="Z150" s="165">
        <v>117</v>
      </c>
      <c r="AA150" s="165" t="str">
        <f>IF(申込一覧表!AA122="","",申込一覧表!AA122)</f>
        <v/>
      </c>
      <c r="AB150" s="174" t="str">
        <f>IF(申込一覧表!B122="","",申込一覧表!B122)</f>
        <v/>
      </c>
    </row>
    <row r="151" spans="26:40">
      <c r="Z151" s="165">
        <v>118</v>
      </c>
      <c r="AA151" s="165" t="str">
        <f>IF(申込一覧表!AA123="","",申込一覧表!AA123)</f>
        <v/>
      </c>
      <c r="AB151" s="174" t="str">
        <f>IF(申込一覧表!B123="","",申込一覧表!B123)</f>
        <v/>
      </c>
    </row>
    <row r="152" spans="26:40">
      <c r="Z152" s="165">
        <v>119</v>
      </c>
      <c r="AA152" s="165" t="str">
        <f>IF(申込一覧表!AA124="","",申込一覧表!AA124)</f>
        <v/>
      </c>
      <c r="AB152" s="174" t="str">
        <f>IF(申込一覧表!B124="","",申込一覧表!B124)</f>
        <v/>
      </c>
    </row>
    <row r="153" spans="26:40">
      <c r="Z153" s="165">
        <v>120</v>
      </c>
      <c r="AA153" s="165" t="str">
        <f>IF(申込一覧表!AA125="","",申込一覧表!AA125)</f>
        <v/>
      </c>
      <c r="AB153" s="174" t="str">
        <f>IF(申込一覧表!B125="","",申込一覧表!B125)</f>
        <v/>
      </c>
    </row>
    <row r="154" spans="26:40">
      <c r="Z154" s="165">
        <v>121</v>
      </c>
      <c r="AA154" s="165" t="str">
        <f>IF(申込一覧表!AA126="","",申込一覧表!AA126)</f>
        <v/>
      </c>
      <c r="AB154" s="174" t="str">
        <f>IF(申込一覧表!B126="","",申込一覧表!B126)</f>
        <v/>
      </c>
    </row>
    <row r="155" spans="26:40">
      <c r="Z155" s="165">
        <v>122</v>
      </c>
      <c r="AA155" s="165" t="str">
        <f>IF(申込一覧表!AA127="","",申込一覧表!AA127)</f>
        <v/>
      </c>
      <c r="AB155" s="174" t="str">
        <f>IF(申込一覧表!B127="","",申込一覧表!B127)</f>
        <v/>
      </c>
    </row>
    <row r="156" spans="26:40">
      <c r="Z156" s="165">
        <v>123</v>
      </c>
      <c r="AA156" s="165" t="str">
        <f>IF(申込一覧表!AA128="","",申込一覧表!AA128)</f>
        <v/>
      </c>
      <c r="AB156" s="174" t="str">
        <f>IF(申込一覧表!B128="","",申込一覧表!B128)</f>
        <v/>
      </c>
    </row>
    <row r="157" spans="26:40">
      <c r="Z157" s="165">
        <v>124</v>
      </c>
      <c r="AA157" s="165" t="str">
        <f>IF(申込一覧表!AA129="","",申込一覧表!AA129)</f>
        <v/>
      </c>
      <c r="AB157" s="174" t="str">
        <f>IF(申込一覧表!B129="","",申込一覧表!B129)</f>
        <v/>
      </c>
    </row>
    <row r="158" spans="26:40">
      <c r="Z158" s="165">
        <v>125</v>
      </c>
      <c r="AA158" s="165" t="str">
        <f>IF(申込一覧表!AA130="","",申込一覧表!AA130)</f>
        <v/>
      </c>
      <c r="AB158" s="174" t="str">
        <f>IF(申込一覧表!B130="","",申込一覧表!B130)</f>
        <v/>
      </c>
    </row>
    <row r="159" spans="26:40">
      <c r="Z159" s="165">
        <v>126</v>
      </c>
      <c r="AA159" s="165" t="str">
        <f>IF(申込一覧表!AA131="","",申込一覧表!AA131)</f>
        <v/>
      </c>
      <c r="AB159" s="174" t="str">
        <f>IF(申込一覧表!B131="","",申込一覧表!B131)</f>
        <v/>
      </c>
    </row>
    <row r="160" spans="26:40">
      <c r="Z160" s="165">
        <v>127</v>
      </c>
      <c r="AA160" s="165" t="str">
        <f>IF(申込一覧表!AA132="","",申込一覧表!AA132)</f>
        <v/>
      </c>
      <c r="AB160" s="174" t="str">
        <f>IF(申込一覧表!B132="","",申込一覧表!B132)</f>
        <v/>
      </c>
    </row>
    <row r="161" spans="26:28">
      <c r="Z161" s="165">
        <v>128</v>
      </c>
      <c r="AA161" s="165" t="str">
        <f>IF(申込一覧表!AA133="","",申込一覧表!AA133)</f>
        <v/>
      </c>
      <c r="AB161" s="174" t="str">
        <f>IF(申込一覧表!B133="","",申込一覧表!B133)</f>
        <v/>
      </c>
    </row>
    <row r="162" spans="26:28">
      <c r="Z162" s="165">
        <v>129</v>
      </c>
      <c r="AA162" s="165" t="str">
        <f>IF(申込一覧表!AA134="","",申込一覧表!AA134)</f>
        <v/>
      </c>
      <c r="AB162" s="174" t="str">
        <f>IF(申込一覧表!B134="","",申込一覧表!B134)</f>
        <v/>
      </c>
    </row>
    <row r="163" spans="26:28">
      <c r="Z163" s="165">
        <v>130</v>
      </c>
      <c r="AA163" s="165" t="str">
        <f>IF(申込一覧表!AA135="","",申込一覧表!AA135)</f>
        <v/>
      </c>
      <c r="AB163" s="174" t="str">
        <f>IF(申込一覧表!B135="","",申込一覧表!B135)</f>
        <v/>
      </c>
    </row>
    <row r="164" spans="26:28">
      <c r="Z164" s="165">
        <v>131</v>
      </c>
      <c r="AA164" s="165" t="str">
        <f>IF(申込一覧表!AA136="","",申込一覧表!AA136)</f>
        <v/>
      </c>
      <c r="AB164" s="174" t="str">
        <f>IF(申込一覧表!B136="","",申込一覧表!B136)</f>
        <v/>
      </c>
    </row>
    <row r="165" spans="26:28">
      <c r="Z165" s="165">
        <v>132</v>
      </c>
      <c r="AA165" s="165" t="str">
        <f>IF(申込一覧表!AA137="","",申込一覧表!AA137)</f>
        <v/>
      </c>
      <c r="AB165" s="174" t="str">
        <f>IF(申込一覧表!B137="","",申込一覧表!B137)</f>
        <v/>
      </c>
    </row>
    <row r="166" spans="26:28">
      <c r="Z166" s="165">
        <v>133</v>
      </c>
      <c r="AA166" s="165" t="str">
        <f>IF(申込一覧表!AA138="","",申込一覧表!AA138)</f>
        <v/>
      </c>
      <c r="AB166" s="174" t="str">
        <f>IF(申込一覧表!B138="","",申込一覧表!B138)</f>
        <v/>
      </c>
    </row>
    <row r="167" spans="26:28">
      <c r="Z167" s="165">
        <v>134</v>
      </c>
      <c r="AA167" s="165" t="str">
        <f>IF(申込一覧表!AA139="","",申込一覧表!AA139)</f>
        <v/>
      </c>
      <c r="AB167" s="174" t="str">
        <f>IF(申込一覧表!B139="","",申込一覧表!B139)</f>
        <v/>
      </c>
    </row>
    <row r="168" spans="26:28">
      <c r="Z168" s="165">
        <v>135</v>
      </c>
      <c r="AA168" s="165" t="str">
        <f>IF(申込一覧表!AA140="","",申込一覧表!AA140)</f>
        <v/>
      </c>
      <c r="AB168" s="174" t="str">
        <f>IF(申込一覧表!B140="","",申込一覧表!B140)</f>
        <v/>
      </c>
    </row>
    <row r="169" spans="26:28">
      <c r="Z169" s="165">
        <v>136</v>
      </c>
      <c r="AA169" s="165" t="str">
        <f>IF(申込一覧表!AA141="","",申込一覧表!AA141)</f>
        <v/>
      </c>
      <c r="AB169" s="174" t="str">
        <f>IF(申込一覧表!B141="","",申込一覧表!B141)</f>
        <v/>
      </c>
    </row>
    <row r="170" spans="26:28">
      <c r="Z170" s="165">
        <v>137</v>
      </c>
      <c r="AA170" s="165" t="str">
        <f>IF(申込一覧表!AA142="","",申込一覧表!AA142)</f>
        <v/>
      </c>
      <c r="AB170" s="174" t="str">
        <f>IF(申込一覧表!B142="","",申込一覧表!B142)</f>
        <v/>
      </c>
    </row>
    <row r="171" spans="26:28">
      <c r="Z171" s="165">
        <v>138</v>
      </c>
      <c r="AA171" s="165" t="str">
        <f>IF(申込一覧表!AA143="","",申込一覧表!AA143)</f>
        <v/>
      </c>
      <c r="AB171" s="174" t="str">
        <f>IF(申込一覧表!B143="","",申込一覧表!B143)</f>
        <v/>
      </c>
    </row>
    <row r="172" spans="26:28">
      <c r="Z172" s="165">
        <v>139</v>
      </c>
      <c r="AA172" s="165" t="str">
        <f>IF(申込一覧表!AA144="","",申込一覧表!AA144)</f>
        <v/>
      </c>
      <c r="AB172" s="174" t="str">
        <f>IF(申込一覧表!B144="","",申込一覧表!B144)</f>
        <v/>
      </c>
    </row>
    <row r="173" spans="26:28">
      <c r="Z173" s="165">
        <v>140</v>
      </c>
      <c r="AA173" s="165" t="str">
        <f>IF(申込一覧表!AA145="","",申込一覧表!AA145)</f>
        <v/>
      </c>
      <c r="AB173" s="174" t="str">
        <f>IF(申込一覧表!B145="","",申込一覧表!B145)</f>
        <v/>
      </c>
    </row>
    <row r="174" spans="26:28">
      <c r="Z174" s="165">
        <v>141</v>
      </c>
      <c r="AA174" s="165" t="str">
        <f>IF(申込一覧表!AA146="","",申込一覧表!AA146)</f>
        <v/>
      </c>
      <c r="AB174" s="174" t="str">
        <f>IF(申込一覧表!B146="","",申込一覧表!B146)</f>
        <v/>
      </c>
    </row>
    <row r="175" spans="26:28">
      <c r="Z175" s="165">
        <v>142</v>
      </c>
      <c r="AA175" s="165" t="str">
        <f>IF(申込一覧表!AA147="","",申込一覧表!AA147)</f>
        <v/>
      </c>
      <c r="AB175" s="174" t="str">
        <f>IF(申込一覧表!B147="","",申込一覧表!B147)</f>
        <v/>
      </c>
    </row>
    <row r="176" spans="26:28">
      <c r="Z176" s="165">
        <v>143</v>
      </c>
      <c r="AA176" s="165" t="str">
        <f>IF(申込一覧表!AA148="","",申込一覧表!AA148)</f>
        <v/>
      </c>
      <c r="AB176" s="174" t="str">
        <f>IF(申込一覧表!B148="","",申込一覧表!B148)</f>
        <v/>
      </c>
    </row>
    <row r="177" spans="26:28">
      <c r="Z177" s="165">
        <v>144</v>
      </c>
      <c r="AA177" s="165" t="str">
        <f>IF(申込一覧表!AA149="","",申込一覧表!AA149)</f>
        <v/>
      </c>
      <c r="AB177" s="174" t="str">
        <f>IF(申込一覧表!B149="","",申込一覧表!B149)</f>
        <v/>
      </c>
    </row>
    <row r="178" spans="26:28">
      <c r="Z178" s="165">
        <v>145</v>
      </c>
      <c r="AA178" s="165" t="str">
        <f>IF(申込一覧表!AA150="","",申込一覧表!AA150)</f>
        <v/>
      </c>
      <c r="AB178" s="174" t="str">
        <f>IF(申込一覧表!B150="","",申込一覧表!B150)</f>
        <v/>
      </c>
    </row>
    <row r="179" spans="26:28">
      <c r="Z179" s="165">
        <v>146</v>
      </c>
      <c r="AA179" s="165" t="str">
        <f>IF(申込一覧表!AA151="","",申込一覧表!AA151)</f>
        <v/>
      </c>
      <c r="AB179" s="174" t="str">
        <f>IF(申込一覧表!B151="","",申込一覧表!B151)</f>
        <v/>
      </c>
    </row>
    <row r="180" spans="26:28">
      <c r="Z180" s="165">
        <v>147</v>
      </c>
      <c r="AA180" s="165" t="str">
        <f>IF(申込一覧表!AA152="","",申込一覧表!AA152)</f>
        <v/>
      </c>
      <c r="AB180" s="174" t="str">
        <f>IF(申込一覧表!B152="","",申込一覧表!B152)</f>
        <v/>
      </c>
    </row>
    <row r="181" spans="26:28">
      <c r="Z181" s="165">
        <v>148</v>
      </c>
      <c r="AA181" s="165" t="str">
        <f>IF(申込一覧表!AA153="","",申込一覧表!AA153)</f>
        <v/>
      </c>
      <c r="AB181" s="174" t="str">
        <f>IF(申込一覧表!B153="","",申込一覧表!B153)</f>
        <v/>
      </c>
    </row>
    <row r="182" spans="26:28">
      <c r="Z182" s="165">
        <v>149</v>
      </c>
      <c r="AA182" s="165" t="str">
        <f>IF(申込一覧表!AA154="","",申込一覧表!AA154)</f>
        <v/>
      </c>
      <c r="AB182" s="174" t="str">
        <f>IF(申込一覧表!B154="","",申込一覧表!B154)</f>
        <v/>
      </c>
    </row>
    <row r="183" spans="26:28">
      <c r="Z183" s="165">
        <v>150</v>
      </c>
      <c r="AA183" s="165" t="str">
        <f>IF(申込一覧表!AA155="","",申込一覧表!AA155)</f>
        <v/>
      </c>
      <c r="AB183" s="174" t="str">
        <f>IF(申込一覧表!B155="","",申込一覧表!B155)</f>
        <v/>
      </c>
    </row>
    <row r="184" spans="26:28">
      <c r="Z184" s="165">
        <v>151</v>
      </c>
      <c r="AA184" s="165" t="str">
        <f>IF(申込一覧表!AA156="","",申込一覧表!AA156)</f>
        <v/>
      </c>
      <c r="AB184" s="174" t="str">
        <f>IF(申込一覧表!B156="","",申込一覧表!B156)</f>
        <v/>
      </c>
    </row>
    <row r="185" spans="26:28">
      <c r="Z185" s="165">
        <v>152</v>
      </c>
      <c r="AA185" s="165" t="str">
        <f>IF(申込一覧表!AA157="","",申込一覧表!AA157)</f>
        <v/>
      </c>
      <c r="AB185" s="174" t="str">
        <f>IF(申込一覧表!B157="","",申込一覧表!B157)</f>
        <v/>
      </c>
    </row>
    <row r="186" spans="26:28">
      <c r="Z186" s="165">
        <v>153</v>
      </c>
      <c r="AA186" s="165" t="str">
        <f>IF(申込一覧表!AA158="","",申込一覧表!AA158)</f>
        <v/>
      </c>
      <c r="AB186" s="174" t="str">
        <f>IF(申込一覧表!B158="","",申込一覧表!B158)</f>
        <v/>
      </c>
    </row>
    <row r="187" spans="26:28">
      <c r="Z187" s="165">
        <v>154</v>
      </c>
      <c r="AA187" s="165" t="str">
        <f>IF(申込一覧表!AA159="","",申込一覧表!AA159)</f>
        <v/>
      </c>
      <c r="AB187" s="174" t="str">
        <f>IF(申込一覧表!B159="","",申込一覧表!B159)</f>
        <v/>
      </c>
    </row>
    <row r="188" spans="26:28">
      <c r="Z188" s="165">
        <v>155</v>
      </c>
      <c r="AA188" s="165" t="str">
        <f>IF(申込一覧表!AA160="","",申込一覧表!AA160)</f>
        <v/>
      </c>
      <c r="AB188" s="174" t="str">
        <f>IF(申込一覧表!B160="","",申込一覧表!B160)</f>
        <v/>
      </c>
    </row>
    <row r="189" spans="26:28">
      <c r="Z189" s="165">
        <v>156</v>
      </c>
      <c r="AA189" s="165" t="str">
        <f>IF(申込一覧表!AA161="","",申込一覧表!AA161)</f>
        <v/>
      </c>
      <c r="AB189" s="174" t="str">
        <f>IF(申込一覧表!B161="","",申込一覧表!B161)</f>
        <v/>
      </c>
    </row>
    <row r="190" spans="26:28">
      <c r="Z190" s="165">
        <v>157</v>
      </c>
      <c r="AA190" s="165" t="str">
        <f>IF(申込一覧表!AA162="","",申込一覧表!AA162)</f>
        <v/>
      </c>
      <c r="AB190" s="174" t="str">
        <f>IF(申込一覧表!B162="","",申込一覧表!B162)</f>
        <v/>
      </c>
    </row>
    <row r="191" spans="26:28">
      <c r="Z191" s="165">
        <v>158</v>
      </c>
      <c r="AA191" s="165" t="str">
        <f>IF(申込一覧表!AA163="","",申込一覧表!AA163)</f>
        <v/>
      </c>
      <c r="AB191" s="174" t="str">
        <f>IF(申込一覧表!B163="","",申込一覧表!B163)</f>
        <v/>
      </c>
    </row>
    <row r="192" spans="26:28">
      <c r="Z192" s="165">
        <v>159</v>
      </c>
      <c r="AA192" s="165" t="str">
        <f>IF(申込一覧表!AA164="","",申込一覧表!AA164)</f>
        <v/>
      </c>
      <c r="AB192" s="174" t="str">
        <f>IF(申込一覧表!B164="","",申込一覧表!B164)</f>
        <v/>
      </c>
    </row>
    <row r="193" spans="26:28">
      <c r="Z193" s="165">
        <v>160</v>
      </c>
      <c r="AA193" s="165" t="str">
        <f>IF(申込一覧表!AA165="","",申込一覧表!AA165)</f>
        <v/>
      </c>
      <c r="AB193" s="174" t="str">
        <f>IF(申込一覧表!B165="","",申込一覧表!B165)</f>
        <v/>
      </c>
    </row>
    <row r="194" spans="26:28">
      <c r="Z194" s="165">
        <v>161</v>
      </c>
      <c r="AA194" s="165" t="str">
        <f>IF(申込一覧表!AA166="","",申込一覧表!AA166)</f>
        <v/>
      </c>
      <c r="AB194" s="174" t="str">
        <f>IF(申込一覧表!B166="","",申込一覧表!B166)</f>
        <v/>
      </c>
    </row>
    <row r="195" spans="26:28">
      <c r="Z195" s="165">
        <v>162</v>
      </c>
      <c r="AA195" s="165" t="str">
        <f>IF(申込一覧表!AA167="","",申込一覧表!AA167)</f>
        <v/>
      </c>
      <c r="AB195" s="174" t="str">
        <f>IF(申込一覧表!B167="","",申込一覧表!B167)</f>
        <v/>
      </c>
    </row>
    <row r="196" spans="26:28">
      <c r="Z196" s="165">
        <v>163</v>
      </c>
      <c r="AA196" s="165" t="str">
        <f>IF(申込一覧表!AA168="","",申込一覧表!AA168)</f>
        <v/>
      </c>
      <c r="AB196" s="174" t="str">
        <f>IF(申込一覧表!B168="","",申込一覧表!B168)</f>
        <v/>
      </c>
    </row>
    <row r="197" spans="26:28">
      <c r="Z197" s="165">
        <v>164</v>
      </c>
      <c r="AA197" s="165" t="str">
        <f>IF(申込一覧表!AA169="","",申込一覧表!AA169)</f>
        <v/>
      </c>
      <c r="AB197" s="174" t="str">
        <f>IF(申込一覧表!B169="","",申込一覧表!B169)</f>
        <v/>
      </c>
    </row>
    <row r="198" spans="26:28">
      <c r="Z198" s="165">
        <v>165</v>
      </c>
      <c r="AA198" s="165" t="str">
        <f>IF(申込一覧表!AA170="","",申込一覧表!AA170)</f>
        <v/>
      </c>
      <c r="AB198" s="174" t="str">
        <f>IF(申込一覧表!B170="","",申込一覧表!B170)</f>
        <v/>
      </c>
    </row>
    <row r="199" spans="26:28">
      <c r="Z199" s="165">
        <v>166</v>
      </c>
      <c r="AA199" s="165" t="str">
        <f>IF(申込一覧表!AA171="","",申込一覧表!AA171)</f>
        <v/>
      </c>
      <c r="AB199" s="174" t="str">
        <f>IF(申込一覧表!B171="","",申込一覧表!B171)</f>
        <v/>
      </c>
    </row>
    <row r="200" spans="26:28">
      <c r="Z200" s="165">
        <v>167</v>
      </c>
      <c r="AA200" s="165" t="str">
        <f>IF(申込一覧表!AA172="","",申込一覧表!AA172)</f>
        <v/>
      </c>
      <c r="AB200" s="174" t="str">
        <f>IF(申込一覧表!B172="","",申込一覧表!B172)</f>
        <v/>
      </c>
    </row>
    <row r="201" spans="26:28">
      <c r="Z201" s="165">
        <v>168</v>
      </c>
      <c r="AA201" s="165" t="str">
        <f>IF(申込一覧表!AA173="","",申込一覧表!AA173)</f>
        <v/>
      </c>
      <c r="AB201" s="174" t="str">
        <f>IF(申込一覧表!B173="","",申込一覧表!B173)</f>
        <v/>
      </c>
    </row>
    <row r="202" spans="26:28">
      <c r="Z202" s="165">
        <v>169</v>
      </c>
      <c r="AA202" s="165" t="str">
        <f>IF(申込一覧表!AA174="","",申込一覧表!AA174)</f>
        <v/>
      </c>
      <c r="AB202" s="174" t="str">
        <f>IF(申込一覧表!B174="","",申込一覧表!B174)</f>
        <v/>
      </c>
    </row>
    <row r="203" spans="26:28">
      <c r="Z203" s="165">
        <v>170</v>
      </c>
      <c r="AA203" s="165" t="str">
        <f>IF(申込一覧表!AA175="","",申込一覧表!AA175)</f>
        <v/>
      </c>
      <c r="AB203" s="174" t="str">
        <f>IF(申込一覧表!B175="","",申込一覧表!B175)</f>
        <v/>
      </c>
    </row>
    <row r="204" spans="26:28">
      <c r="AA204" s="165" t="str">
        <f>IF(申込一覧表!AA168="","",申込一覧表!AA168)</f>
        <v/>
      </c>
      <c r="AB204" s="174" t="str">
        <f>IF(申込一覧表!B168="","",申込一覧表!B168)</f>
        <v/>
      </c>
    </row>
    <row r="205" spans="26:28">
      <c r="AA205" s="165" t="str">
        <f>IF(申込一覧表!AA169="","",申込一覧表!AA169)</f>
        <v/>
      </c>
      <c r="AB205" s="174" t="str">
        <f>IF(申込一覧表!B169="","",申込一覧表!B169)</f>
        <v/>
      </c>
    </row>
    <row r="206" spans="26:28">
      <c r="AA206" s="165" t="str">
        <f>IF(申込一覧表!AA170="","",申込一覧表!AA170)</f>
        <v/>
      </c>
      <c r="AB206" s="174" t="str">
        <f>IF(申込一覧表!B170="","",申込一覧表!B170)</f>
        <v/>
      </c>
    </row>
    <row r="207" spans="26:28">
      <c r="AA207" s="165" t="str">
        <f>IF(申込一覧表!AA171="","",申込一覧表!AA171)</f>
        <v/>
      </c>
      <c r="AB207" s="174" t="str">
        <f>IF(申込一覧表!B171="","",申込一覧表!B171)</f>
        <v/>
      </c>
    </row>
  </sheetData>
  <sheetProtection algorithmName="SHA-512" hashValue="4MjazIYC43b63h+nKgdetrkUOdQ77VUkQfyNDFrF9bXplGXEjYOfKMdC6djbVKibcMmMSbeqBoWIx8oWITh6ug==" saltValue="uqPL+Wzz/hx2MZTnA7n8yw==" spinCount="100000" sheet="1" selectLockedCells="1"/>
  <mergeCells count="1691">
    <mergeCell ref="Y12:Y15"/>
    <mergeCell ref="AA12:AB12"/>
    <mergeCell ref="AA13:AB13"/>
    <mergeCell ref="AA14:AB14"/>
    <mergeCell ref="AA15:AB15"/>
    <mergeCell ref="AC12:AD12"/>
    <mergeCell ref="AE12:AF12"/>
    <mergeCell ref="AG12:AH12"/>
    <mergeCell ref="AI12:AJ12"/>
    <mergeCell ref="AC13:AD13"/>
    <mergeCell ref="AE13:AF13"/>
    <mergeCell ref="AG13:AH13"/>
    <mergeCell ref="AI13:AJ13"/>
    <mergeCell ref="AC14:AD14"/>
    <mergeCell ref="AE14:AF14"/>
    <mergeCell ref="AG14:AH14"/>
    <mergeCell ref="AI14:AJ14"/>
    <mergeCell ref="AC15:AD15"/>
    <mergeCell ref="AE15:AF15"/>
    <mergeCell ref="AG15:AH15"/>
    <mergeCell ref="AI15:AJ15"/>
    <mergeCell ref="M12:M15"/>
    <mergeCell ref="O12:P12"/>
    <mergeCell ref="O13:P13"/>
    <mergeCell ref="O14:P14"/>
    <mergeCell ref="O15:P15"/>
    <mergeCell ref="Q12:R12"/>
    <mergeCell ref="S12:T12"/>
    <mergeCell ref="U12:V12"/>
    <mergeCell ref="W12:X12"/>
    <mergeCell ref="Q13:R13"/>
    <mergeCell ref="S13:T13"/>
    <mergeCell ref="U13:V13"/>
    <mergeCell ref="W13:X13"/>
    <mergeCell ref="Q14:R14"/>
    <mergeCell ref="S14:T14"/>
    <mergeCell ref="U14:V14"/>
    <mergeCell ref="W14:X14"/>
    <mergeCell ref="Q15:R15"/>
    <mergeCell ref="S15:T15"/>
    <mergeCell ref="U15:V15"/>
    <mergeCell ref="W15:X15"/>
    <mergeCell ref="A12:A15"/>
    <mergeCell ref="C12:D12"/>
    <mergeCell ref="C13:D13"/>
    <mergeCell ref="C14:D14"/>
    <mergeCell ref="C15:D15"/>
    <mergeCell ref="E12:F12"/>
    <mergeCell ref="G12:H12"/>
    <mergeCell ref="I12:J12"/>
    <mergeCell ref="K12:L12"/>
    <mergeCell ref="E13:F13"/>
    <mergeCell ref="G13:H13"/>
    <mergeCell ref="I13:J13"/>
    <mergeCell ref="K13:L13"/>
    <mergeCell ref="E14:F14"/>
    <mergeCell ref="G14:H14"/>
    <mergeCell ref="I14:J14"/>
    <mergeCell ref="K14:L14"/>
    <mergeCell ref="E15:F15"/>
    <mergeCell ref="G15:H15"/>
    <mergeCell ref="I15:J15"/>
    <mergeCell ref="K15:L15"/>
    <mergeCell ref="AI19:AJ19"/>
    <mergeCell ref="AI16:AJ16"/>
    <mergeCell ref="C17:D17"/>
    <mergeCell ref="E17:F17"/>
    <mergeCell ref="G17:H17"/>
    <mergeCell ref="I17:J17"/>
    <mergeCell ref="K17:L17"/>
    <mergeCell ref="O17:P17"/>
    <mergeCell ref="Q17:R17"/>
    <mergeCell ref="S17:T17"/>
    <mergeCell ref="U17:V17"/>
    <mergeCell ref="W17:X17"/>
    <mergeCell ref="AA17:AB17"/>
    <mergeCell ref="AC17:AD17"/>
    <mergeCell ref="AE17:AF17"/>
    <mergeCell ref="AG17:AH17"/>
    <mergeCell ref="AI17:AJ17"/>
    <mergeCell ref="C18:D18"/>
    <mergeCell ref="E18:F18"/>
    <mergeCell ref="G18:H18"/>
    <mergeCell ref="I18:J18"/>
    <mergeCell ref="K18:L18"/>
    <mergeCell ref="O18:P18"/>
    <mergeCell ref="Q18:R18"/>
    <mergeCell ref="S18:T18"/>
    <mergeCell ref="U18:V18"/>
    <mergeCell ref="W18:X18"/>
    <mergeCell ref="AA18:AB18"/>
    <mergeCell ref="AC18:AD18"/>
    <mergeCell ref="AE18:AF18"/>
    <mergeCell ref="AG18:AH18"/>
    <mergeCell ref="AI18:AJ18"/>
    <mergeCell ref="A16:A19"/>
    <mergeCell ref="C16:D16"/>
    <mergeCell ref="E16:F16"/>
    <mergeCell ref="G16:H16"/>
    <mergeCell ref="I16:J16"/>
    <mergeCell ref="K16:L16"/>
    <mergeCell ref="M16:M19"/>
    <mergeCell ref="O16:P16"/>
    <mergeCell ref="Q16:R16"/>
    <mergeCell ref="S16:T16"/>
    <mergeCell ref="U16:V16"/>
    <mergeCell ref="W16:X16"/>
    <mergeCell ref="Y16:Y19"/>
    <mergeCell ref="AA16:AB16"/>
    <mergeCell ref="AC16:AD16"/>
    <mergeCell ref="AE16:AF16"/>
    <mergeCell ref="AG16:AH16"/>
    <mergeCell ref="C19:D19"/>
    <mergeCell ref="E19:F19"/>
    <mergeCell ref="G19:H19"/>
    <mergeCell ref="I19:J19"/>
    <mergeCell ref="K19:L19"/>
    <mergeCell ref="O19:P19"/>
    <mergeCell ref="Q19:R19"/>
    <mergeCell ref="S19:T19"/>
    <mergeCell ref="U19:V19"/>
    <mergeCell ref="W19:X19"/>
    <mergeCell ref="AA19:AB19"/>
    <mergeCell ref="AC19:AD19"/>
    <mergeCell ref="AE19:AF19"/>
    <mergeCell ref="AG19:AH19"/>
    <mergeCell ref="M20:M23"/>
    <mergeCell ref="O20:P20"/>
    <mergeCell ref="Q20:R20"/>
    <mergeCell ref="S20:T20"/>
    <mergeCell ref="U20:V20"/>
    <mergeCell ref="W20:X20"/>
    <mergeCell ref="O21:P21"/>
    <mergeCell ref="Q21:R21"/>
    <mergeCell ref="S21:T21"/>
    <mergeCell ref="U21:V21"/>
    <mergeCell ref="W21:X21"/>
    <mergeCell ref="O22:P22"/>
    <mergeCell ref="Q22:R22"/>
    <mergeCell ref="S22:T22"/>
    <mergeCell ref="U22:V22"/>
    <mergeCell ref="W22:X22"/>
    <mergeCell ref="O23:P23"/>
    <mergeCell ref="Q23:R23"/>
    <mergeCell ref="S23:T23"/>
    <mergeCell ref="U23:V23"/>
    <mergeCell ref="W23:X23"/>
    <mergeCell ref="A20:A23"/>
    <mergeCell ref="C20:D20"/>
    <mergeCell ref="E20:F20"/>
    <mergeCell ref="G20:H20"/>
    <mergeCell ref="I20:J20"/>
    <mergeCell ref="K20:L20"/>
    <mergeCell ref="C21:D21"/>
    <mergeCell ref="E21:F21"/>
    <mergeCell ref="G21:H21"/>
    <mergeCell ref="I21:J21"/>
    <mergeCell ref="K21:L21"/>
    <mergeCell ref="C22:D22"/>
    <mergeCell ref="E22:F22"/>
    <mergeCell ref="G22:H22"/>
    <mergeCell ref="I22:J22"/>
    <mergeCell ref="K22:L22"/>
    <mergeCell ref="C23:D23"/>
    <mergeCell ref="E23:F23"/>
    <mergeCell ref="G23:H23"/>
    <mergeCell ref="I23:J23"/>
    <mergeCell ref="K23:L23"/>
    <mergeCell ref="O25:P25"/>
    <mergeCell ref="Q25:R25"/>
    <mergeCell ref="S25:T25"/>
    <mergeCell ref="U25:V25"/>
    <mergeCell ref="W25:X25"/>
    <mergeCell ref="O26:P26"/>
    <mergeCell ref="Q26:R26"/>
    <mergeCell ref="S26:T26"/>
    <mergeCell ref="U26:V26"/>
    <mergeCell ref="W26:X26"/>
    <mergeCell ref="O27:P27"/>
    <mergeCell ref="Q27:R27"/>
    <mergeCell ref="S27:T27"/>
    <mergeCell ref="U27:V27"/>
    <mergeCell ref="W27:X27"/>
    <mergeCell ref="A24:A27"/>
    <mergeCell ref="C24:D24"/>
    <mergeCell ref="C25:D25"/>
    <mergeCell ref="C26:D26"/>
    <mergeCell ref="C27:D27"/>
    <mergeCell ref="E24:F24"/>
    <mergeCell ref="E25:F25"/>
    <mergeCell ref="E26:F26"/>
    <mergeCell ref="E27:F27"/>
    <mergeCell ref="G24:H24"/>
    <mergeCell ref="G25:H25"/>
    <mergeCell ref="G26:H26"/>
    <mergeCell ref="G27:H27"/>
    <mergeCell ref="I24:J24"/>
    <mergeCell ref="I25:J25"/>
    <mergeCell ref="I26:J26"/>
    <mergeCell ref="I27:J27"/>
    <mergeCell ref="AI31:AJ31"/>
    <mergeCell ref="AI28:AJ28"/>
    <mergeCell ref="C29:D29"/>
    <mergeCell ref="E29:F29"/>
    <mergeCell ref="G29:H29"/>
    <mergeCell ref="I29:J29"/>
    <mergeCell ref="K29:L29"/>
    <mergeCell ref="O29:P29"/>
    <mergeCell ref="Q29:R29"/>
    <mergeCell ref="S29:T29"/>
    <mergeCell ref="U29:V29"/>
    <mergeCell ref="W29:X29"/>
    <mergeCell ref="AA29:AB29"/>
    <mergeCell ref="AC29:AD29"/>
    <mergeCell ref="AE29:AF29"/>
    <mergeCell ref="AG29:AH29"/>
    <mergeCell ref="AI29:AJ29"/>
    <mergeCell ref="C30:D30"/>
    <mergeCell ref="E30:F30"/>
    <mergeCell ref="G30:H30"/>
    <mergeCell ref="I30:J30"/>
    <mergeCell ref="K30:L30"/>
    <mergeCell ref="O30:P30"/>
    <mergeCell ref="Q30:R30"/>
    <mergeCell ref="S30:T30"/>
    <mergeCell ref="U30:V30"/>
    <mergeCell ref="W30:X30"/>
    <mergeCell ref="AA30:AB30"/>
    <mergeCell ref="AC30:AD30"/>
    <mergeCell ref="AE30:AF30"/>
    <mergeCell ref="AG30:AH30"/>
    <mergeCell ref="AI30:AJ30"/>
    <mergeCell ref="A28:A31"/>
    <mergeCell ref="C28:D28"/>
    <mergeCell ref="E28:F28"/>
    <mergeCell ref="G28:H28"/>
    <mergeCell ref="I28:J28"/>
    <mergeCell ref="K28:L28"/>
    <mergeCell ref="M28:M31"/>
    <mergeCell ref="O28:P28"/>
    <mergeCell ref="Q28:R28"/>
    <mergeCell ref="S28:T28"/>
    <mergeCell ref="U28:V28"/>
    <mergeCell ref="W28:X28"/>
    <mergeCell ref="Y28:Y31"/>
    <mergeCell ref="AA28:AB28"/>
    <mergeCell ref="AC28:AD28"/>
    <mergeCell ref="AE28:AF28"/>
    <mergeCell ref="AG28:AH28"/>
    <mergeCell ref="C31:D31"/>
    <mergeCell ref="E31:F31"/>
    <mergeCell ref="G31:H31"/>
    <mergeCell ref="I31:J31"/>
    <mergeCell ref="K31:L31"/>
    <mergeCell ref="O31:P31"/>
    <mergeCell ref="Q31:R31"/>
    <mergeCell ref="S31:T31"/>
    <mergeCell ref="U31:V31"/>
    <mergeCell ref="W31:X31"/>
    <mergeCell ref="AA31:AB31"/>
    <mergeCell ref="AC31:AD31"/>
    <mergeCell ref="AE31:AF31"/>
    <mergeCell ref="AG31:AH31"/>
    <mergeCell ref="C35:D35"/>
    <mergeCell ref="E35:F35"/>
    <mergeCell ref="G35:H35"/>
    <mergeCell ref="I35:J35"/>
    <mergeCell ref="K35:L35"/>
    <mergeCell ref="O35:P35"/>
    <mergeCell ref="Q35:R35"/>
    <mergeCell ref="S35:T35"/>
    <mergeCell ref="U35:V35"/>
    <mergeCell ref="W35:X35"/>
    <mergeCell ref="C34:D34"/>
    <mergeCell ref="E34:F34"/>
    <mergeCell ref="G34:H34"/>
    <mergeCell ref="I34:J34"/>
    <mergeCell ref="K34:L34"/>
    <mergeCell ref="O34:P34"/>
    <mergeCell ref="Q34:R34"/>
    <mergeCell ref="U32:V32"/>
    <mergeCell ref="W32:X32"/>
    <mergeCell ref="C33:D33"/>
    <mergeCell ref="E33:F33"/>
    <mergeCell ref="G33:H33"/>
    <mergeCell ref="I33:J33"/>
    <mergeCell ref="K33:L33"/>
    <mergeCell ref="O33:P33"/>
    <mergeCell ref="Q33:R33"/>
    <mergeCell ref="S33:T33"/>
    <mergeCell ref="U33:V33"/>
    <mergeCell ref="W33:X33"/>
    <mergeCell ref="S34:T34"/>
    <mergeCell ref="U34:V34"/>
    <mergeCell ref="W34:X34"/>
    <mergeCell ref="W5:X5"/>
    <mergeCell ref="C7:D7"/>
    <mergeCell ref="E7:F7"/>
    <mergeCell ref="G7:H7"/>
    <mergeCell ref="I7:J7"/>
    <mergeCell ref="K7:L7"/>
    <mergeCell ref="O7:P7"/>
    <mergeCell ref="K24:L24"/>
    <mergeCell ref="K25:L25"/>
    <mergeCell ref="K26:L26"/>
    <mergeCell ref="K27:L27"/>
    <mergeCell ref="M24:M27"/>
    <mergeCell ref="O24:P24"/>
    <mergeCell ref="Q24:R24"/>
    <mergeCell ref="S24:T24"/>
    <mergeCell ref="U24:V24"/>
    <mergeCell ref="W24:X24"/>
    <mergeCell ref="A1:K1"/>
    <mergeCell ref="M1:X1"/>
    <mergeCell ref="A5:B7"/>
    <mergeCell ref="C5:D5"/>
    <mergeCell ref="E5:F5"/>
    <mergeCell ref="G5:H5"/>
    <mergeCell ref="I5:J5"/>
    <mergeCell ref="K5:L5"/>
    <mergeCell ref="M5:N7"/>
    <mergeCell ref="O5:P5"/>
    <mergeCell ref="A48:A51"/>
    <mergeCell ref="C48:D48"/>
    <mergeCell ref="E48:F48"/>
    <mergeCell ref="G48:H48"/>
    <mergeCell ref="I48:J48"/>
    <mergeCell ref="K48:L48"/>
    <mergeCell ref="Q5:R5"/>
    <mergeCell ref="S5:T5"/>
    <mergeCell ref="U5:V5"/>
    <mergeCell ref="S48:T48"/>
    <mergeCell ref="U48:V48"/>
    <mergeCell ref="C49:D49"/>
    <mergeCell ref="E49:F49"/>
    <mergeCell ref="G49:H49"/>
    <mergeCell ref="I49:J49"/>
    <mergeCell ref="K49:L49"/>
    <mergeCell ref="O49:P49"/>
    <mergeCell ref="M48:M51"/>
    <mergeCell ref="O48:P48"/>
    <mergeCell ref="Q50:R50"/>
    <mergeCell ref="S50:T50"/>
    <mergeCell ref="U50:V50"/>
    <mergeCell ref="A44:A47"/>
    <mergeCell ref="C44:D44"/>
    <mergeCell ref="A32:A35"/>
    <mergeCell ref="C32:D32"/>
    <mergeCell ref="E32:F32"/>
    <mergeCell ref="G32:H32"/>
    <mergeCell ref="I32:J32"/>
    <mergeCell ref="K32:L32"/>
    <mergeCell ref="M32:M35"/>
    <mergeCell ref="O32:P32"/>
    <mergeCell ref="W48:X48"/>
    <mergeCell ref="Q49:R49"/>
    <mergeCell ref="S49:T49"/>
    <mergeCell ref="U49:V49"/>
    <mergeCell ref="W49:X49"/>
    <mergeCell ref="Q7:R7"/>
    <mergeCell ref="S7:T7"/>
    <mergeCell ref="U7:V7"/>
    <mergeCell ref="W7:X7"/>
    <mergeCell ref="Q48:R48"/>
    <mergeCell ref="W44:X44"/>
    <mergeCell ref="W45:X45"/>
    <mergeCell ref="W46:X46"/>
    <mergeCell ref="W47:X47"/>
    <mergeCell ref="S40:T40"/>
    <mergeCell ref="U40:V40"/>
    <mergeCell ref="W40:X40"/>
    <mergeCell ref="S41:T41"/>
    <mergeCell ref="U41:V41"/>
    <mergeCell ref="W41:X41"/>
    <mergeCell ref="S42:T42"/>
    <mergeCell ref="U42:V42"/>
    <mergeCell ref="W42:X42"/>
    <mergeCell ref="S32:T32"/>
    <mergeCell ref="Q32:R32"/>
    <mergeCell ref="U53:V53"/>
    <mergeCell ref="W53:X53"/>
    <mergeCell ref="Q51:R51"/>
    <mergeCell ref="S51:T51"/>
    <mergeCell ref="U51:V51"/>
    <mergeCell ref="W51:X51"/>
    <mergeCell ref="W50:X50"/>
    <mergeCell ref="C51:D51"/>
    <mergeCell ref="E51:F51"/>
    <mergeCell ref="G51:H51"/>
    <mergeCell ref="I51:J51"/>
    <mergeCell ref="K51:L51"/>
    <mergeCell ref="O51:P51"/>
    <mergeCell ref="C50:D50"/>
    <mergeCell ref="E50:F50"/>
    <mergeCell ref="G50:H50"/>
    <mergeCell ref="I50:J50"/>
    <mergeCell ref="K50:L50"/>
    <mergeCell ref="O50:P50"/>
    <mergeCell ref="C53:D53"/>
    <mergeCell ref="M44:M47"/>
    <mergeCell ref="O44:P44"/>
    <mergeCell ref="Q44:R44"/>
    <mergeCell ref="S44:T44"/>
    <mergeCell ref="U44:V44"/>
    <mergeCell ref="C43:D43"/>
    <mergeCell ref="C47:D47"/>
    <mergeCell ref="E47:F47"/>
    <mergeCell ref="G47:H47"/>
    <mergeCell ref="W54:X54"/>
    <mergeCell ref="C55:D55"/>
    <mergeCell ref="E55:F55"/>
    <mergeCell ref="G55:H55"/>
    <mergeCell ref="I55:J55"/>
    <mergeCell ref="K55:L55"/>
    <mergeCell ref="O55:P55"/>
    <mergeCell ref="C54:D54"/>
    <mergeCell ref="E54:F54"/>
    <mergeCell ref="G54:H54"/>
    <mergeCell ref="I54:J54"/>
    <mergeCell ref="K54:L54"/>
    <mergeCell ref="O54:P54"/>
    <mergeCell ref="E53:F53"/>
    <mergeCell ref="G53:H53"/>
    <mergeCell ref="I53:J53"/>
    <mergeCell ref="K53:L53"/>
    <mergeCell ref="O53:P53"/>
    <mergeCell ref="M52:M55"/>
    <mergeCell ref="O52:P52"/>
    <mergeCell ref="Q52:R52"/>
    <mergeCell ref="C52:D52"/>
    <mergeCell ref="E52:F52"/>
    <mergeCell ref="G52:H52"/>
    <mergeCell ref="I52:J52"/>
    <mergeCell ref="K52:L52"/>
    <mergeCell ref="S52:T52"/>
    <mergeCell ref="U52:V52"/>
    <mergeCell ref="W52:X52"/>
    <mergeCell ref="Q53:R53"/>
    <mergeCell ref="S53:T53"/>
    <mergeCell ref="W56:X56"/>
    <mergeCell ref="Q57:R57"/>
    <mergeCell ref="S57:T57"/>
    <mergeCell ref="U57:V57"/>
    <mergeCell ref="W57:X57"/>
    <mergeCell ref="Q55:R55"/>
    <mergeCell ref="S55:T55"/>
    <mergeCell ref="U55:V55"/>
    <mergeCell ref="W55:X55"/>
    <mergeCell ref="Q56:R56"/>
    <mergeCell ref="A56:A59"/>
    <mergeCell ref="C56:D56"/>
    <mergeCell ref="E56:F56"/>
    <mergeCell ref="G56:H56"/>
    <mergeCell ref="I56:J56"/>
    <mergeCell ref="K56:L56"/>
    <mergeCell ref="Q54:R54"/>
    <mergeCell ref="S54:T54"/>
    <mergeCell ref="U54:V54"/>
    <mergeCell ref="A52:A55"/>
    <mergeCell ref="S56:T56"/>
    <mergeCell ref="U56:V56"/>
    <mergeCell ref="C57:D57"/>
    <mergeCell ref="E57:F57"/>
    <mergeCell ref="G57:H57"/>
    <mergeCell ref="I57:J57"/>
    <mergeCell ref="K57:L57"/>
    <mergeCell ref="O57:P57"/>
    <mergeCell ref="M56:M59"/>
    <mergeCell ref="O56:P56"/>
    <mergeCell ref="Q58:R58"/>
    <mergeCell ref="S58:T58"/>
    <mergeCell ref="W61:X61"/>
    <mergeCell ref="Q59:R59"/>
    <mergeCell ref="S59:T59"/>
    <mergeCell ref="U59:V59"/>
    <mergeCell ref="W59:X59"/>
    <mergeCell ref="W58:X58"/>
    <mergeCell ref="C59:D59"/>
    <mergeCell ref="E59:F59"/>
    <mergeCell ref="G59:H59"/>
    <mergeCell ref="I59:J59"/>
    <mergeCell ref="K59:L59"/>
    <mergeCell ref="O59:P59"/>
    <mergeCell ref="C58:D58"/>
    <mergeCell ref="E58:F58"/>
    <mergeCell ref="G58:H58"/>
    <mergeCell ref="I58:J58"/>
    <mergeCell ref="K58:L58"/>
    <mergeCell ref="O58:P58"/>
    <mergeCell ref="U58:V58"/>
    <mergeCell ref="C61:D61"/>
    <mergeCell ref="W62:X62"/>
    <mergeCell ref="C63:D63"/>
    <mergeCell ref="E63:F63"/>
    <mergeCell ref="G63:H63"/>
    <mergeCell ref="I63:J63"/>
    <mergeCell ref="K63:L63"/>
    <mergeCell ref="O63:P63"/>
    <mergeCell ref="C62:D62"/>
    <mergeCell ref="E62:F62"/>
    <mergeCell ref="G62:H62"/>
    <mergeCell ref="I62:J62"/>
    <mergeCell ref="K62:L62"/>
    <mergeCell ref="O62:P62"/>
    <mergeCell ref="E61:F61"/>
    <mergeCell ref="G61:H61"/>
    <mergeCell ref="I61:J61"/>
    <mergeCell ref="K61:L61"/>
    <mergeCell ref="O61:P61"/>
    <mergeCell ref="M60:M63"/>
    <mergeCell ref="O60:P60"/>
    <mergeCell ref="Q60:R60"/>
    <mergeCell ref="C60:D60"/>
    <mergeCell ref="E60:F60"/>
    <mergeCell ref="G60:H60"/>
    <mergeCell ref="I60:J60"/>
    <mergeCell ref="K60:L60"/>
    <mergeCell ref="S60:T60"/>
    <mergeCell ref="U60:V60"/>
    <mergeCell ref="W60:X60"/>
    <mergeCell ref="Q61:R61"/>
    <mergeCell ref="S61:T61"/>
    <mergeCell ref="U61:V61"/>
    <mergeCell ref="W64:X64"/>
    <mergeCell ref="Q65:R65"/>
    <mergeCell ref="S65:T65"/>
    <mergeCell ref="U65:V65"/>
    <mergeCell ref="W65:X65"/>
    <mergeCell ref="Q63:R63"/>
    <mergeCell ref="S63:T63"/>
    <mergeCell ref="U63:V63"/>
    <mergeCell ref="W63:X63"/>
    <mergeCell ref="Q64:R64"/>
    <mergeCell ref="A64:A67"/>
    <mergeCell ref="C64:D64"/>
    <mergeCell ref="E64:F64"/>
    <mergeCell ref="G64:H64"/>
    <mergeCell ref="I64:J64"/>
    <mergeCell ref="K64:L64"/>
    <mergeCell ref="Q62:R62"/>
    <mergeCell ref="S62:T62"/>
    <mergeCell ref="U62:V62"/>
    <mergeCell ref="A60:A63"/>
    <mergeCell ref="S64:T64"/>
    <mergeCell ref="U64:V64"/>
    <mergeCell ref="C65:D65"/>
    <mergeCell ref="E65:F65"/>
    <mergeCell ref="G65:H65"/>
    <mergeCell ref="I65:J65"/>
    <mergeCell ref="K65:L65"/>
    <mergeCell ref="O65:P65"/>
    <mergeCell ref="M64:M67"/>
    <mergeCell ref="O64:P64"/>
    <mergeCell ref="Q66:R66"/>
    <mergeCell ref="S66:T66"/>
    <mergeCell ref="W69:X69"/>
    <mergeCell ref="Q67:R67"/>
    <mergeCell ref="S67:T67"/>
    <mergeCell ref="U67:V67"/>
    <mergeCell ref="W67:X67"/>
    <mergeCell ref="W66:X66"/>
    <mergeCell ref="C67:D67"/>
    <mergeCell ref="E67:F67"/>
    <mergeCell ref="G67:H67"/>
    <mergeCell ref="I67:J67"/>
    <mergeCell ref="K67:L67"/>
    <mergeCell ref="O67:P67"/>
    <mergeCell ref="C66:D66"/>
    <mergeCell ref="E66:F66"/>
    <mergeCell ref="G66:H66"/>
    <mergeCell ref="I66:J66"/>
    <mergeCell ref="K66:L66"/>
    <mergeCell ref="O66:P66"/>
    <mergeCell ref="U66:V66"/>
    <mergeCell ref="C69:D69"/>
    <mergeCell ref="W70:X70"/>
    <mergeCell ref="C71:D71"/>
    <mergeCell ref="E71:F71"/>
    <mergeCell ref="G71:H71"/>
    <mergeCell ref="I71:J71"/>
    <mergeCell ref="K71:L71"/>
    <mergeCell ref="O71:P71"/>
    <mergeCell ref="C70:D70"/>
    <mergeCell ref="E70:F70"/>
    <mergeCell ref="G70:H70"/>
    <mergeCell ref="I70:J70"/>
    <mergeCell ref="K70:L70"/>
    <mergeCell ref="O70:P70"/>
    <mergeCell ref="E69:F69"/>
    <mergeCell ref="G69:H69"/>
    <mergeCell ref="I69:J69"/>
    <mergeCell ref="K69:L69"/>
    <mergeCell ref="O69:P69"/>
    <mergeCell ref="M68:M71"/>
    <mergeCell ref="O68:P68"/>
    <mergeCell ref="Q68:R68"/>
    <mergeCell ref="C68:D68"/>
    <mergeCell ref="E68:F68"/>
    <mergeCell ref="G68:H68"/>
    <mergeCell ref="I68:J68"/>
    <mergeCell ref="K68:L68"/>
    <mergeCell ref="S68:T68"/>
    <mergeCell ref="U68:V68"/>
    <mergeCell ref="W68:X68"/>
    <mergeCell ref="Q69:R69"/>
    <mergeCell ref="S69:T69"/>
    <mergeCell ref="U69:V69"/>
    <mergeCell ref="W72:X72"/>
    <mergeCell ref="Q73:R73"/>
    <mergeCell ref="S73:T73"/>
    <mergeCell ref="U73:V73"/>
    <mergeCell ref="W73:X73"/>
    <mergeCell ref="Q71:R71"/>
    <mergeCell ref="S71:T71"/>
    <mergeCell ref="U71:V71"/>
    <mergeCell ref="W71:X71"/>
    <mergeCell ref="Q72:R72"/>
    <mergeCell ref="A72:A75"/>
    <mergeCell ref="C72:D72"/>
    <mergeCell ref="E72:F72"/>
    <mergeCell ref="G72:H72"/>
    <mergeCell ref="I72:J72"/>
    <mergeCell ref="K72:L72"/>
    <mergeCell ref="Q70:R70"/>
    <mergeCell ref="S70:T70"/>
    <mergeCell ref="U70:V70"/>
    <mergeCell ref="A68:A71"/>
    <mergeCell ref="S72:T72"/>
    <mergeCell ref="U72:V72"/>
    <mergeCell ref="C73:D73"/>
    <mergeCell ref="E73:F73"/>
    <mergeCell ref="G73:H73"/>
    <mergeCell ref="I73:J73"/>
    <mergeCell ref="K73:L73"/>
    <mergeCell ref="O73:P73"/>
    <mergeCell ref="M72:M75"/>
    <mergeCell ref="O72:P72"/>
    <mergeCell ref="Q74:R74"/>
    <mergeCell ref="S74:T74"/>
    <mergeCell ref="W77:X77"/>
    <mergeCell ref="Q75:R75"/>
    <mergeCell ref="S75:T75"/>
    <mergeCell ref="U75:V75"/>
    <mergeCell ref="W75:X75"/>
    <mergeCell ref="W74:X74"/>
    <mergeCell ref="C75:D75"/>
    <mergeCell ref="E75:F75"/>
    <mergeCell ref="G75:H75"/>
    <mergeCell ref="I75:J75"/>
    <mergeCell ref="K75:L75"/>
    <mergeCell ref="O75:P75"/>
    <mergeCell ref="C74:D74"/>
    <mergeCell ref="E74:F74"/>
    <mergeCell ref="G74:H74"/>
    <mergeCell ref="I74:J74"/>
    <mergeCell ref="K74:L74"/>
    <mergeCell ref="O74:P74"/>
    <mergeCell ref="U74:V74"/>
    <mergeCell ref="C77:D77"/>
    <mergeCell ref="W78:X78"/>
    <mergeCell ref="C79:D79"/>
    <mergeCell ref="E79:F79"/>
    <mergeCell ref="G79:H79"/>
    <mergeCell ref="I79:J79"/>
    <mergeCell ref="K79:L79"/>
    <mergeCell ref="O79:P79"/>
    <mergeCell ref="C78:D78"/>
    <mergeCell ref="E78:F78"/>
    <mergeCell ref="G78:H78"/>
    <mergeCell ref="I78:J78"/>
    <mergeCell ref="K78:L78"/>
    <mergeCell ref="O78:P78"/>
    <mergeCell ref="E77:F77"/>
    <mergeCell ref="G77:H77"/>
    <mergeCell ref="I77:J77"/>
    <mergeCell ref="K77:L77"/>
    <mergeCell ref="O77:P77"/>
    <mergeCell ref="M76:M79"/>
    <mergeCell ref="O76:P76"/>
    <mergeCell ref="Q76:R76"/>
    <mergeCell ref="C76:D76"/>
    <mergeCell ref="E76:F76"/>
    <mergeCell ref="G76:H76"/>
    <mergeCell ref="I76:J76"/>
    <mergeCell ref="K76:L76"/>
    <mergeCell ref="S76:T76"/>
    <mergeCell ref="U76:V76"/>
    <mergeCell ref="W76:X76"/>
    <mergeCell ref="Q77:R77"/>
    <mergeCell ref="S77:T77"/>
    <mergeCell ref="U77:V77"/>
    <mergeCell ref="W80:X80"/>
    <mergeCell ref="Q81:R81"/>
    <mergeCell ref="S81:T81"/>
    <mergeCell ref="U81:V81"/>
    <mergeCell ref="W81:X81"/>
    <mergeCell ref="Q79:R79"/>
    <mergeCell ref="S79:T79"/>
    <mergeCell ref="U79:V79"/>
    <mergeCell ref="W79:X79"/>
    <mergeCell ref="Q80:R80"/>
    <mergeCell ref="A80:A83"/>
    <mergeCell ref="C80:D80"/>
    <mergeCell ref="E80:F80"/>
    <mergeCell ref="G80:H80"/>
    <mergeCell ref="I80:J80"/>
    <mergeCell ref="K80:L80"/>
    <mergeCell ref="Q78:R78"/>
    <mergeCell ref="S78:T78"/>
    <mergeCell ref="U78:V78"/>
    <mergeCell ref="A76:A79"/>
    <mergeCell ref="S80:T80"/>
    <mergeCell ref="U80:V80"/>
    <mergeCell ref="C81:D81"/>
    <mergeCell ref="E81:F81"/>
    <mergeCell ref="G81:H81"/>
    <mergeCell ref="I81:J81"/>
    <mergeCell ref="K81:L81"/>
    <mergeCell ref="O81:P81"/>
    <mergeCell ref="M80:M83"/>
    <mergeCell ref="O80:P80"/>
    <mergeCell ref="Q82:R82"/>
    <mergeCell ref="S82:T82"/>
    <mergeCell ref="W85:X85"/>
    <mergeCell ref="Q83:R83"/>
    <mergeCell ref="S83:T83"/>
    <mergeCell ref="U83:V83"/>
    <mergeCell ref="W83:X83"/>
    <mergeCell ref="W82:X82"/>
    <mergeCell ref="C83:D83"/>
    <mergeCell ref="E83:F83"/>
    <mergeCell ref="G83:H83"/>
    <mergeCell ref="I83:J83"/>
    <mergeCell ref="K83:L83"/>
    <mergeCell ref="O83:P83"/>
    <mergeCell ref="C82:D82"/>
    <mergeCell ref="E82:F82"/>
    <mergeCell ref="G82:H82"/>
    <mergeCell ref="I82:J82"/>
    <mergeCell ref="K82:L82"/>
    <mergeCell ref="O82:P82"/>
    <mergeCell ref="U82:V82"/>
    <mergeCell ref="C85:D85"/>
    <mergeCell ref="W86:X86"/>
    <mergeCell ref="C87:D87"/>
    <mergeCell ref="E87:F87"/>
    <mergeCell ref="G87:H87"/>
    <mergeCell ref="I87:J87"/>
    <mergeCell ref="K87:L87"/>
    <mergeCell ref="O87:P87"/>
    <mergeCell ref="C86:D86"/>
    <mergeCell ref="E86:F86"/>
    <mergeCell ref="G86:H86"/>
    <mergeCell ref="I86:J86"/>
    <mergeCell ref="K86:L86"/>
    <mergeCell ref="O86:P86"/>
    <mergeCell ref="E85:F85"/>
    <mergeCell ref="G85:H85"/>
    <mergeCell ref="I85:J85"/>
    <mergeCell ref="K85:L85"/>
    <mergeCell ref="O85:P85"/>
    <mergeCell ref="M84:M87"/>
    <mergeCell ref="O84:P84"/>
    <mergeCell ref="Q84:R84"/>
    <mergeCell ref="C84:D84"/>
    <mergeCell ref="E84:F84"/>
    <mergeCell ref="G84:H84"/>
    <mergeCell ref="I84:J84"/>
    <mergeCell ref="K84:L84"/>
    <mergeCell ref="S84:T84"/>
    <mergeCell ref="U84:V84"/>
    <mergeCell ref="W84:X84"/>
    <mergeCell ref="Q85:R85"/>
    <mergeCell ref="S85:T85"/>
    <mergeCell ref="U85:V85"/>
    <mergeCell ref="W88:X88"/>
    <mergeCell ref="Q89:R89"/>
    <mergeCell ref="S89:T89"/>
    <mergeCell ref="U89:V89"/>
    <mergeCell ref="W89:X89"/>
    <mergeCell ref="Q87:R87"/>
    <mergeCell ref="S87:T87"/>
    <mergeCell ref="U87:V87"/>
    <mergeCell ref="W87:X87"/>
    <mergeCell ref="Q88:R88"/>
    <mergeCell ref="A88:A91"/>
    <mergeCell ref="C88:D88"/>
    <mergeCell ref="E88:F88"/>
    <mergeCell ref="G88:H88"/>
    <mergeCell ref="I88:J88"/>
    <mergeCell ref="K88:L88"/>
    <mergeCell ref="Q86:R86"/>
    <mergeCell ref="S86:T86"/>
    <mergeCell ref="U86:V86"/>
    <mergeCell ref="A84:A87"/>
    <mergeCell ref="S88:T88"/>
    <mergeCell ref="U88:V88"/>
    <mergeCell ref="C89:D89"/>
    <mergeCell ref="E89:F89"/>
    <mergeCell ref="G89:H89"/>
    <mergeCell ref="I89:J89"/>
    <mergeCell ref="K89:L89"/>
    <mergeCell ref="O89:P89"/>
    <mergeCell ref="M88:M91"/>
    <mergeCell ref="O88:P88"/>
    <mergeCell ref="Q90:R90"/>
    <mergeCell ref="S90:T90"/>
    <mergeCell ref="W93:X93"/>
    <mergeCell ref="Q91:R91"/>
    <mergeCell ref="S91:T91"/>
    <mergeCell ref="U91:V91"/>
    <mergeCell ref="W91:X91"/>
    <mergeCell ref="W90:X90"/>
    <mergeCell ref="C91:D91"/>
    <mergeCell ref="E91:F91"/>
    <mergeCell ref="G91:H91"/>
    <mergeCell ref="I91:J91"/>
    <mergeCell ref="K91:L91"/>
    <mergeCell ref="O91:P91"/>
    <mergeCell ref="C90:D90"/>
    <mergeCell ref="E90:F90"/>
    <mergeCell ref="G90:H90"/>
    <mergeCell ref="I90:J90"/>
    <mergeCell ref="K90:L90"/>
    <mergeCell ref="O90:P90"/>
    <mergeCell ref="U90:V90"/>
    <mergeCell ref="C93:D93"/>
    <mergeCell ref="W94:X94"/>
    <mergeCell ref="C95:D95"/>
    <mergeCell ref="E95:F95"/>
    <mergeCell ref="G95:H95"/>
    <mergeCell ref="I95:J95"/>
    <mergeCell ref="K95:L95"/>
    <mergeCell ref="O95:P95"/>
    <mergeCell ref="C94:D94"/>
    <mergeCell ref="E94:F94"/>
    <mergeCell ref="G94:H94"/>
    <mergeCell ref="I94:J94"/>
    <mergeCell ref="K94:L94"/>
    <mergeCell ref="O94:P94"/>
    <mergeCell ref="E93:F93"/>
    <mergeCell ref="G93:H93"/>
    <mergeCell ref="I93:J93"/>
    <mergeCell ref="K93:L93"/>
    <mergeCell ref="O93:P93"/>
    <mergeCell ref="M92:M95"/>
    <mergeCell ref="O92:P92"/>
    <mergeCell ref="Q92:R92"/>
    <mergeCell ref="C92:D92"/>
    <mergeCell ref="E92:F92"/>
    <mergeCell ref="G92:H92"/>
    <mergeCell ref="I92:J92"/>
    <mergeCell ref="K92:L92"/>
    <mergeCell ref="S92:T92"/>
    <mergeCell ref="U92:V92"/>
    <mergeCell ref="W92:X92"/>
    <mergeCell ref="Q93:R93"/>
    <mergeCell ref="S93:T93"/>
    <mergeCell ref="U93:V93"/>
    <mergeCell ref="W96:X96"/>
    <mergeCell ref="Q97:R97"/>
    <mergeCell ref="S97:T97"/>
    <mergeCell ref="U97:V97"/>
    <mergeCell ref="W97:X97"/>
    <mergeCell ref="Q95:R95"/>
    <mergeCell ref="S95:T95"/>
    <mergeCell ref="U95:V95"/>
    <mergeCell ref="W95:X95"/>
    <mergeCell ref="Q96:R96"/>
    <mergeCell ref="A96:A99"/>
    <mergeCell ref="C96:D96"/>
    <mergeCell ref="E96:F96"/>
    <mergeCell ref="G96:H96"/>
    <mergeCell ref="I96:J96"/>
    <mergeCell ref="K96:L96"/>
    <mergeCell ref="Q94:R94"/>
    <mergeCell ref="S94:T94"/>
    <mergeCell ref="U94:V94"/>
    <mergeCell ref="A92:A95"/>
    <mergeCell ref="S96:T96"/>
    <mergeCell ref="U96:V96"/>
    <mergeCell ref="C97:D97"/>
    <mergeCell ref="E97:F97"/>
    <mergeCell ref="G97:H97"/>
    <mergeCell ref="I97:J97"/>
    <mergeCell ref="K97:L97"/>
    <mergeCell ref="O97:P97"/>
    <mergeCell ref="M96:M99"/>
    <mergeCell ref="O96:P96"/>
    <mergeCell ref="Q98:R98"/>
    <mergeCell ref="S98:T98"/>
    <mergeCell ref="W101:X101"/>
    <mergeCell ref="Q99:R99"/>
    <mergeCell ref="S99:T99"/>
    <mergeCell ref="U99:V99"/>
    <mergeCell ref="W99:X99"/>
    <mergeCell ref="W98:X98"/>
    <mergeCell ref="C99:D99"/>
    <mergeCell ref="E99:F99"/>
    <mergeCell ref="G99:H99"/>
    <mergeCell ref="I99:J99"/>
    <mergeCell ref="K99:L99"/>
    <mergeCell ref="O99:P99"/>
    <mergeCell ref="C98:D98"/>
    <mergeCell ref="E98:F98"/>
    <mergeCell ref="G98:H98"/>
    <mergeCell ref="I98:J98"/>
    <mergeCell ref="K98:L98"/>
    <mergeCell ref="O98:P98"/>
    <mergeCell ref="U98:V98"/>
    <mergeCell ref="C101:D101"/>
    <mergeCell ref="W102:X102"/>
    <mergeCell ref="C103:D103"/>
    <mergeCell ref="E103:F103"/>
    <mergeCell ref="G103:H103"/>
    <mergeCell ref="I103:J103"/>
    <mergeCell ref="K103:L103"/>
    <mergeCell ref="O103:P103"/>
    <mergeCell ref="C102:D102"/>
    <mergeCell ref="E102:F102"/>
    <mergeCell ref="G102:H102"/>
    <mergeCell ref="I102:J102"/>
    <mergeCell ref="K102:L102"/>
    <mergeCell ref="O102:P102"/>
    <mergeCell ref="E101:F101"/>
    <mergeCell ref="G101:H101"/>
    <mergeCell ref="I101:J101"/>
    <mergeCell ref="K101:L101"/>
    <mergeCell ref="O101:P101"/>
    <mergeCell ref="M100:M103"/>
    <mergeCell ref="O100:P100"/>
    <mergeCell ref="Q100:R100"/>
    <mergeCell ref="C100:D100"/>
    <mergeCell ref="E100:F100"/>
    <mergeCell ref="G100:H100"/>
    <mergeCell ref="I100:J100"/>
    <mergeCell ref="K100:L100"/>
    <mergeCell ref="S100:T100"/>
    <mergeCell ref="U100:V100"/>
    <mergeCell ref="W100:X100"/>
    <mergeCell ref="Q101:R101"/>
    <mergeCell ref="S101:T101"/>
    <mergeCell ref="U101:V101"/>
    <mergeCell ref="W104:X104"/>
    <mergeCell ref="Q105:R105"/>
    <mergeCell ref="S105:T105"/>
    <mergeCell ref="U105:V105"/>
    <mergeCell ref="W105:X105"/>
    <mergeCell ref="Q103:R103"/>
    <mergeCell ref="S103:T103"/>
    <mergeCell ref="U103:V103"/>
    <mergeCell ref="W103:X103"/>
    <mergeCell ref="Q104:R104"/>
    <mergeCell ref="A104:A107"/>
    <mergeCell ref="C104:D104"/>
    <mergeCell ref="E104:F104"/>
    <mergeCell ref="G104:H104"/>
    <mergeCell ref="I104:J104"/>
    <mergeCell ref="K104:L104"/>
    <mergeCell ref="Q102:R102"/>
    <mergeCell ref="S102:T102"/>
    <mergeCell ref="U102:V102"/>
    <mergeCell ref="A100:A103"/>
    <mergeCell ref="S104:T104"/>
    <mergeCell ref="U104:V104"/>
    <mergeCell ref="C105:D105"/>
    <mergeCell ref="E105:F105"/>
    <mergeCell ref="G105:H105"/>
    <mergeCell ref="I105:J105"/>
    <mergeCell ref="K105:L105"/>
    <mergeCell ref="O105:P105"/>
    <mergeCell ref="M104:M107"/>
    <mergeCell ref="O104:P104"/>
    <mergeCell ref="Q106:R106"/>
    <mergeCell ref="S106:T106"/>
    <mergeCell ref="S108:T108"/>
    <mergeCell ref="U108:V108"/>
    <mergeCell ref="W108:X108"/>
    <mergeCell ref="W109:X109"/>
    <mergeCell ref="Q107:R107"/>
    <mergeCell ref="S107:T107"/>
    <mergeCell ref="U107:V107"/>
    <mergeCell ref="W107:X107"/>
    <mergeCell ref="W106:X106"/>
    <mergeCell ref="C107:D107"/>
    <mergeCell ref="E107:F107"/>
    <mergeCell ref="G107:H107"/>
    <mergeCell ref="I107:J107"/>
    <mergeCell ref="K107:L107"/>
    <mergeCell ref="O107:P107"/>
    <mergeCell ref="C106:D106"/>
    <mergeCell ref="E106:F106"/>
    <mergeCell ref="G106:H106"/>
    <mergeCell ref="I106:J106"/>
    <mergeCell ref="K106:L106"/>
    <mergeCell ref="O106:P106"/>
    <mergeCell ref="U106:V106"/>
    <mergeCell ref="G111:H111"/>
    <mergeCell ref="I111:J111"/>
    <mergeCell ref="K111:L111"/>
    <mergeCell ref="O111:P111"/>
    <mergeCell ref="C110:D110"/>
    <mergeCell ref="E110:F110"/>
    <mergeCell ref="G110:H110"/>
    <mergeCell ref="I110:J110"/>
    <mergeCell ref="K110:L110"/>
    <mergeCell ref="O110:P110"/>
    <mergeCell ref="M108:M111"/>
    <mergeCell ref="O108:P108"/>
    <mergeCell ref="Q108:R108"/>
    <mergeCell ref="C108:D108"/>
    <mergeCell ref="E108:F108"/>
    <mergeCell ref="G108:H108"/>
    <mergeCell ref="I108:J108"/>
    <mergeCell ref="K108:L108"/>
    <mergeCell ref="W112:X112"/>
    <mergeCell ref="Q111:R111"/>
    <mergeCell ref="S111:T111"/>
    <mergeCell ref="U111:V111"/>
    <mergeCell ref="W111:X111"/>
    <mergeCell ref="A112:B112"/>
    <mergeCell ref="C112:D112"/>
    <mergeCell ref="E112:F112"/>
    <mergeCell ref="G112:H112"/>
    <mergeCell ref="I112:J112"/>
    <mergeCell ref="K112:L112"/>
    <mergeCell ref="Q110:R110"/>
    <mergeCell ref="S110:T110"/>
    <mergeCell ref="U110:V110"/>
    <mergeCell ref="A108:A111"/>
    <mergeCell ref="M112:N112"/>
    <mergeCell ref="O112:P112"/>
    <mergeCell ref="Q112:R112"/>
    <mergeCell ref="S112:T112"/>
    <mergeCell ref="U112:V112"/>
    <mergeCell ref="C109:D109"/>
    <mergeCell ref="E109:F109"/>
    <mergeCell ref="G109:H109"/>
    <mergeCell ref="I109:J109"/>
    <mergeCell ref="K109:L109"/>
    <mergeCell ref="O109:P109"/>
    <mergeCell ref="Q109:R109"/>
    <mergeCell ref="S109:T109"/>
    <mergeCell ref="U109:V109"/>
    <mergeCell ref="W110:X110"/>
    <mergeCell ref="C111:D111"/>
    <mergeCell ref="E111:F111"/>
    <mergeCell ref="I47:J47"/>
    <mergeCell ref="K47:L47"/>
    <mergeCell ref="O47:P47"/>
    <mergeCell ref="Q47:R47"/>
    <mergeCell ref="S47:T47"/>
    <mergeCell ref="U47:V47"/>
    <mergeCell ref="C46:D46"/>
    <mergeCell ref="E46:F46"/>
    <mergeCell ref="G46:H46"/>
    <mergeCell ref="I46:J46"/>
    <mergeCell ref="K46:L46"/>
    <mergeCell ref="O46:P46"/>
    <mergeCell ref="Q46:R46"/>
    <mergeCell ref="S46:T46"/>
    <mergeCell ref="U46:V46"/>
    <mergeCell ref="C45:D45"/>
    <mergeCell ref="E45:F45"/>
    <mergeCell ref="G45:H45"/>
    <mergeCell ref="I45:J45"/>
    <mergeCell ref="K45:L45"/>
    <mergeCell ref="O45:P45"/>
    <mergeCell ref="Q45:R45"/>
    <mergeCell ref="S45:T45"/>
    <mergeCell ref="U45:V45"/>
    <mergeCell ref="E44:F44"/>
    <mergeCell ref="G44:H44"/>
    <mergeCell ref="I44:J44"/>
    <mergeCell ref="K44:L44"/>
    <mergeCell ref="E43:F43"/>
    <mergeCell ref="G43:H43"/>
    <mergeCell ref="I43:J43"/>
    <mergeCell ref="K43:L43"/>
    <mergeCell ref="O43:P43"/>
    <mergeCell ref="Q43:R43"/>
    <mergeCell ref="S43:T43"/>
    <mergeCell ref="U43:V43"/>
    <mergeCell ref="W43:X43"/>
    <mergeCell ref="A40:A43"/>
    <mergeCell ref="C40:D40"/>
    <mergeCell ref="E40:F40"/>
    <mergeCell ref="G40:H40"/>
    <mergeCell ref="I40:J40"/>
    <mergeCell ref="K40:L40"/>
    <mergeCell ref="M40:M43"/>
    <mergeCell ref="O40:P40"/>
    <mergeCell ref="Q40:R40"/>
    <mergeCell ref="C41:D41"/>
    <mergeCell ref="E41:F41"/>
    <mergeCell ref="G41:H41"/>
    <mergeCell ref="I41:J41"/>
    <mergeCell ref="K41:L41"/>
    <mergeCell ref="O41:P41"/>
    <mergeCell ref="Q41:R41"/>
    <mergeCell ref="C42:D42"/>
    <mergeCell ref="E42:F42"/>
    <mergeCell ref="G42:H42"/>
    <mergeCell ref="I42:J42"/>
    <mergeCell ref="K42:L42"/>
    <mergeCell ref="O42:P42"/>
    <mergeCell ref="Q42:R42"/>
    <mergeCell ref="A36:A39"/>
    <mergeCell ref="C36:D36"/>
    <mergeCell ref="E36:F36"/>
    <mergeCell ref="G36:H36"/>
    <mergeCell ref="I36:J36"/>
    <mergeCell ref="K36:L36"/>
    <mergeCell ref="C37:D37"/>
    <mergeCell ref="E37:F37"/>
    <mergeCell ref="G37:H37"/>
    <mergeCell ref="I37:J37"/>
    <mergeCell ref="K37:L37"/>
    <mergeCell ref="C38:D38"/>
    <mergeCell ref="E38:F38"/>
    <mergeCell ref="G38:H38"/>
    <mergeCell ref="I38:J38"/>
    <mergeCell ref="K38:L38"/>
    <mergeCell ref="C39:D39"/>
    <mergeCell ref="E39:F39"/>
    <mergeCell ref="G39:H39"/>
    <mergeCell ref="I39:J39"/>
    <mergeCell ref="K39:L39"/>
    <mergeCell ref="Y5:Z7"/>
    <mergeCell ref="AA5:AB5"/>
    <mergeCell ref="AC5:AD5"/>
    <mergeCell ref="AE5:AF5"/>
    <mergeCell ref="AG5:AH5"/>
    <mergeCell ref="AI5:AJ5"/>
    <mergeCell ref="AA7:AB7"/>
    <mergeCell ref="AC7:AD7"/>
    <mergeCell ref="AE7:AF7"/>
    <mergeCell ref="AG7:AH7"/>
    <mergeCell ref="AI7:AJ7"/>
    <mergeCell ref="M36:M39"/>
    <mergeCell ref="O36:P36"/>
    <mergeCell ref="Q36:R36"/>
    <mergeCell ref="S36:T36"/>
    <mergeCell ref="U36:V36"/>
    <mergeCell ref="W36:X36"/>
    <mergeCell ref="O37:P37"/>
    <mergeCell ref="Q37:R37"/>
    <mergeCell ref="S37:T37"/>
    <mergeCell ref="U37:V37"/>
    <mergeCell ref="W37:X37"/>
    <mergeCell ref="O38:P38"/>
    <mergeCell ref="Q38:R38"/>
    <mergeCell ref="S38:T38"/>
    <mergeCell ref="U38:V38"/>
    <mergeCell ref="W38:X38"/>
    <mergeCell ref="O39:P39"/>
    <mergeCell ref="Q39:R39"/>
    <mergeCell ref="S39:T39"/>
    <mergeCell ref="U39:V39"/>
    <mergeCell ref="W39:X39"/>
    <mergeCell ref="Y32:Y35"/>
    <mergeCell ref="AA32:AB32"/>
    <mergeCell ref="AC32:AD32"/>
    <mergeCell ref="AE32:AF32"/>
    <mergeCell ref="AG32:AH32"/>
    <mergeCell ref="AI32:AJ32"/>
    <mergeCell ref="AA33:AB33"/>
    <mergeCell ref="AC33:AD33"/>
    <mergeCell ref="AE33:AF33"/>
    <mergeCell ref="AG33:AH33"/>
    <mergeCell ref="AI33:AJ33"/>
    <mergeCell ref="AA34:AB34"/>
    <mergeCell ref="AC34:AD34"/>
    <mergeCell ref="AE34:AF34"/>
    <mergeCell ref="AG34:AH34"/>
    <mergeCell ref="AI34:AJ34"/>
    <mergeCell ref="AA35:AB35"/>
    <mergeCell ref="AC35:AD35"/>
    <mergeCell ref="AE35:AF35"/>
    <mergeCell ref="AG35:AH35"/>
    <mergeCell ref="AI35:AJ35"/>
    <mergeCell ref="Y36:Y39"/>
    <mergeCell ref="AA36:AB36"/>
    <mergeCell ref="AC36:AD36"/>
    <mergeCell ref="AE36:AF36"/>
    <mergeCell ref="AG36:AH36"/>
    <mergeCell ref="AI36:AJ36"/>
    <mergeCell ref="AA37:AB37"/>
    <mergeCell ref="AC37:AD37"/>
    <mergeCell ref="AE37:AF37"/>
    <mergeCell ref="AG37:AH37"/>
    <mergeCell ref="AI37:AJ37"/>
    <mergeCell ref="AA38:AB38"/>
    <mergeCell ref="AC38:AD38"/>
    <mergeCell ref="AE38:AF38"/>
    <mergeCell ref="AG38:AH38"/>
    <mergeCell ref="AI38:AJ38"/>
    <mergeCell ref="AA39:AB39"/>
    <mergeCell ref="AC39:AD39"/>
    <mergeCell ref="AE39:AF39"/>
    <mergeCell ref="AG39:AH39"/>
    <mergeCell ref="AI39:AJ39"/>
    <mergeCell ref="Y40:Y43"/>
    <mergeCell ref="AA40:AB40"/>
    <mergeCell ref="AC40:AD40"/>
    <mergeCell ref="AE40:AF40"/>
    <mergeCell ref="AG40:AH40"/>
    <mergeCell ref="AI40:AJ40"/>
    <mergeCell ref="AA41:AB41"/>
    <mergeCell ref="AC41:AD41"/>
    <mergeCell ref="AE41:AF41"/>
    <mergeCell ref="AG41:AH41"/>
    <mergeCell ref="AI41:AJ41"/>
    <mergeCell ref="AA42:AB42"/>
    <mergeCell ref="AC42:AD42"/>
    <mergeCell ref="AE42:AF42"/>
    <mergeCell ref="AG42:AH42"/>
    <mergeCell ref="AI42:AJ42"/>
    <mergeCell ref="AA43:AB43"/>
    <mergeCell ref="AC43:AD43"/>
    <mergeCell ref="AE43:AF43"/>
    <mergeCell ref="AG43:AH43"/>
    <mergeCell ref="AI43:AJ43"/>
    <mergeCell ref="Y44:Y47"/>
    <mergeCell ref="AA44:AB44"/>
    <mergeCell ref="AC44:AD44"/>
    <mergeCell ref="AE44:AF44"/>
    <mergeCell ref="AG44:AH44"/>
    <mergeCell ref="AI44:AJ44"/>
    <mergeCell ref="AA45:AB45"/>
    <mergeCell ref="AC45:AD45"/>
    <mergeCell ref="AE45:AF45"/>
    <mergeCell ref="AG45:AH45"/>
    <mergeCell ref="AI45:AJ45"/>
    <mergeCell ref="AA46:AB46"/>
    <mergeCell ref="AC46:AD46"/>
    <mergeCell ref="AE46:AF46"/>
    <mergeCell ref="AG46:AH46"/>
    <mergeCell ref="AI46:AJ46"/>
    <mergeCell ref="AA47:AB47"/>
    <mergeCell ref="AC47:AD47"/>
    <mergeCell ref="AE47:AF47"/>
    <mergeCell ref="AG47:AH47"/>
    <mergeCell ref="AI47:AJ47"/>
    <mergeCell ref="Y48:Y51"/>
    <mergeCell ref="AA48:AB48"/>
    <mergeCell ref="AC48:AD48"/>
    <mergeCell ref="AE48:AF48"/>
    <mergeCell ref="AG48:AH48"/>
    <mergeCell ref="AI48:AJ48"/>
    <mergeCell ref="AA49:AB49"/>
    <mergeCell ref="AC49:AD49"/>
    <mergeCell ref="AE49:AF49"/>
    <mergeCell ref="AG49:AH49"/>
    <mergeCell ref="AI49:AJ49"/>
    <mergeCell ref="AA50:AB50"/>
    <mergeCell ref="AC50:AD50"/>
    <mergeCell ref="AE50:AF50"/>
    <mergeCell ref="AG50:AH50"/>
    <mergeCell ref="AI50:AJ50"/>
    <mergeCell ref="AA51:AB51"/>
    <mergeCell ref="AC51:AD51"/>
    <mergeCell ref="AE51:AF51"/>
    <mergeCell ref="AG51:AH51"/>
    <mergeCell ref="AI51:AJ51"/>
    <mergeCell ref="Y52:Y55"/>
    <mergeCell ref="AA52:AB52"/>
    <mergeCell ref="AC52:AD52"/>
    <mergeCell ref="AE52:AF52"/>
    <mergeCell ref="AG52:AH52"/>
    <mergeCell ref="AI52:AJ52"/>
    <mergeCell ref="AA53:AB53"/>
    <mergeCell ref="AC53:AD53"/>
    <mergeCell ref="AE53:AF53"/>
    <mergeCell ref="AG53:AH53"/>
    <mergeCell ref="AI53:AJ53"/>
    <mergeCell ref="AA54:AB54"/>
    <mergeCell ref="AC54:AD54"/>
    <mergeCell ref="AE54:AF54"/>
    <mergeCell ref="AG54:AH54"/>
    <mergeCell ref="AI54:AJ54"/>
    <mergeCell ref="AA55:AB55"/>
    <mergeCell ref="AC55:AD55"/>
    <mergeCell ref="AE55:AF55"/>
    <mergeCell ref="AG55:AH55"/>
    <mergeCell ref="AI55:AJ55"/>
    <mergeCell ref="Y56:Y59"/>
    <mergeCell ref="AA56:AB56"/>
    <mergeCell ref="AC56:AD56"/>
    <mergeCell ref="AE56:AF56"/>
    <mergeCell ref="AG56:AH56"/>
    <mergeCell ref="AI56:AJ56"/>
    <mergeCell ref="AA57:AB57"/>
    <mergeCell ref="AC57:AD57"/>
    <mergeCell ref="AE57:AF57"/>
    <mergeCell ref="AG57:AH57"/>
    <mergeCell ref="AI57:AJ57"/>
    <mergeCell ref="AA58:AB58"/>
    <mergeCell ref="AC58:AD58"/>
    <mergeCell ref="AE58:AF58"/>
    <mergeCell ref="AG58:AH58"/>
    <mergeCell ref="AI58:AJ58"/>
    <mergeCell ref="AA59:AB59"/>
    <mergeCell ref="AC59:AD59"/>
    <mergeCell ref="AE59:AF59"/>
    <mergeCell ref="AG59:AH59"/>
    <mergeCell ref="AI59:AJ59"/>
    <mergeCell ref="Y60:Y63"/>
    <mergeCell ref="AA60:AB60"/>
    <mergeCell ref="AC60:AD60"/>
    <mergeCell ref="AE60:AF60"/>
    <mergeCell ref="AG60:AH60"/>
    <mergeCell ref="AI60:AJ60"/>
    <mergeCell ref="AA61:AB61"/>
    <mergeCell ref="AC61:AD61"/>
    <mergeCell ref="AE61:AF61"/>
    <mergeCell ref="AG61:AH61"/>
    <mergeCell ref="AI61:AJ61"/>
    <mergeCell ref="AA62:AB62"/>
    <mergeCell ref="AC62:AD62"/>
    <mergeCell ref="AE62:AF62"/>
    <mergeCell ref="AG62:AH62"/>
    <mergeCell ref="AI62:AJ62"/>
    <mergeCell ref="AA63:AB63"/>
    <mergeCell ref="AC63:AD63"/>
    <mergeCell ref="AE63:AF63"/>
    <mergeCell ref="AG63:AH63"/>
    <mergeCell ref="AI63:AJ63"/>
    <mergeCell ref="Y64:Y67"/>
    <mergeCell ref="AA64:AB64"/>
    <mergeCell ref="AC64:AD64"/>
    <mergeCell ref="AE64:AF64"/>
    <mergeCell ref="AG64:AH64"/>
    <mergeCell ref="AI64:AJ64"/>
    <mergeCell ref="AA65:AB65"/>
    <mergeCell ref="AC65:AD65"/>
    <mergeCell ref="AE65:AF65"/>
    <mergeCell ref="AG65:AH65"/>
    <mergeCell ref="AI65:AJ65"/>
    <mergeCell ref="AA66:AB66"/>
    <mergeCell ref="AC66:AD66"/>
    <mergeCell ref="AE66:AF66"/>
    <mergeCell ref="AG66:AH66"/>
    <mergeCell ref="AI66:AJ66"/>
    <mergeCell ref="AA67:AB67"/>
    <mergeCell ref="AC67:AD67"/>
    <mergeCell ref="AE67:AF67"/>
    <mergeCell ref="AG67:AH67"/>
    <mergeCell ref="AI67:AJ67"/>
    <mergeCell ref="Y68:Y71"/>
    <mergeCell ref="AA68:AB68"/>
    <mergeCell ref="AC68:AD68"/>
    <mergeCell ref="AE68:AF68"/>
    <mergeCell ref="AG68:AH68"/>
    <mergeCell ref="AI68:AJ68"/>
    <mergeCell ref="AA69:AB69"/>
    <mergeCell ref="AC69:AD69"/>
    <mergeCell ref="AE69:AF69"/>
    <mergeCell ref="AG69:AH69"/>
    <mergeCell ref="AI69:AJ69"/>
    <mergeCell ref="AA70:AB70"/>
    <mergeCell ref="AC70:AD70"/>
    <mergeCell ref="AE70:AF70"/>
    <mergeCell ref="AG70:AH70"/>
    <mergeCell ref="AI70:AJ70"/>
    <mergeCell ref="AA71:AB71"/>
    <mergeCell ref="AC71:AD71"/>
    <mergeCell ref="AE71:AF71"/>
    <mergeCell ref="AG71:AH71"/>
    <mergeCell ref="AI71:AJ71"/>
    <mergeCell ref="Y72:Y75"/>
    <mergeCell ref="AA72:AB72"/>
    <mergeCell ref="AC72:AD72"/>
    <mergeCell ref="AE72:AF72"/>
    <mergeCell ref="AG72:AH72"/>
    <mergeCell ref="AI72:AJ72"/>
    <mergeCell ref="AA73:AB73"/>
    <mergeCell ref="AC73:AD73"/>
    <mergeCell ref="AE73:AF73"/>
    <mergeCell ref="AG73:AH73"/>
    <mergeCell ref="AI73:AJ73"/>
    <mergeCell ref="AA74:AB74"/>
    <mergeCell ref="AC74:AD74"/>
    <mergeCell ref="AE74:AF74"/>
    <mergeCell ref="AG74:AH74"/>
    <mergeCell ref="AI74:AJ74"/>
    <mergeCell ref="AA75:AB75"/>
    <mergeCell ref="AC75:AD75"/>
    <mergeCell ref="AE75:AF75"/>
    <mergeCell ref="AG75:AH75"/>
    <mergeCell ref="AI75:AJ75"/>
    <mergeCell ref="Y76:Y79"/>
    <mergeCell ref="AA76:AB76"/>
    <mergeCell ref="AC76:AD76"/>
    <mergeCell ref="AE76:AF76"/>
    <mergeCell ref="AG76:AH76"/>
    <mergeCell ref="AI76:AJ76"/>
    <mergeCell ref="AA77:AB77"/>
    <mergeCell ref="AC77:AD77"/>
    <mergeCell ref="AE77:AF77"/>
    <mergeCell ref="AG77:AH77"/>
    <mergeCell ref="AI77:AJ77"/>
    <mergeCell ref="AA78:AB78"/>
    <mergeCell ref="AC78:AD78"/>
    <mergeCell ref="AE78:AF78"/>
    <mergeCell ref="AG78:AH78"/>
    <mergeCell ref="AI78:AJ78"/>
    <mergeCell ref="AA79:AB79"/>
    <mergeCell ref="AC79:AD79"/>
    <mergeCell ref="AE79:AF79"/>
    <mergeCell ref="AG79:AH79"/>
    <mergeCell ref="AI79:AJ79"/>
    <mergeCell ref="Y80:Y83"/>
    <mergeCell ref="AA80:AB80"/>
    <mergeCell ref="AC80:AD80"/>
    <mergeCell ref="AE80:AF80"/>
    <mergeCell ref="AG80:AH80"/>
    <mergeCell ref="AI80:AJ80"/>
    <mergeCell ref="AA81:AB81"/>
    <mergeCell ref="AC81:AD81"/>
    <mergeCell ref="AE81:AF81"/>
    <mergeCell ref="AG81:AH81"/>
    <mergeCell ref="AI81:AJ81"/>
    <mergeCell ref="AA82:AB82"/>
    <mergeCell ref="AC82:AD82"/>
    <mergeCell ref="AE82:AF82"/>
    <mergeCell ref="AG82:AH82"/>
    <mergeCell ref="AI82:AJ82"/>
    <mergeCell ref="AA83:AB83"/>
    <mergeCell ref="AC83:AD83"/>
    <mergeCell ref="AE83:AF83"/>
    <mergeCell ref="AG83:AH83"/>
    <mergeCell ref="AI83:AJ83"/>
    <mergeCell ref="Y84:Y87"/>
    <mergeCell ref="AA84:AB84"/>
    <mergeCell ref="AC84:AD84"/>
    <mergeCell ref="AE84:AF84"/>
    <mergeCell ref="AG84:AH84"/>
    <mergeCell ref="AI84:AJ84"/>
    <mergeCell ref="AA85:AB85"/>
    <mergeCell ref="AC85:AD85"/>
    <mergeCell ref="AE85:AF85"/>
    <mergeCell ref="AG85:AH85"/>
    <mergeCell ref="AI85:AJ85"/>
    <mergeCell ref="AA86:AB86"/>
    <mergeCell ref="AC86:AD86"/>
    <mergeCell ref="AE86:AF86"/>
    <mergeCell ref="AG86:AH86"/>
    <mergeCell ref="AI86:AJ86"/>
    <mergeCell ref="AA87:AB87"/>
    <mergeCell ref="AC87:AD87"/>
    <mergeCell ref="AE87:AF87"/>
    <mergeCell ref="AG87:AH87"/>
    <mergeCell ref="AI87:AJ87"/>
    <mergeCell ref="Y88:Y91"/>
    <mergeCell ref="AA88:AB88"/>
    <mergeCell ref="AC88:AD88"/>
    <mergeCell ref="AE88:AF88"/>
    <mergeCell ref="AG88:AH88"/>
    <mergeCell ref="AI88:AJ88"/>
    <mergeCell ref="AA89:AB89"/>
    <mergeCell ref="AC89:AD89"/>
    <mergeCell ref="AE89:AF89"/>
    <mergeCell ref="AG89:AH89"/>
    <mergeCell ref="AI89:AJ89"/>
    <mergeCell ref="AA90:AB90"/>
    <mergeCell ref="AC90:AD90"/>
    <mergeCell ref="AE90:AF90"/>
    <mergeCell ref="AG90:AH90"/>
    <mergeCell ref="AI90:AJ90"/>
    <mergeCell ref="AA91:AB91"/>
    <mergeCell ref="AC91:AD91"/>
    <mergeCell ref="AE91:AF91"/>
    <mergeCell ref="AG91:AH91"/>
    <mergeCell ref="AI91:AJ91"/>
    <mergeCell ref="Y92:Y95"/>
    <mergeCell ref="AA92:AB92"/>
    <mergeCell ref="AC92:AD92"/>
    <mergeCell ref="AE92:AF92"/>
    <mergeCell ref="AG92:AH92"/>
    <mergeCell ref="AI92:AJ92"/>
    <mergeCell ref="AA93:AB93"/>
    <mergeCell ref="AC93:AD93"/>
    <mergeCell ref="AE93:AF93"/>
    <mergeCell ref="AG93:AH93"/>
    <mergeCell ref="AI93:AJ93"/>
    <mergeCell ref="AA94:AB94"/>
    <mergeCell ref="AC94:AD94"/>
    <mergeCell ref="AE94:AF94"/>
    <mergeCell ref="AG94:AH94"/>
    <mergeCell ref="AI94:AJ94"/>
    <mergeCell ref="AA95:AB95"/>
    <mergeCell ref="AC95:AD95"/>
    <mergeCell ref="AE95:AF95"/>
    <mergeCell ref="AG95:AH95"/>
    <mergeCell ref="AI95:AJ95"/>
    <mergeCell ref="Y96:Y99"/>
    <mergeCell ref="AA96:AB96"/>
    <mergeCell ref="AC96:AD96"/>
    <mergeCell ref="AE96:AF96"/>
    <mergeCell ref="AG96:AH96"/>
    <mergeCell ref="AI96:AJ96"/>
    <mergeCell ref="AA97:AB97"/>
    <mergeCell ref="AC97:AD97"/>
    <mergeCell ref="AE97:AF97"/>
    <mergeCell ref="AG97:AH97"/>
    <mergeCell ref="AI97:AJ97"/>
    <mergeCell ref="AA98:AB98"/>
    <mergeCell ref="AC98:AD98"/>
    <mergeCell ref="AE98:AF98"/>
    <mergeCell ref="AG98:AH98"/>
    <mergeCell ref="AI98:AJ98"/>
    <mergeCell ref="AA99:AB99"/>
    <mergeCell ref="AC99:AD99"/>
    <mergeCell ref="AE99:AF99"/>
    <mergeCell ref="AG99:AH99"/>
    <mergeCell ref="AI99:AJ99"/>
    <mergeCell ref="Y100:Y103"/>
    <mergeCell ref="AA100:AB100"/>
    <mergeCell ref="AC100:AD100"/>
    <mergeCell ref="AE100:AF100"/>
    <mergeCell ref="AG100:AH100"/>
    <mergeCell ref="AI100:AJ100"/>
    <mergeCell ref="AA101:AB101"/>
    <mergeCell ref="AC101:AD101"/>
    <mergeCell ref="AE101:AF101"/>
    <mergeCell ref="AG101:AH101"/>
    <mergeCell ref="AI101:AJ101"/>
    <mergeCell ref="AA102:AB102"/>
    <mergeCell ref="AC102:AD102"/>
    <mergeCell ref="AE102:AF102"/>
    <mergeCell ref="AG102:AH102"/>
    <mergeCell ref="AI102:AJ102"/>
    <mergeCell ref="AA103:AB103"/>
    <mergeCell ref="AC103:AD103"/>
    <mergeCell ref="AE103:AF103"/>
    <mergeCell ref="AG103:AH103"/>
    <mergeCell ref="AI103:AJ103"/>
    <mergeCell ref="Y104:Y107"/>
    <mergeCell ref="AA104:AB104"/>
    <mergeCell ref="AC104:AD104"/>
    <mergeCell ref="AE104:AF104"/>
    <mergeCell ref="AG104:AH104"/>
    <mergeCell ref="AI104:AJ104"/>
    <mergeCell ref="AA105:AB105"/>
    <mergeCell ref="AC105:AD105"/>
    <mergeCell ref="AE105:AF105"/>
    <mergeCell ref="AG105:AH105"/>
    <mergeCell ref="AI105:AJ105"/>
    <mergeCell ref="AA106:AB106"/>
    <mergeCell ref="AC106:AD106"/>
    <mergeCell ref="AE106:AF106"/>
    <mergeCell ref="AG106:AH106"/>
    <mergeCell ref="AI106:AJ106"/>
    <mergeCell ref="AA107:AB107"/>
    <mergeCell ref="AC107:AD107"/>
    <mergeCell ref="AE107:AF107"/>
    <mergeCell ref="AG107:AH107"/>
    <mergeCell ref="AI107:AJ107"/>
    <mergeCell ref="Y112:Z112"/>
    <mergeCell ref="AA112:AB112"/>
    <mergeCell ref="AC112:AD112"/>
    <mergeCell ref="AE112:AF112"/>
    <mergeCell ref="AG112:AH112"/>
    <mergeCell ref="AI112:AJ112"/>
    <mergeCell ref="Y108:Y111"/>
    <mergeCell ref="AA108:AB108"/>
    <mergeCell ref="AC108:AD108"/>
    <mergeCell ref="AE108:AF108"/>
    <mergeCell ref="AG108:AH108"/>
    <mergeCell ref="AI108:AJ108"/>
    <mergeCell ref="AA109:AB109"/>
    <mergeCell ref="AC109:AD109"/>
    <mergeCell ref="AE109:AF109"/>
    <mergeCell ref="AG109:AH109"/>
    <mergeCell ref="AI109:AJ109"/>
    <mergeCell ref="AA110:AB110"/>
    <mergeCell ref="AC110:AD110"/>
    <mergeCell ref="AE110:AF110"/>
    <mergeCell ref="AG110:AH110"/>
    <mergeCell ref="AI110:AJ110"/>
    <mergeCell ref="AA111:AB111"/>
    <mergeCell ref="AC111:AD111"/>
    <mergeCell ref="AE111:AF111"/>
    <mergeCell ref="AG111:AH111"/>
    <mergeCell ref="AI111:AJ111"/>
    <mergeCell ref="Y24:Y27"/>
    <mergeCell ref="AA24:AB24"/>
    <mergeCell ref="AC24:AD24"/>
    <mergeCell ref="AE24:AF24"/>
    <mergeCell ref="AG24:AH24"/>
    <mergeCell ref="AI24:AJ24"/>
    <mergeCell ref="AA25:AB25"/>
    <mergeCell ref="AC25:AD25"/>
    <mergeCell ref="AE25:AF25"/>
    <mergeCell ref="AG25:AH25"/>
    <mergeCell ref="AI25:AJ25"/>
    <mergeCell ref="AA26:AB26"/>
    <mergeCell ref="AC26:AD26"/>
    <mergeCell ref="AE26:AF26"/>
    <mergeCell ref="AG26:AH26"/>
    <mergeCell ref="AI26:AJ26"/>
    <mergeCell ref="AA27:AB27"/>
    <mergeCell ref="AC27:AD27"/>
    <mergeCell ref="AE27:AF27"/>
    <mergeCell ref="AG27:AH27"/>
    <mergeCell ref="AI27:AJ27"/>
    <mergeCell ref="Y20:Y23"/>
    <mergeCell ref="AA20:AB20"/>
    <mergeCell ref="AC20:AD20"/>
    <mergeCell ref="AE20:AF20"/>
    <mergeCell ref="AG20:AH20"/>
    <mergeCell ref="AI20:AJ20"/>
    <mergeCell ref="AA21:AB21"/>
    <mergeCell ref="AC21:AD21"/>
    <mergeCell ref="AE21:AF21"/>
    <mergeCell ref="AG21:AH21"/>
    <mergeCell ref="AI21:AJ21"/>
    <mergeCell ref="AA22:AB22"/>
    <mergeCell ref="AC22:AD22"/>
    <mergeCell ref="AE22:AF22"/>
    <mergeCell ref="AG22:AH22"/>
    <mergeCell ref="AI22:AJ22"/>
    <mergeCell ref="AA23:AB23"/>
    <mergeCell ref="AC23:AD23"/>
    <mergeCell ref="AE23:AF23"/>
    <mergeCell ref="AG23:AH23"/>
    <mergeCell ref="AI23:AJ23"/>
    <mergeCell ref="A8:A11"/>
    <mergeCell ref="C8:D8"/>
    <mergeCell ref="E8:F8"/>
    <mergeCell ref="G8:H8"/>
    <mergeCell ref="I8:J8"/>
    <mergeCell ref="K8:L8"/>
    <mergeCell ref="M8:M11"/>
    <mergeCell ref="O8:P8"/>
    <mergeCell ref="Q8:R8"/>
    <mergeCell ref="S8:T8"/>
    <mergeCell ref="U8:V8"/>
    <mergeCell ref="W8:X8"/>
    <mergeCell ref="Y8:Y11"/>
    <mergeCell ref="AA8:AB8"/>
    <mergeCell ref="AC8:AD8"/>
    <mergeCell ref="AE8:AF8"/>
    <mergeCell ref="AG8:AH8"/>
    <mergeCell ref="C11:D11"/>
    <mergeCell ref="E11:F11"/>
    <mergeCell ref="G11:H11"/>
    <mergeCell ref="I11:J11"/>
    <mergeCell ref="K11:L11"/>
    <mergeCell ref="O11:P11"/>
    <mergeCell ref="Q11:R11"/>
    <mergeCell ref="S11:T11"/>
    <mergeCell ref="U11:V11"/>
    <mergeCell ref="W11:X11"/>
    <mergeCell ref="AA11:AB11"/>
    <mergeCell ref="AC11:AD11"/>
    <mergeCell ref="AE11:AF11"/>
    <mergeCell ref="AG11:AH11"/>
    <mergeCell ref="AI11:AJ11"/>
    <mergeCell ref="AI8:AJ8"/>
    <mergeCell ref="C9:D9"/>
    <mergeCell ref="E9:F9"/>
    <mergeCell ref="G9:H9"/>
    <mergeCell ref="I9:J9"/>
    <mergeCell ref="K9:L9"/>
    <mergeCell ref="O9:P9"/>
    <mergeCell ref="Q9:R9"/>
    <mergeCell ref="S9:T9"/>
    <mergeCell ref="U9:V9"/>
    <mergeCell ref="W9:X9"/>
    <mergeCell ref="AA9:AB9"/>
    <mergeCell ref="AC9:AD9"/>
    <mergeCell ref="AE9:AF9"/>
    <mergeCell ref="AG9:AH9"/>
    <mergeCell ref="AI9:AJ9"/>
    <mergeCell ref="C10:D10"/>
    <mergeCell ref="E10:F10"/>
    <mergeCell ref="G10:H10"/>
    <mergeCell ref="I10:J10"/>
    <mergeCell ref="K10:L10"/>
    <mergeCell ref="O10:P10"/>
    <mergeCell ref="Q10:R10"/>
    <mergeCell ref="S10:T10"/>
    <mergeCell ref="U10:V10"/>
    <mergeCell ref="W10:X10"/>
    <mergeCell ref="AA10:AB10"/>
    <mergeCell ref="AC10:AD10"/>
    <mergeCell ref="AE10:AF10"/>
    <mergeCell ref="AG10:AH10"/>
    <mergeCell ref="AI10:AJ10"/>
  </mergeCells>
  <phoneticPr fontId="2"/>
  <conditionalFormatting sqref="A3">
    <cfRule type="expression" dxfId="2" priority="3" stopIfTrue="1">
      <formula>$Z$3=""</formula>
    </cfRule>
  </conditionalFormatting>
  <conditionalFormatting sqref="M3">
    <cfRule type="expression" dxfId="1" priority="2" stopIfTrue="1">
      <formula>$Z$3=""</formula>
    </cfRule>
  </conditionalFormatting>
  <conditionalFormatting sqref="Y3">
    <cfRule type="expression" dxfId="0" priority="1" stopIfTrue="1">
      <formula>$Z$3=""</formula>
    </cfRule>
  </conditionalFormatting>
  <dataValidations count="3">
    <dataValidation type="list" allowBlank="1" showInputMessage="1" showErrorMessage="1" prompt="出場されましたら、「○」を入力してください、" sqref="JK40:JT99 TG40:TP99 ADC40:ADL99 AMY40:ANH99 AWU40:AXD99 BGQ40:BGZ99 BQM40:BQV99 CAI40:CAR99 CKE40:CKN99 CUA40:CUJ99 DDW40:DEF99 DNS40:DOB99 DXO40:DXX99 EHK40:EHT99 ERG40:ERP99 FBC40:FBL99 FKY40:FLH99 FUU40:FVD99 GEQ40:GEZ99 GOM40:GOV99 GYI40:GYR99 HIE40:HIN99 HSA40:HSJ99 IBW40:ICF99 ILS40:IMB99 IVO40:IVX99 JFK40:JFT99 JPG40:JPP99 JZC40:JZL99 KIY40:KJH99 KSU40:KTD99 LCQ40:LCZ99 LMM40:LMV99 LWI40:LWR99 MGE40:MGN99 MQA40:MQJ99 MZW40:NAF99 NJS40:NKB99 NTO40:NTX99 ODK40:ODT99 ONG40:ONP99 OXC40:OXL99 PGY40:PHH99 PQU40:PRD99 QAQ40:QAZ99 QKM40:QKV99 QUI40:QUR99 REE40:REN99 ROA40:ROJ99 RXW40:RYF99 SHS40:SIB99 SRO40:SRX99 TBK40:TBT99 TLG40:TLP99 TVC40:TVL99 UEY40:UFH99 UOU40:UPD99 UYQ40:UYZ99 VIM40:VIV99 VSI40:VSR99 WCE40:WCN99 WMA40:WMJ99 WVW40:WWF99 C65588:L65647 IY65576:JH65635 SU65576:TD65635 ACQ65576:ACZ65635 AMM65576:AMV65635 AWI65576:AWR65635 BGE65576:BGN65635 BQA65576:BQJ65635 BZW65576:CAF65635 CJS65576:CKB65635 CTO65576:CTX65635 DDK65576:DDT65635 DNG65576:DNP65635 DXC65576:DXL65635 EGY65576:EHH65635 EQU65576:ERD65635 FAQ65576:FAZ65635 FKM65576:FKV65635 FUI65576:FUR65635 GEE65576:GEN65635 GOA65576:GOJ65635 GXW65576:GYF65635 HHS65576:HIB65635 HRO65576:HRX65635 IBK65576:IBT65635 ILG65576:ILP65635 IVC65576:IVL65635 JEY65576:JFH65635 JOU65576:JPD65635 JYQ65576:JYZ65635 KIM65576:KIV65635 KSI65576:KSR65635 LCE65576:LCN65635 LMA65576:LMJ65635 LVW65576:LWF65635 MFS65576:MGB65635 MPO65576:MPX65635 MZK65576:MZT65635 NJG65576:NJP65635 NTC65576:NTL65635 OCY65576:ODH65635 OMU65576:OND65635 OWQ65576:OWZ65635 PGM65576:PGV65635 PQI65576:PQR65635 QAE65576:QAN65635 QKA65576:QKJ65635 QTW65576:QUF65635 RDS65576:REB65635 RNO65576:RNX65635 RXK65576:RXT65635 SHG65576:SHP65635 SRC65576:SRL65635 TAY65576:TBH65635 TKU65576:TLD65635 TUQ65576:TUZ65635 UEM65576:UEV65635 UOI65576:UOR65635 UYE65576:UYN65635 VIA65576:VIJ65635 VRW65576:VSF65635 WBS65576:WCB65635 WLO65576:WLX65635 WVK65576:WVT65635 C131124:L131183 IY131112:JH131171 SU131112:TD131171 ACQ131112:ACZ131171 AMM131112:AMV131171 AWI131112:AWR131171 BGE131112:BGN131171 BQA131112:BQJ131171 BZW131112:CAF131171 CJS131112:CKB131171 CTO131112:CTX131171 DDK131112:DDT131171 DNG131112:DNP131171 DXC131112:DXL131171 EGY131112:EHH131171 EQU131112:ERD131171 FAQ131112:FAZ131171 FKM131112:FKV131171 FUI131112:FUR131171 GEE131112:GEN131171 GOA131112:GOJ131171 GXW131112:GYF131171 HHS131112:HIB131171 HRO131112:HRX131171 IBK131112:IBT131171 ILG131112:ILP131171 IVC131112:IVL131171 JEY131112:JFH131171 JOU131112:JPD131171 JYQ131112:JYZ131171 KIM131112:KIV131171 KSI131112:KSR131171 LCE131112:LCN131171 LMA131112:LMJ131171 LVW131112:LWF131171 MFS131112:MGB131171 MPO131112:MPX131171 MZK131112:MZT131171 NJG131112:NJP131171 NTC131112:NTL131171 OCY131112:ODH131171 OMU131112:OND131171 OWQ131112:OWZ131171 PGM131112:PGV131171 PQI131112:PQR131171 QAE131112:QAN131171 QKA131112:QKJ131171 QTW131112:QUF131171 RDS131112:REB131171 RNO131112:RNX131171 RXK131112:RXT131171 SHG131112:SHP131171 SRC131112:SRL131171 TAY131112:TBH131171 TKU131112:TLD131171 TUQ131112:TUZ131171 UEM131112:UEV131171 UOI131112:UOR131171 UYE131112:UYN131171 VIA131112:VIJ131171 VRW131112:VSF131171 WBS131112:WCB131171 WLO131112:WLX131171 WVK131112:WVT131171 C196660:L196719 IY196648:JH196707 SU196648:TD196707 ACQ196648:ACZ196707 AMM196648:AMV196707 AWI196648:AWR196707 BGE196648:BGN196707 BQA196648:BQJ196707 BZW196648:CAF196707 CJS196648:CKB196707 CTO196648:CTX196707 DDK196648:DDT196707 DNG196648:DNP196707 DXC196648:DXL196707 EGY196648:EHH196707 EQU196648:ERD196707 FAQ196648:FAZ196707 FKM196648:FKV196707 FUI196648:FUR196707 GEE196648:GEN196707 GOA196648:GOJ196707 GXW196648:GYF196707 HHS196648:HIB196707 HRO196648:HRX196707 IBK196648:IBT196707 ILG196648:ILP196707 IVC196648:IVL196707 JEY196648:JFH196707 JOU196648:JPD196707 JYQ196648:JYZ196707 KIM196648:KIV196707 KSI196648:KSR196707 LCE196648:LCN196707 LMA196648:LMJ196707 LVW196648:LWF196707 MFS196648:MGB196707 MPO196648:MPX196707 MZK196648:MZT196707 NJG196648:NJP196707 NTC196648:NTL196707 OCY196648:ODH196707 OMU196648:OND196707 OWQ196648:OWZ196707 PGM196648:PGV196707 PQI196648:PQR196707 QAE196648:QAN196707 QKA196648:QKJ196707 QTW196648:QUF196707 RDS196648:REB196707 RNO196648:RNX196707 RXK196648:RXT196707 SHG196648:SHP196707 SRC196648:SRL196707 TAY196648:TBH196707 TKU196648:TLD196707 TUQ196648:TUZ196707 UEM196648:UEV196707 UOI196648:UOR196707 UYE196648:UYN196707 VIA196648:VIJ196707 VRW196648:VSF196707 WBS196648:WCB196707 WLO196648:WLX196707 WVK196648:WVT196707 C262196:L262255 IY262184:JH262243 SU262184:TD262243 ACQ262184:ACZ262243 AMM262184:AMV262243 AWI262184:AWR262243 BGE262184:BGN262243 BQA262184:BQJ262243 BZW262184:CAF262243 CJS262184:CKB262243 CTO262184:CTX262243 DDK262184:DDT262243 DNG262184:DNP262243 DXC262184:DXL262243 EGY262184:EHH262243 EQU262184:ERD262243 FAQ262184:FAZ262243 FKM262184:FKV262243 FUI262184:FUR262243 GEE262184:GEN262243 GOA262184:GOJ262243 GXW262184:GYF262243 HHS262184:HIB262243 HRO262184:HRX262243 IBK262184:IBT262243 ILG262184:ILP262243 IVC262184:IVL262243 JEY262184:JFH262243 JOU262184:JPD262243 JYQ262184:JYZ262243 KIM262184:KIV262243 KSI262184:KSR262243 LCE262184:LCN262243 LMA262184:LMJ262243 LVW262184:LWF262243 MFS262184:MGB262243 MPO262184:MPX262243 MZK262184:MZT262243 NJG262184:NJP262243 NTC262184:NTL262243 OCY262184:ODH262243 OMU262184:OND262243 OWQ262184:OWZ262243 PGM262184:PGV262243 PQI262184:PQR262243 QAE262184:QAN262243 QKA262184:QKJ262243 QTW262184:QUF262243 RDS262184:REB262243 RNO262184:RNX262243 RXK262184:RXT262243 SHG262184:SHP262243 SRC262184:SRL262243 TAY262184:TBH262243 TKU262184:TLD262243 TUQ262184:TUZ262243 UEM262184:UEV262243 UOI262184:UOR262243 UYE262184:UYN262243 VIA262184:VIJ262243 VRW262184:VSF262243 WBS262184:WCB262243 WLO262184:WLX262243 WVK262184:WVT262243 C327732:L327791 IY327720:JH327779 SU327720:TD327779 ACQ327720:ACZ327779 AMM327720:AMV327779 AWI327720:AWR327779 BGE327720:BGN327779 BQA327720:BQJ327779 BZW327720:CAF327779 CJS327720:CKB327779 CTO327720:CTX327779 DDK327720:DDT327779 DNG327720:DNP327779 DXC327720:DXL327779 EGY327720:EHH327779 EQU327720:ERD327779 FAQ327720:FAZ327779 FKM327720:FKV327779 FUI327720:FUR327779 GEE327720:GEN327779 GOA327720:GOJ327779 GXW327720:GYF327779 HHS327720:HIB327779 HRO327720:HRX327779 IBK327720:IBT327779 ILG327720:ILP327779 IVC327720:IVL327779 JEY327720:JFH327779 JOU327720:JPD327779 JYQ327720:JYZ327779 KIM327720:KIV327779 KSI327720:KSR327779 LCE327720:LCN327779 LMA327720:LMJ327779 LVW327720:LWF327779 MFS327720:MGB327779 MPO327720:MPX327779 MZK327720:MZT327779 NJG327720:NJP327779 NTC327720:NTL327779 OCY327720:ODH327779 OMU327720:OND327779 OWQ327720:OWZ327779 PGM327720:PGV327779 PQI327720:PQR327779 QAE327720:QAN327779 QKA327720:QKJ327779 QTW327720:QUF327779 RDS327720:REB327779 RNO327720:RNX327779 RXK327720:RXT327779 SHG327720:SHP327779 SRC327720:SRL327779 TAY327720:TBH327779 TKU327720:TLD327779 TUQ327720:TUZ327779 UEM327720:UEV327779 UOI327720:UOR327779 UYE327720:UYN327779 VIA327720:VIJ327779 VRW327720:VSF327779 WBS327720:WCB327779 WLO327720:WLX327779 WVK327720:WVT327779 C393268:L393327 IY393256:JH393315 SU393256:TD393315 ACQ393256:ACZ393315 AMM393256:AMV393315 AWI393256:AWR393315 BGE393256:BGN393315 BQA393256:BQJ393315 BZW393256:CAF393315 CJS393256:CKB393315 CTO393256:CTX393315 DDK393256:DDT393315 DNG393256:DNP393315 DXC393256:DXL393315 EGY393256:EHH393315 EQU393256:ERD393315 FAQ393256:FAZ393315 FKM393256:FKV393315 FUI393256:FUR393315 GEE393256:GEN393315 GOA393256:GOJ393315 GXW393256:GYF393315 HHS393256:HIB393315 HRO393256:HRX393315 IBK393256:IBT393315 ILG393256:ILP393315 IVC393256:IVL393315 JEY393256:JFH393315 JOU393256:JPD393315 JYQ393256:JYZ393315 KIM393256:KIV393315 KSI393256:KSR393315 LCE393256:LCN393315 LMA393256:LMJ393315 LVW393256:LWF393315 MFS393256:MGB393315 MPO393256:MPX393315 MZK393256:MZT393315 NJG393256:NJP393315 NTC393256:NTL393315 OCY393256:ODH393315 OMU393256:OND393315 OWQ393256:OWZ393315 PGM393256:PGV393315 PQI393256:PQR393315 QAE393256:QAN393315 QKA393256:QKJ393315 QTW393256:QUF393315 RDS393256:REB393315 RNO393256:RNX393315 RXK393256:RXT393315 SHG393256:SHP393315 SRC393256:SRL393315 TAY393256:TBH393315 TKU393256:TLD393315 TUQ393256:TUZ393315 UEM393256:UEV393315 UOI393256:UOR393315 UYE393256:UYN393315 VIA393256:VIJ393315 VRW393256:VSF393315 WBS393256:WCB393315 WLO393256:WLX393315 WVK393256:WVT393315 C458804:L458863 IY458792:JH458851 SU458792:TD458851 ACQ458792:ACZ458851 AMM458792:AMV458851 AWI458792:AWR458851 BGE458792:BGN458851 BQA458792:BQJ458851 BZW458792:CAF458851 CJS458792:CKB458851 CTO458792:CTX458851 DDK458792:DDT458851 DNG458792:DNP458851 DXC458792:DXL458851 EGY458792:EHH458851 EQU458792:ERD458851 FAQ458792:FAZ458851 FKM458792:FKV458851 FUI458792:FUR458851 GEE458792:GEN458851 GOA458792:GOJ458851 GXW458792:GYF458851 HHS458792:HIB458851 HRO458792:HRX458851 IBK458792:IBT458851 ILG458792:ILP458851 IVC458792:IVL458851 JEY458792:JFH458851 JOU458792:JPD458851 JYQ458792:JYZ458851 KIM458792:KIV458851 KSI458792:KSR458851 LCE458792:LCN458851 LMA458792:LMJ458851 LVW458792:LWF458851 MFS458792:MGB458851 MPO458792:MPX458851 MZK458792:MZT458851 NJG458792:NJP458851 NTC458792:NTL458851 OCY458792:ODH458851 OMU458792:OND458851 OWQ458792:OWZ458851 PGM458792:PGV458851 PQI458792:PQR458851 QAE458792:QAN458851 QKA458792:QKJ458851 QTW458792:QUF458851 RDS458792:REB458851 RNO458792:RNX458851 RXK458792:RXT458851 SHG458792:SHP458851 SRC458792:SRL458851 TAY458792:TBH458851 TKU458792:TLD458851 TUQ458792:TUZ458851 UEM458792:UEV458851 UOI458792:UOR458851 UYE458792:UYN458851 VIA458792:VIJ458851 VRW458792:VSF458851 WBS458792:WCB458851 WLO458792:WLX458851 WVK458792:WVT458851 C524340:L524399 IY524328:JH524387 SU524328:TD524387 ACQ524328:ACZ524387 AMM524328:AMV524387 AWI524328:AWR524387 BGE524328:BGN524387 BQA524328:BQJ524387 BZW524328:CAF524387 CJS524328:CKB524387 CTO524328:CTX524387 DDK524328:DDT524387 DNG524328:DNP524387 DXC524328:DXL524387 EGY524328:EHH524387 EQU524328:ERD524387 FAQ524328:FAZ524387 FKM524328:FKV524387 FUI524328:FUR524387 GEE524328:GEN524387 GOA524328:GOJ524387 GXW524328:GYF524387 HHS524328:HIB524387 HRO524328:HRX524387 IBK524328:IBT524387 ILG524328:ILP524387 IVC524328:IVL524387 JEY524328:JFH524387 JOU524328:JPD524387 JYQ524328:JYZ524387 KIM524328:KIV524387 KSI524328:KSR524387 LCE524328:LCN524387 LMA524328:LMJ524387 LVW524328:LWF524387 MFS524328:MGB524387 MPO524328:MPX524387 MZK524328:MZT524387 NJG524328:NJP524387 NTC524328:NTL524387 OCY524328:ODH524387 OMU524328:OND524387 OWQ524328:OWZ524387 PGM524328:PGV524387 PQI524328:PQR524387 QAE524328:QAN524387 QKA524328:QKJ524387 QTW524328:QUF524387 RDS524328:REB524387 RNO524328:RNX524387 RXK524328:RXT524387 SHG524328:SHP524387 SRC524328:SRL524387 TAY524328:TBH524387 TKU524328:TLD524387 TUQ524328:TUZ524387 UEM524328:UEV524387 UOI524328:UOR524387 UYE524328:UYN524387 VIA524328:VIJ524387 VRW524328:VSF524387 WBS524328:WCB524387 WLO524328:WLX524387 WVK524328:WVT524387 C589876:L589935 IY589864:JH589923 SU589864:TD589923 ACQ589864:ACZ589923 AMM589864:AMV589923 AWI589864:AWR589923 BGE589864:BGN589923 BQA589864:BQJ589923 BZW589864:CAF589923 CJS589864:CKB589923 CTO589864:CTX589923 DDK589864:DDT589923 DNG589864:DNP589923 DXC589864:DXL589923 EGY589864:EHH589923 EQU589864:ERD589923 FAQ589864:FAZ589923 FKM589864:FKV589923 FUI589864:FUR589923 GEE589864:GEN589923 GOA589864:GOJ589923 GXW589864:GYF589923 HHS589864:HIB589923 HRO589864:HRX589923 IBK589864:IBT589923 ILG589864:ILP589923 IVC589864:IVL589923 JEY589864:JFH589923 JOU589864:JPD589923 JYQ589864:JYZ589923 KIM589864:KIV589923 KSI589864:KSR589923 LCE589864:LCN589923 LMA589864:LMJ589923 LVW589864:LWF589923 MFS589864:MGB589923 MPO589864:MPX589923 MZK589864:MZT589923 NJG589864:NJP589923 NTC589864:NTL589923 OCY589864:ODH589923 OMU589864:OND589923 OWQ589864:OWZ589923 PGM589864:PGV589923 PQI589864:PQR589923 QAE589864:QAN589923 QKA589864:QKJ589923 QTW589864:QUF589923 RDS589864:REB589923 RNO589864:RNX589923 RXK589864:RXT589923 SHG589864:SHP589923 SRC589864:SRL589923 TAY589864:TBH589923 TKU589864:TLD589923 TUQ589864:TUZ589923 UEM589864:UEV589923 UOI589864:UOR589923 UYE589864:UYN589923 VIA589864:VIJ589923 VRW589864:VSF589923 WBS589864:WCB589923 WLO589864:WLX589923 WVK589864:WVT589923 C655412:L655471 IY655400:JH655459 SU655400:TD655459 ACQ655400:ACZ655459 AMM655400:AMV655459 AWI655400:AWR655459 BGE655400:BGN655459 BQA655400:BQJ655459 BZW655400:CAF655459 CJS655400:CKB655459 CTO655400:CTX655459 DDK655400:DDT655459 DNG655400:DNP655459 DXC655400:DXL655459 EGY655400:EHH655459 EQU655400:ERD655459 FAQ655400:FAZ655459 FKM655400:FKV655459 FUI655400:FUR655459 GEE655400:GEN655459 GOA655400:GOJ655459 GXW655400:GYF655459 HHS655400:HIB655459 HRO655400:HRX655459 IBK655400:IBT655459 ILG655400:ILP655459 IVC655400:IVL655459 JEY655400:JFH655459 JOU655400:JPD655459 JYQ655400:JYZ655459 KIM655400:KIV655459 KSI655400:KSR655459 LCE655400:LCN655459 LMA655400:LMJ655459 LVW655400:LWF655459 MFS655400:MGB655459 MPO655400:MPX655459 MZK655400:MZT655459 NJG655400:NJP655459 NTC655400:NTL655459 OCY655400:ODH655459 OMU655400:OND655459 OWQ655400:OWZ655459 PGM655400:PGV655459 PQI655400:PQR655459 QAE655400:QAN655459 QKA655400:QKJ655459 QTW655400:QUF655459 RDS655400:REB655459 RNO655400:RNX655459 RXK655400:RXT655459 SHG655400:SHP655459 SRC655400:SRL655459 TAY655400:TBH655459 TKU655400:TLD655459 TUQ655400:TUZ655459 UEM655400:UEV655459 UOI655400:UOR655459 UYE655400:UYN655459 VIA655400:VIJ655459 VRW655400:VSF655459 WBS655400:WCB655459 WLO655400:WLX655459 WVK655400:WVT655459 C720948:L721007 IY720936:JH720995 SU720936:TD720995 ACQ720936:ACZ720995 AMM720936:AMV720995 AWI720936:AWR720995 BGE720936:BGN720995 BQA720936:BQJ720995 BZW720936:CAF720995 CJS720936:CKB720995 CTO720936:CTX720995 DDK720936:DDT720995 DNG720936:DNP720995 DXC720936:DXL720995 EGY720936:EHH720995 EQU720936:ERD720995 FAQ720936:FAZ720995 FKM720936:FKV720995 FUI720936:FUR720995 GEE720936:GEN720995 GOA720936:GOJ720995 GXW720936:GYF720995 HHS720936:HIB720995 HRO720936:HRX720995 IBK720936:IBT720995 ILG720936:ILP720995 IVC720936:IVL720995 JEY720936:JFH720995 JOU720936:JPD720995 JYQ720936:JYZ720995 KIM720936:KIV720995 KSI720936:KSR720995 LCE720936:LCN720995 LMA720936:LMJ720995 LVW720936:LWF720995 MFS720936:MGB720995 MPO720936:MPX720995 MZK720936:MZT720995 NJG720936:NJP720995 NTC720936:NTL720995 OCY720936:ODH720995 OMU720936:OND720995 OWQ720936:OWZ720995 PGM720936:PGV720995 PQI720936:PQR720995 QAE720936:QAN720995 QKA720936:QKJ720995 QTW720936:QUF720995 RDS720936:REB720995 RNO720936:RNX720995 RXK720936:RXT720995 SHG720936:SHP720995 SRC720936:SRL720995 TAY720936:TBH720995 TKU720936:TLD720995 TUQ720936:TUZ720995 UEM720936:UEV720995 UOI720936:UOR720995 UYE720936:UYN720995 VIA720936:VIJ720995 VRW720936:VSF720995 WBS720936:WCB720995 WLO720936:WLX720995 WVK720936:WVT720995 C786484:L786543 IY786472:JH786531 SU786472:TD786531 ACQ786472:ACZ786531 AMM786472:AMV786531 AWI786472:AWR786531 BGE786472:BGN786531 BQA786472:BQJ786531 BZW786472:CAF786531 CJS786472:CKB786531 CTO786472:CTX786531 DDK786472:DDT786531 DNG786472:DNP786531 DXC786472:DXL786531 EGY786472:EHH786531 EQU786472:ERD786531 FAQ786472:FAZ786531 FKM786472:FKV786531 FUI786472:FUR786531 GEE786472:GEN786531 GOA786472:GOJ786531 GXW786472:GYF786531 HHS786472:HIB786531 HRO786472:HRX786531 IBK786472:IBT786531 ILG786472:ILP786531 IVC786472:IVL786531 JEY786472:JFH786531 JOU786472:JPD786531 JYQ786472:JYZ786531 KIM786472:KIV786531 KSI786472:KSR786531 LCE786472:LCN786531 LMA786472:LMJ786531 LVW786472:LWF786531 MFS786472:MGB786531 MPO786472:MPX786531 MZK786472:MZT786531 NJG786472:NJP786531 NTC786472:NTL786531 OCY786472:ODH786531 OMU786472:OND786531 OWQ786472:OWZ786531 PGM786472:PGV786531 PQI786472:PQR786531 QAE786472:QAN786531 QKA786472:QKJ786531 QTW786472:QUF786531 RDS786472:REB786531 RNO786472:RNX786531 RXK786472:RXT786531 SHG786472:SHP786531 SRC786472:SRL786531 TAY786472:TBH786531 TKU786472:TLD786531 TUQ786472:TUZ786531 UEM786472:UEV786531 UOI786472:UOR786531 UYE786472:UYN786531 VIA786472:VIJ786531 VRW786472:VSF786531 WBS786472:WCB786531 WLO786472:WLX786531 WVK786472:WVT786531 C852020:L852079 IY852008:JH852067 SU852008:TD852067 ACQ852008:ACZ852067 AMM852008:AMV852067 AWI852008:AWR852067 BGE852008:BGN852067 BQA852008:BQJ852067 BZW852008:CAF852067 CJS852008:CKB852067 CTO852008:CTX852067 DDK852008:DDT852067 DNG852008:DNP852067 DXC852008:DXL852067 EGY852008:EHH852067 EQU852008:ERD852067 FAQ852008:FAZ852067 FKM852008:FKV852067 FUI852008:FUR852067 GEE852008:GEN852067 GOA852008:GOJ852067 GXW852008:GYF852067 HHS852008:HIB852067 HRO852008:HRX852067 IBK852008:IBT852067 ILG852008:ILP852067 IVC852008:IVL852067 JEY852008:JFH852067 JOU852008:JPD852067 JYQ852008:JYZ852067 KIM852008:KIV852067 KSI852008:KSR852067 LCE852008:LCN852067 LMA852008:LMJ852067 LVW852008:LWF852067 MFS852008:MGB852067 MPO852008:MPX852067 MZK852008:MZT852067 NJG852008:NJP852067 NTC852008:NTL852067 OCY852008:ODH852067 OMU852008:OND852067 OWQ852008:OWZ852067 PGM852008:PGV852067 PQI852008:PQR852067 QAE852008:QAN852067 QKA852008:QKJ852067 QTW852008:QUF852067 RDS852008:REB852067 RNO852008:RNX852067 RXK852008:RXT852067 SHG852008:SHP852067 SRC852008:SRL852067 TAY852008:TBH852067 TKU852008:TLD852067 TUQ852008:TUZ852067 UEM852008:UEV852067 UOI852008:UOR852067 UYE852008:UYN852067 VIA852008:VIJ852067 VRW852008:VSF852067 WBS852008:WCB852067 WLO852008:WLX852067 WVK852008:WVT852067 C917556:L917615 IY917544:JH917603 SU917544:TD917603 ACQ917544:ACZ917603 AMM917544:AMV917603 AWI917544:AWR917603 BGE917544:BGN917603 BQA917544:BQJ917603 BZW917544:CAF917603 CJS917544:CKB917603 CTO917544:CTX917603 DDK917544:DDT917603 DNG917544:DNP917603 DXC917544:DXL917603 EGY917544:EHH917603 EQU917544:ERD917603 FAQ917544:FAZ917603 FKM917544:FKV917603 FUI917544:FUR917603 GEE917544:GEN917603 GOA917544:GOJ917603 GXW917544:GYF917603 HHS917544:HIB917603 HRO917544:HRX917603 IBK917544:IBT917603 ILG917544:ILP917603 IVC917544:IVL917603 JEY917544:JFH917603 JOU917544:JPD917603 JYQ917544:JYZ917603 KIM917544:KIV917603 KSI917544:KSR917603 LCE917544:LCN917603 LMA917544:LMJ917603 LVW917544:LWF917603 MFS917544:MGB917603 MPO917544:MPX917603 MZK917544:MZT917603 NJG917544:NJP917603 NTC917544:NTL917603 OCY917544:ODH917603 OMU917544:OND917603 OWQ917544:OWZ917603 PGM917544:PGV917603 PQI917544:PQR917603 QAE917544:QAN917603 QKA917544:QKJ917603 QTW917544:QUF917603 RDS917544:REB917603 RNO917544:RNX917603 RXK917544:RXT917603 SHG917544:SHP917603 SRC917544:SRL917603 TAY917544:TBH917603 TKU917544:TLD917603 TUQ917544:TUZ917603 UEM917544:UEV917603 UOI917544:UOR917603 UYE917544:UYN917603 VIA917544:VIJ917603 VRW917544:VSF917603 WBS917544:WCB917603 WLO917544:WLX917603 WVK917544:WVT917603 C983092:L983151 IY983080:JH983139 SU983080:TD983139 ACQ983080:ACZ983139 AMM983080:AMV983139 AWI983080:AWR983139 BGE983080:BGN983139 BQA983080:BQJ983139 BZW983080:CAF983139 CJS983080:CKB983139 CTO983080:CTX983139 DDK983080:DDT983139 DNG983080:DNP983139 DXC983080:DXL983139 EGY983080:EHH983139 EQU983080:ERD983139 FAQ983080:FAZ983139 FKM983080:FKV983139 FUI983080:FUR983139 GEE983080:GEN983139 GOA983080:GOJ983139 GXW983080:GYF983139 HHS983080:HIB983139 HRO983080:HRX983139 IBK983080:IBT983139 ILG983080:ILP983139 IVC983080:IVL983139 JEY983080:JFH983139 JOU983080:JPD983139 JYQ983080:JYZ983139 KIM983080:KIV983139 KSI983080:KSR983139 LCE983080:LCN983139 LMA983080:LMJ983139 LVW983080:LWF983139 MFS983080:MGB983139 MPO983080:MPX983139 MZK983080:MZT983139 NJG983080:NJP983139 NTC983080:NTL983139 OCY983080:ODH983139 OMU983080:OND983139 OWQ983080:OWZ983139 PGM983080:PGV983139 PQI983080:PQR983139 QAE983080:QAN983139 QKA983080:QKJ983139 QTW983080:QUF983139 RDS983080:REB983139 RNO983080:RNX983139 RXK983080:RXT983139 SHG983080:SHP983139 SRC983080:SRL983139 TAY983080:TBH983139 TKU983080:TLD983139 TUQ983080:TUZ983139 UEM983080:UEV983139 UOI983080:UOR983139 UYE983080:UYN983139 VIA983080:VIJ983139 VRW983080:VSF983139 WBS983080:WCB983139 WLO983080:WLX983139 WVK983080:WVT983139 JW40:KF99 TS40:UB99 ADO40:ADX99 ANK40:ANT99 AXG40:AXP99 BHC40:BHL99 BQY40:BRH99 CAU40:CBD99 CKQ40:CKZ99 CUM40:CUV99 DEI40:DER99 DOE40:DON99 DYA40:DYJ99 EHW40:EIF99 ERS40:ESB99 FBO40:FBX99 FLK40:FLT99 FVG40:FVP99 GFC40:GFL99 GOY40:GPH99 GYU40:GZD99 HIQ40:HIZ99 HSM40:HSV99 ICI40:ICR99 IME40:IMN99 IWA40:IWJ99 JFW40:JGF99 JPS40:JQB99 JZO40:JZX99 KJK40:KJT99 KTG40:KTP99 LDC40:LDL99 LMY40:LNH99 LWU40:LXD99 MGQ40:MGZ99 MQM40:MQV99 NAI40:NAR99 NKE40:NKN99 NUA40:NUJ99 ODW40:OEF99 ONS40:OOB99 OXO40:OXX99 PHK40:PHT99 PRG40:PRP99 QBC40:QBL99 QKY40:QLH99 QUU40:QVD99 REQ40:REZ99 ROM40:ROV99 RYI40:RYR99 SIE40:SIN99 SSA40:SSJ99 TBW40:TCF99 TLS40:TMB99 TVO40:TVX99 UFK40:UFT99 UPG40:UPP99 UZC40:UZL99 VIY40:VJH99 VSU40:VTD99 WCQ40:WCZ99 WMM40:WMV99 WWI40:WWR99 O65588:X65647 JK65576:JT65635 TG65576:TP65635 ADC65576:ADL65635 AMY65576:ANH65635 AWU65576:AXD65635 BGQ65576:BGZ65635 BQM65576:BQV65635 CAI65576:CAR65635 CKE65576:CKN65635 CUA65576:CUJ65635 DDW65576:DEF65635 DNS65576:DOB65635 DXO65576:DXX65635 EHK65576:EHT65635 ERG65576:ERP65635 FBC65576:FBL65635 FKY65576:FLH65635 FUU65576:FVD65635 GEQ65576:GEZ65635 GOM65576:GOV65635 GYI65576:GYR65635 HIE65576:HIN65635 HSA65576:HSJ65635 IBW65576:ICF65635 ILS65576:IMB65635 IVO65576:IVX65635 JFK65576:JFT65635 JPG65576:JPP65635 JZC65576:JZL65635 KIY65576:KJH65635 KSU65576:KTD65635 LCQ65576:LCZ65635 LMM65576:LMV65635 LWI65576:LWR65635 MGE65576:MGN65635 MQA65576:MQJ65635 MZW65576:NAF65635 NJS65576:NKB65635 NTO65576:NTX65635 ODK65576:ODT65635 ONG65576:ONP65635 OXC65576:OXL65635 PGY65576:PHH65635 PQU65576:PRD65635 QAQ65576:QAZ65635 QKM65576:QKV65635 QUI65576:QUR65635 REE65576:REN65635 ROA65576:ROJ65635 RXW65576:RYF65635 SHS65576:SIB65635 SRO65576:SRX65635 TBK65576:TBT65635 TLG65576:TLP65635 TVC65576:TVL65635 UEY65576:UFH65635 UOU65576:UPD65635 UYQ65576:UYZ65635 VIM65576:VIV65635 VSI65576:VSR65635 WCE65576:WCN65635 WMA65576:WMJ65635 WVW65576:WWF65635 O131124:X131183 JK131112:JT131171 TG131112:TP131171 ADC131112:ADL131171 AMY131112:ANH131171 AWU131112:AXD131171 BGQ131112:BGZ131171 BQM131112:BQV131171 CAI131112:CAR131171 CKE131112:CKN131171 CUA131112:CUJ131171 DDW131112:DEF131171 DNS131112:DOB131171 DXO131112:DXX131171 EHK131112:EHT131171 ERG131112:ERP131171 FBC131112:FBL131171 FKY131112:FLH131171 FUU131112:FVD131171 GEQ131112:GEZ131171 GOM131112:GOV131171 GYI131112:GYR131171 HIE131112:HIN131171 HSA131112:HSJ131171 IBW131112:ICF131171 ILS131112:IMB131171 IVO131112:IVX131171 JFK131112:JFT131171 JPG131112:JPP131171 JZC131112:JZL131171 KIY131112:KJH131171 KSU131112:KTD131171 LCQ131112:LCZ131171 LMM131112:LMV131171 LWI131112:LWR131171 MGE131112:MGN131171 MQA131112:MQJ131171 MZW131112:NAF131171 NJS131112:NKB131171 NTO131112:NTX131171 ODK131112:ODT131171 ONG131112:ONP131171 OXC131112:OXL131171 PGY131112:PHH131171 PQU131112:PRD131171 QAQ131112:QAZ131171 QKM131112:QKV131171 QUI131112:QUR131171 REE131112:REN131171 ROA131112:ROJ131171 RXW131112:RYF131171 SHS131112:SIB131171 SRO131112:SRX131171 TBK131112:TBT131171 TLG131112:TLP131171 TVC131112:TVL131171 UEY131112:UFH131171 UOU131112:UPD131171 UYQ131112:UYZ131171 VIM131112:VIV131171 VSI131112:VSR131171 WCE131112:WCN131171 WMA131112:WMJ131171 WVW131112:WWF131171 O196660:X196719 JK196648:JT196707 TG196648:TP196707 ADC196648:ADL196707 AMY196648:ANH196707 AWU196648:AXD196707 BGQ196648:BGZ196707 BQM196648:BQV196707 CAI196648:CAR196707 CKE196648:CKN196707 CUA196648:CUJ196707 DDW196648:DEF196707 DNS196648:DOB196707 DXO196648:DXX196707 EHK196648:EHT196707 ERG196648:ERP196707 FBC196648:FBL196707 FKY196648:FLH196707 FUU196648:FVD196707 GEQ196648:GEZ196707 GOM196648:GOV196707 GYI196648:GYR196707 HIE196648:HIN196707 HSA196648:HSJ196707 IBW196648:ICF196707 ILS196648:IMB196707 IVO196648:IVX196707 JFK196648:JFT196707 JPG196648:JPP196707 JZC196648:JZL196707 KIY196648:KJH196707 KSU196648:KTD196707 LCQ196648:LCZ196707 LMM196648:LMV196707 LWI196648:LWR196707 MGE196648:MGN196707 MQA196648:MQJ196707 MZW196648:NAF196707 NJS196648:NKB196707 NTO196648:NTX196707 ODK196648:ODT196707 ONG196648:ONP196707 OXC196648:OXL196707 PGY196648:PHH196707 PQU196648:PRD196707 QAQ196648:QAZ196707 QKM196648:QKV196707 QUI196648:QUR196707 REE196648:REN196707 ROA196648:ROJ196707 RXW196648:RYF196707 SHS196648:SIB196707 SRO196648:SRX196707 TBK196648:TBT196707 TLG196648:TLP196707 TVC196648:TVL196707 UEY196648:UFH196707 UOU196648:UPD196707 UYQ196648:UYZ196707 VIM196648:VIV196707 VSI196648:VSR196707 WCE196648:WCN196707 WMA196648:WMJ196707 WVW196648:WWF196707 O262196:X262255 JK262184:JT262243 TG262184:TP262243 ADC262184:ADL262243 AMY262184:ANH262243 AWU262184:AXD262243 BGQ262184:BGZ262243 BQM262184:BQV262243 CAI262184:CAR262243 CKE262184:CKN262243 CUA262184:CUJ262243 DDW262184:DEF262243 DNS262184:DOB262243 DXO262184:DXX262243 EHK262184:EHT262243 ERG262184:ERP262243 FBC262184:FBL262243 FKY262184:FLH262243 FUU262184:FVD262243 GEQ262184:GEZ262243 GOM262184:GOV262243 GYI262184:GYR262243 HIE262184:HIN262243 HSA262184:HSJ262243 IBW262184:ICF262243 ILS262184:IMB262243 IVO262184:IVX262243 JFK262184:JFT262243 JPG262184:JPP262243 JZC262184:JZL262243 KIY262184:KJH262243 KSU262184:KTD262243 LCQ262184:LCZ262243 LMM262184:LMV262243 LWI262184:LWR262243 MGE262184:MGN262243 MQA262184:MQJ262243 MZW262184:NAF262243 NJS262184:NKB262243 NTO262184:NTX262243 ODK262184:ODT262243 ONG262184:ONP262243 OXC262184:OXL262243 PGY262184:PHH262243 PQU262184:PRD262243 QAQ262184:QAZ262243 QKM262184:QKV262243 QUI262184:QUR262243 REE262184:REN262243 ROA262184:ROJ262243 RXW262184:RYF262243 SHS262184:SIB262243 SRO262184:SRX262243 TBK262184:TBT262243 TLG262184:TLP262243 TVC262184:TVL262243 UEY262184:UFH262243 UOU262184:UPD262243 UYQ262184:UYZ262243 VIM262184:VIV262243 VSI262184:VSR262243 WCE262184:WCN262243 WMA262184:WMJ262243 WVW262184:WWF262243 O327732:X327791 JK327720:JT327779 TG327720:TP327779 ADC327720:ADL327779 AMY327720:ANH327779 AWU327720:AXD327779 BGQ327720:BGZ327779 BQM327720:BQV327779 CAI327720:CAR327779 CKE327720:CKN327779 CUA327720:CUJ327779 DDW327720:DEF327779 DNS327720:DOB327779 DXO327720:DXX327779 EHK327720:EHT327779 ERG327720:ERP327779 FBC327720:FBL327779 FKY327720:FLH327779 FUU327720:FVD327779 GEQ327720:GEZ327779 GOM327720:GOV327779 GYI327720:GYR327779 HIE327720:HIN327779 HSA327720:HSJ327779 IBW327720:ICF327779 ILS327720:IMB327779 IVO327720:IVX327779 JFK327720:JFT327779 JPG327720:JPP327779 JZC327720:JZL327779 KIY327720:KJH327779 KSU327720:KTD327779 LCQ327720:LCZ327779 LMM327720:LMV327779 LWI327720:LWR327779 MGE327720:MGN327779 MQA327720:MQJ327779 MZW327720:NAF327779 NJS327720:NKB327779 NTO327720:NTX327779 ODK327720:ODT327779 ONG327720:ONP327779 OXC327720:OXL327779 PGY327720:PHH327779 PQU327720:PRD327779 QAQ327720:QAZ327779 QKM327720:QKV327779 QUI327720:QUR327779 REE327720:REN327779 ROA327720:ROJ327779 RXW327720:RYF327779 SHS327720:SIB327779 SRO327720:SRX327779 TBK327720:TBT327779 TLG327720:TLP327779 TVC327720:TVL327779 UEY327720:UFH327779 UOU327720:UPD327779 UYQ327720:UYZ327779 VIM327720:VIV327779 VSI327720:VSR327779 WCE327720:WCN327779 WMA327720:WMJ327779 WVW327720:WWF327779 O393268:X393327 JK393256:JT393315 TG393256:TP393315 ADC393256:ADL393315 AMY393256:ANH393315 AWU393256:AXD393315 BGQ393256:BGZ393315 BQM393256:BQV393315 CAI393256:CAR393315 CKE393256:CKN393315 CUA393256:CUJ393315 DDW393256:DEF393315 DNS393256:DOB393315 DXO393256:DXX393315 EHK393256:EHT393315 ERG393256:ERP393315 FBC393256:FBL393315 FKY393256:FLH393315 FUU393256:FVD393315 GEQ393256:GEZ393315 GOM393256:GOV393315 GYI393256:GYR393315 HIE393256:HIN393315 HSA393256:HSJ393315 IBW393256:ICF393315 ILS393256:IMB393315 IVO393256:IVX393315 JFK393256:JFT393315 JPG393256:JPP393315 JZC393256:JZL393315 KIY393256:KJH393315 KSU393256:KTD393315 LCQ393256:LCZ393315 LMM393256:LMV393315 LWI393256:LWR393315 MGE393256:MGN393315 MQA393256:MQJ393315 MZW393256:NAF393315 NJS393256:NKB393315 NTO393256:NTX393315 ODK393256:ODT393315 ONG393256:ONP393315 OXC393256:OXL393315 PGY393256:PHH393315 PQU393256:PRD393315 QAQ393256:QAZ393315 QKM393256:QKV393315 QUI393256:QUR393315 REE393256:REN393315 ROA393256:ROJ393315 RXW393256:RYF393315 SHS393256:SIB393315 SRO393256:SRX393315 TBK393256:TBT393315 TLG393256:TLP393315 TVC393256:TVL393315 UEY393256:UFH393315 UOU393256:UPD393315 UYQ393256:UYZ393315 VIM393256:VIV393315 VSI393256:VSR393315 WCE393256:WCN393315 WMA393256:WMJ393315 WVW393256:WWF393315 O458804:X458863 JK458792:JT458851 TG458792:TP458851 ADC458792:ADL458851 AMY458792:ANH458851 AWU458792:AXD458851 BGQ458792:BGZ458851 BQM458792:BQV458851 CAI458792:CAR458851 CKE458792:CKN458851 CUA458792:CUJ458851 DDW458792:DEF458851 DNS458792:DOB458851 DXO458792:DXX458851 EHK458792:EHT458851 ERG458792:ERP458851 FBC458792:FBL458851 FKY458792:FLH458851 FUU458792:FVD458851 GEQ458792:GEZ458851 GOM458792:GOV458851 GYI458792:GYR458851 HIE458792:HIN458851 HSA458792:HSJ458851 IBW458792:ICF458851 ILS458792:IMB458851 IVO458792:IVX458851 JFK458792:JFT458851 JPG458792:JPP458851 JZC458792:JZL458851 KIY458792:KJH458851 KSU458792:KTD458851 LCQ458792:LCZ458851 LMM458792:LMV458851 LWI458792:LWR458851 MGE458792:MGN458851 MQA458792:MQJ458851 MZW458792:NAF458851 NJS458792:NKB458851 NTO458792:NTX458851 ODK458792:ODT458851 ONG458792:ONP458851 OXC458792:OXL458851 PGY458792:PHH458851 PQU458792:PRD458851 QAQ458792:QAZ458851 QKM458792:QKV458851 QUI458792:QUR458851 REE458792:REN458851 ROA458792:ROJ458851 RXW458792:RYF458851 SHS458792:SIB458851 SRO458792:SRX458851 TBK458792:TBT458851 TLG458792:TLP458851 TVC458792:TVL458851 UEY458792:UFH458851 UOU458792:UPD458851 UYQ458792:UYZ458851 VIM458792:VIV458851 VSI458792:VSR458851 WCE458792:WCN458851 WMA458792:WMJ458851 WVW458792:WWF458851 O524340:X524399 JK524328:JT524387 TG524328:TP524387 ADC524328:ADL524387 AMY524328:ANH524387 AWU524328:AXD524387 BGQ524328:BGZ524387 BQM524328:BQV524387 CAI524328:CAR524387 CKE524328:CKN524387 CUA524328:CUJ524387 DDW524328:DEF524387 DNS524328:DOB524387 DXO524328:DXX524387 EHK524328:EHT524387 ERG524328:ERP524387 FBC524328:FBL524387 FKY524328:FLH524387 FUU524328:FVD524387 GEQ524328:GEZ524387 GOM524328:GOV524387 GYI524328:GYR524387 HIE524328:HIN524387 HSA524328:HSJ524387 IBW524328:ICF524387 ILS524328:IMB524387 IVO524328:IVX524387 JFK524328:JFT524387 JPG524328:JPP524387 JZC524328:JZL524387 KIY524328:KJH524387 KSU524328:KTD524387 LCQ524328:LCZ524387 LMM524328:LMV524387 LWI524328:LWR524387 MGE524328:MGN524387 MQA524328:MQJ524387 MZW524328:NAF524387 NJS524328:NKB524387 NTO524328:NTX524387 ODK524328:ODT524387 ONG524328:ONP524387 OXC524328:OXL524387 PGY524328:PHH524387 PQU524328:PRD524387 QAQ524328:QAZ524387 QKM524328:QKV524387 QUI524328:QUR524387 REE524328:REN524387 ROA524328:ROJ524387 RXW524328:RYF524387 SHS524328:SIB524387 SRO524328:SRX524387 TBK524328:TBT524387 TLG524328:TLP524387 TVC524328:TVL524387 UEY524328:UFH524387 UOU524328:UPD524387 UYQ524328:UYZ524387 VIM524328:VIV524387 VSI524328:VSR524387 WCE524328:WCN524387 WMA524328:WMJ524387 WVW524328:WWF524387 O589876:X589935 JK589864:JT589923 TG589864:TP589923 ADC589864:ADL589923 AMY589864:ANH589923 AWU589864:AXD589923 BGQ589864:BGZ589923 BQM589864:BQV589923 CAI589864:CAR589923 CKE589864:CKN589923 CUA589864:CUJ589923 DDW589864:DEF589923 DNS589864:DOB589923 DXO589864:DXX589923 EHK589864:EHT589923 ERG589864:ERP589923 FBC589864:FBL589923 FKY589864:FLH589923 FUU589864:FVD589923 GEQ589864:GEZ589923 GOM589864:GOV589923 GYI589864:GYR589923 HIE589864:HIN589923 HSA589864:HSJ589923 IBW589864:ICF589923 ILS589864:IMB589923 IVO589864:IVX589923 JFK589864:JFT589923 JPG589864:JPP589923 JZC589864:JZL589923 KIY589864:KJH589923 KSU589864:KTD589923 LCQ589864:LCZ589923 LMM589864:LMV589923 LWI589864:LWR589923 MGE589864:MGN589923 MQA589864:MQJ589923 MZW589864:NAF589923 NJS589864:NKB589923 NTO589864:NTX589923 ODK589864:ODT589923 ONG589864:ONP589923 OXC589864:OXL589923 PGY589864:PHH589923 PQU589864:PRD589923 QAQ589864:QAZ589923 QKM589864:QKV589923 QUI589864:QUR589923 REE589864:REN589923 ROA589864:ROJ589923 RXW589864:RYF589923 SHS589864:SIB589923 SRO589864:SRX589923 TBK589864:TBT589923 TLG589864:TLP589923 TVC589864:TVL589923 UEY589864:UFH589923 UOU589864:UPD589923 UYQ589864:UYZ589923 VIM589864:VIV589923 VSI589864:VSR589923 WCE589864:WCN589923 WMA589864:WMJ589923 WVW589864:WWF589923 O655412:X655471 JK655400:JT655459 TG655400:TP655459 ADC655400:ADL655459 AMY655400:ANH655459 AWU655400:AXD655459 BGQ655400:BGZ655459 BQM655400:BQV655459 CAI655400:CAR655459 CKE655400:CKN655459 CUA655400:CUJ655459 DDW655400:DEF655459 DNS655400:DOB655459 DXO655400:DXX655459 EHK655400:EHT655459 ERG655400:ERP655459 FBC655400:FBL655459 FKY655400:FLH655459 FUU655400:FVD655459 GEQ655400:GEZ655459 GOM655400:GOV655459 GYI655400:GYR655459 HIE655400:HIN655459 HSA655400:HSJ655459 IBW655400:ICF655459 ILS655400:IMB655459 IVO655400:IVX655459 JFK655400:JFT655459 JPG655400:JPP655459 JZC655400:JZL655459 KIY655400:KJH655459 KSU655400:KTD655459 LCQ655400:LCZ655459 LMM655400:LMV655459 LWI655400:LWR655459 MGE655400:MGN655459 MQA655400:MQJ655459 MZW655400:NAF655459 NJS655400:NKB655459 NTO655400:NTX655459 ODK655400:ODT655459 ONG655400:ONP655459 OXC655400:OXL655459 PGY655400:PHH655459 PQU655400:PRD655459 QAQ655400:QAZ655459 QKM655400:QKV655459 QUI655400:QUR655459 REE655400:REN655459 ROA655400:ROJ655459 RXW655400:RYF655459 SHS655400:SIB655459 SRO655400:SRX655459 TBK655400:TBT655459 TLG655400:TLP655459 TVC655400:TVL655459 UEY655400:UFH655459 UOU655400:UPD655459 UYQ655400:UYZ655459 VIM655400:VIV655459 VSI655400:VSR655459 WCE655400:WCN655459 WMA655400:WMJ655459 WVW655400:WWF655459 O720948:X721007 JK720936:JT720995 TG720936:TP720995 ADC720936:ADL720995 AMY720936:ANH720995 AWU720936:AXD720995 BGQ720936:BGZ720995 BQM720936:BQV720995 CAI720936:CAR720995 CKE720936:CKN720995 CUA720936:CUJ720995 DDW720936:DEF720995 DNS720936:DOB720995 DXO720936:DXX720995 EHK720936:EHT720995 ERG720936:ERP720995 FBC720936:FBL720995 FKY720936:FLH720995 FUU720936:FVD720995 GEQ720936:GEZ720995 GOM720936:GOV720995 GYI720936:GYR720995 HIE720936:HIN720995 HSA720936:HSJ720995 IBW720936:ICF720995 ILS720936:IMB720995 IVO720936:IVX720995 JFK720936:JFT720995 JPG720936:JPP720995 JZC720936:JZL720995 KIY720936:KJH720995 KSU720936:KTD720995 LCQ720936:LCZ720995 LMM720936:LMV720995 LWI720936:LWR720995 MGE720936:MGN720995 MQA720936:MQJ720995 MZW720936:NAF720995 NJS720936:NKB720995 NTO720936:NTX720995 ODK720936:ODT720995 ONG720936:ONP720995 OXC720936:OXL720995 PGY720936:PHH720995 PQU720936:PRD720995 QAQ720936:QAZ720995 QKM720936:QKV720995 QUI720936:QUR720995 REE720936:REN720995 ROA720936:ROJ720995 RXW720936:RYF720995 SHS720936:SIB720995 SRO720936:SRX720995 TBK720936:TBT720995 TLG720936:TLP720995 TVC720936:TVL720995 UEY720936:UFH720995 UOU720936:UPD720995 UYQ720936:UYZ720995 VIM720936:VIV720995 VSI720936:VSR720995 WCE720936:WCN720995 WMA720936:WMJ720995 WVW720936:WWF720995 O786484:X786543 JK786472:JT786531 TG786472:TP786531 ADC786472:ADL786531 AMY786472:ANH786531 AWU786472:AXD786531 BGQ786472:BGZ786531 BQM786472:BQV786531 CAI786472:CAR786531 CKE786472:CKN786531 CUA786472:CUJ786531 DDW786472:DEF786531 DNS786472:DOB786531 DXO786472:DXX786531 EHK786472:EHT786531 ERG786472:ERP786531 FBC786472:FBL786531 FKY786472:FLH786531 FUU786472:FVD786531 GEQ786472:GEZ786531 GOM786472:GOV786531 GYI786472:GYR786531 HIE786472:HIN786531 HSA786472:HSJ786531 IBW786472:ICF786531 ILS786472:IMB786531 IVO786472:IVX786531 JFK786472:JFT786531 JPG786472:JPP786531 JZC786472:JZL786531 KIY786472:KJH786531 KSU786472:KTD786531 LCQ786472:LCZ786531 LMM786472:LMV786531 LWI786472:LWR786531 MGE786472:MGN786531 MQA786472:MQJ786531 MZW786472:NAF786531 NJS786472:NKB786531 NTO786472:NTX786531 ODK786472:ODT786531 ONG786472:ONP786531 OXC786472:OXL786531 PGY786472:PHH786531 PQU786472:PRD786531 QAQ786472:QAZ786531 QKM786472:QKV786531 QUI786472:QUR786531 REE786472:REN786531 ROA786472:ROJ786531 RXW786472:RYF786531 SHS786472:SIB786531 SRO786472:SRX786531 TBK786472:TBT786531 TLG786472:TLP786531 TVC786472:TVL786531 UEY786472:UFH786531 UOU786472:UPD786531 UYQ786472:UYZ786531 VIM786472:VIV786531 VSI786472:VSR786531 WCE786472:WCN786531 WMA786472:WMJ786531 WVW786472:WWF786531 O852020:X852079 JK852008:JT852067 TG852008:TP852067 ADC852008:ADL852067 AMY852008:ANH852067 AWU852008:AXD852067 BGQ852008:BGZ852067 BQM852008:BQV852067 CAI852008:CAR852067 CKE852008:CKN852067 CUA852008:CUJ852067 DDW852008:DEF852067 DNS852008:DOB852067 DXO852008:DXX852067 EHK852008:EHT852067 ERG852008:ERP852067 FBC852008:FBL852067 FKY852008:FLH852067 FUU852008:FVD852067 GEQ852008:GEZ852067 GOM852008:GOV852067 GYI852008:GYR852067 HIE852008:HIN852067 HSA852008:HSJ852067 IBW852008:ICF852067 ILS852008:IMB852067 IVO852008:IVX852067 JFK852008:JFT852067 JPG852008:JPP852067 JZC852008:JZL852067 KIY852008:KJH852067 KSU852008:KTD852067 LCQ852008:LCZ852067 LMM852008:LMV852067 LWI852008:LWR852067 MGE852008:MGN852067 MQA852008:MQJ852067 MZW852008:NAF852067 NJS852008:NKB852067 NTO852008:NTX852067 ODK852008:ODT852067 ONG852008:ONP852067 OXC852008:OXL852067 PGY852008:PHH852067 PQU852008:PRD852067 QAQ852008:QAZ852067 QKM852008:QKV852067 QUI852008:QUR852067 REE852008:REN852067 ROA852008:ROJ852067 RXW852008:RYF852067 SHS852008:SIB852067 SRO852008:SRX852067 TBK852008:TBT852067 TLG852008:TLP852067 TVC852008:TVL852067 UEY852008:UFH852067 UOU852008:UPD852067 UYQ852008:UYZ852067 VIM852008:VIV852067 VSI852008:VSR852067 WCE852008:WCN852067 WMA852008:WMJ852067 WVW852008:WWF852067 O917556:X917615 JK917544:JT917603 TG917544:TP917603 ADC917544:ADL917603 AMY917544:ANH917603 AWU917544:AXD917603 BGQ917544:BGZ917603 BQM917544:BQV917603 CAI917544:CAR917603 CKE917544:CKN917603 CUA917544:CUJ917603 DDW917544:DEF917603 DNS917544:DOB917603 DXO917544:DXX917603 EHK917544:EHT917603 ERG917544:ERP917603 FBC917544:FBL917603 FKY917544:FLH917603 FUU917544:FVD917603 GEQ917544:GEZ917603 GOM917544:GOV917603 GYI917544:GYR917603 HIE917544:HIN917603 HSA917544:HSJ917603 IBW917544:ICF917603 ILS917544:IMB917603 IVO917544:IVX917603 JFK917544:JFT917603 JPG917544:JPP917603 JZC917544:JZL917603 KIY917544:KJH917603 KSU917544:KTD917603 LCQ917544:LCZ917603 LMM917544:LMV917603 LWI917544:LWR917603 MGE917544:MGN917603 MQA917544:MQJ917603 MZW917544:NAF917603 NJS917544:NKB917603 NTO917544:NTX917603 ODK917544:ODT917603 ONG917544:ONP917603 OXC917544:OXL917603 PGY917544:PHH917603 PQU917544:PRD917603 QAQ917544:QAZ917603 QKM917544:QKV917603 QUI917544:QUR917603 REE917544:REN917603 ROA917544:ROJ917603 RXW917544:RYF917603 SHS917544:SIB917603 SRO917544:SRX917603 TBK917544:TBT917603 TLG917544:TLP917603 TVC917544:TVL917603 UEY917544:UFH917603 UOU917544:UPD917603 UYQ917544:UYZ917603 VIM917544:VIV917603 VSI917544:VSR917603 WCE917544:WCN917603 WMA917544:WMJ917603 WVW917544:WWF917603 O983092:X983151 JK983080:JT983139 TG983080:TP983139 ADC983080:ADL983139 AMY983080:ANH983139 AWU983080:AXD983139 BGQ983080:BGZ983139 BQM983080:BQV983139 CAI983080:CAR983139 CKE983080:CKN983139 CUA983080:CUJ983139 DDW983080:DEF983139 DNS983080:DOB983139 DXO983080:DXX983139 EHK983080:EHT983139 ERG983080:ERP983139 FBC983080:FBL983139 FKY983080:FLH983139 FUU983080:FVD983139 GEQ983080:GEZ983139 GOM983080:GOV983139 GYI983080:GYR983139 HIE983080:HIN983139 HSA983080:HSJ983139 IBW983080:ICF983139 ILS983080:IMB983139 IVO983080:IVX983139 JFK983080:JFT983139 JPG983080:JPP983139 JZC983080:JZL983139 KIY983080:KJH983139 KSU983080:KTD983139 LCQ983080:LCZ983139 LMM983080:LMV983139 LWI983080:LWR983139 MGE983080:MGN983139 MQA983080:MQJ983139 MZW983080:NAF983139 NJS983080:NKB983139 NTO983080:NTX983139 ODK983080:ODT983139 ONG983080:ONP983139 OXC983080:OXL983139 PGY983080:PHH983139 PQU983080:PRD983139 QAQ983080:QAZ983139 QKM983080:QKV983139 QUI983080:QUR983139 REE983080:REN983139 ROA983080:ROJ983139 RXW983080:RYF983139 SHS983080:SIB983139 SRO983080:SRX983139 TBK983080:TBT983139 TLG983080:TLP983139 TVC983080:TVL983139 UEY983080:UFH983139 UOU983080:UPD983139 UYQ983080:UYZ983139 VIM983080:VIV983139 VSI983080:VSR983139 WCE983080:WCN983139 WMA983080:WMJ983139 WVW983080:WWF983139 O24:X111 AA24:AJ111 E16:L111 C25:D111 C21:D23 Q16:X23 O21:P23 AC16:AJ23 AA21:AB23 C17:D19 O17:P19 AA17:AB19 C13:L15 O13:X15 AA13:AJ15 C9:L11 O9:X11 AA9:AJ11" xr:uid="{00000000-0002-0000-0900-000000000000}">
      <formula1>"○"</formula1>
    </dataValidation>
    <dataValidation type="list" allowBlank="1" showInputMessage="1" showErrorMessage="1" promptTitle="申請者選択" prompt="連続出場申請者を選択して下さい。（今大会出場者のみ選択可能）女子はリストの下の方にあります。" sqref="C6 E6 G6 I6 K6 O6 Q6 S6 U6 W6 AA6 AC6 AE6 AG6 AI6" xr:uid="{00000000-0002-0000-0900-000001000000}">
      <formula1>$AM$6:$AM$104</formula1>
    </dataValidation>
    <dataValidation type="list" allowBlank="1" showInputMessage="1" showErrorMessage="1" prompt="出場されましたら、「○」を入力してください。" sqref="C24:D24 C20:D20 O20:P20 AA20:AB20 C16:D16 O16:P16 AA16:AB16 C12:L12 O12:X12 AA12:AJ12 C8:L8 O8:X8 AA8:AJ8" xr:uid="{00000000-0002-0000-0900-000002000000}">
      <formula1>"○"</formula1>
    </dataValidation>
  </dataValidations>
  <printOptions horizontalCentered="1"/>
  <pageMargins left="0.39370078740157483" right="0.39370078740157483" top="0.59055118110236227" bottom="0.39370078740157483" header="0.51181102362204722" footer="0.51181102362204722"/>
  <pageSetup paperSize="9" scale="43" fitToWidth="2" orientation="landscape" horizontalDpi="300" verticalDpi="300" r:id="rId1"/>
  <headerFooter alignWithMargins="0"/>
  <colBreaks count="1" manualBreakCount="1">
    <brk id="12" max="79" man="1"/>
  </colBreaks>
  <extLst>
    <ext xmlns:x14="http://schemas.microsoft.com/office/spreadsheetml/2009/9/main" uri="{CCE6A557-97BC-4b89-ADB6-D9C93CAAB3DF}">
      <x14:dataValidations xmlns:xm="http://schemas.microsoft.com/office/excel/2006/main" count="2">
        <x14:dataValidation type="list" allowBlank="1" showInputMessage="1" showErrorMessage="1" promptTitle="申請者選択" prompt="連続出場申請者を選択して下さい。（今大会出場者のみ選択可能）" xr:uid="{00000000-0002-0000-0900-000003000000}">
          <x14:formula1>
            <xm:f>$AA$6:$AA$191</xm:f>
          </x14:formula1>
          <xm:sqref>C65582 WWQ6 WMU6 WCY6 VTC6 VJG6 UZK6 UPO6 UFS6 TVW6 TMA6 TCE6 SSI6 SIM6 RYQ6 ROU6 REY6 QVC6 QLG6 QBK6 PRO6 PHS6 OXW6 OOA6 OEE6 NUI6 NKM6 NAQ6 MQU6 MGY6 LXC6 LNG6 LDK6 KTO6 KJS6 JZW6 JQA6 JGE6 IWI6 IMM6 ICQ6 HSU6 HIY6 GZC6 GPG6 GFK6 FVO6 FLS6 FBW6 ESA6 EIE6 DYI6 DOM6 DEQ6 CUU6 CKY6 CBC6 BRG6 BHK6 AXO6 ANS6 ADW6 UA6 KE6 WWO6 WMS6 WCW6 VTA6 VJE6 UZI6 UPM6 UFQ6 TVU6 TLY6 TCC6 SSG6 SIK6 RYO6 ROS6 REW6 QVA6 QLE6 QBI6 PRM6 PHQ6 OXU6 ONY6 OEC6 NUG6 NKK6 NAO6 MQS6 MGW6 LXA6 LNE6 LDI6 KTM6 KJQ6 JZU6 JPY6 JGC6 IWG6 IMK6 ICO6 HSS6 HIW6 GZA6 GPE6 GFI6 FVM6 FLQ6 FBU6 ERY6 EIC6 DYG6 DOK6 DEO6 CUS6 CKW6 CBA6 BRE6 BHI6 AXM6 ANQ6 ADU6 TY6 KC6 WWM6 WMQ6 WCU6 VSY6 VJC6 UZG6 UPK6 UFO6 TVS6 TLW6 TCA6 SSE6 SII6 RYM6 ROQ6 REU6 QUY6 QLC6 QBG6 PRK6 PHO6 OXS6 ONW6 OEA6 NUE6 NKI6 NAM6 MQQ6 MGU6 LWY6 LNC6 LDG6 KTK6 KJO6 JZS6 JPW6 JGA6 IWE6 IMI6 ICM6 HSQ6 HIU6 GYY6 GPC6 GFG6 FVK6 FLO6 FBS6 ERW6 EIA6 DYE6 DOI6 DEM6 CUQ6 CKU6 CAY6 BRC6 BHG6 AXK6 ANO6 ADS6 TW6 KA6 WWK6 WMO6 WCS6 VSW6 VJA6 UZE6 UPI6 UFM6 TVQ6 TLU6 TBY6 SSC6 SIG6 RYK6 ROO6 RES6 QUW6 QLA6 QBE6 PRI6 PHM6 OXQ6 ONU6 ODY6 NUC6 NKG6 NAK6 MQO6 MGS6 LWW6 LNA6 LDE6 KTI6 KJM6 JZQ6 JPU6 JFY6 IWC6 IMG6 ICK6 HSO6 HIS6 GYW6 GPA6 GFE6 FVI6 FLM6 FBQ6 ERU6 EHY6 DYC6 DOG6 DEK6 CUO6 CKS6 CAW6 BRA6 BHE6 AXI6 ANM6 ADQ6 TU6 JY6 WWI6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WWE6 WMI6 WCM6 VSQ6 VIU6 UYY6 UPC6 UFG6 TVK6 TLO6 TBS6 SRW6 SIA6 RYE6 ROI6 REM6 QUQ6 QKU6 QAY6 PRC6 PHG6 OXK6 ONO6 ODS6 NTW6 NKA6 NAE6 MQI6 MGM6 LWQ6 LMU6 LCY6 KTC6 KJG6 JZK6 JPO6 JFS6 IVW6 IMA6 ICE6 HSI6 HIM6 GYQ6 GOU6 GEY6 FVC6 FLG6 FBK6 ERO6 EHS6 DXW6 DOA6 DEE6 CUI6 CKM6 CAQ6 BQU6 BGY6 AXC6 ANG6 ADK6 TO6 JS6 WWA6 WME6 WCI6 VSM6 VIQ6 UYU6 UOY6 UFC6 TVG6 TLK6 TBO6 SRS6 SHW6 RYA6 ROE6 REI6 QUM6 QKQ6 QAU6 PQY6 PHC6 OXG6 ONK6 ODO6 NTS6 NJW6 NAA6 MQE6 MGI6 LWM6 LMQ6 LCU6 KSY6 KJC6 JZG6 JPK6 JFO6 IVS6 ILW6 ICA6 HSE6 HII6 GYM6 GOQ6 GEU6 FUY6 FLC6 FBG6 ERK6 EHO6 DXS6 DNW6 DEA6 CUE6 CKI6 CAM6 BQQ6 BGU6 AWY6 ANC6 ADG6 TK6 JO6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WWC6 WMG6 WCK6 VSO6 VIS6 UYW6 UPA6 UFE6 TVI6 TLM6 TBQ6 SRU6 SHY6 RYC6 ROG6 REK6 QUO6 QKS6 QAW6 PRA6 PHE6 OXI6 ONM6 ODQ6 NTU6 NJY6 NAC6 MQG6 MGK6 LWO6 LMS6 LCW6 KTA6 KJE6 JZI6 JPM6 JFQ6 IVU6 ILY6 ICC6 HSG6 HIK6 GYO6 GOS6 GEW6 FVA6 FLE6 FBI6 ERM6 EHQ6 DXU6 DNY6 DEC6 CUG6 CKK6 CAO6 BQS6 BGW6 AXA6 ANE6 ADI6 TM6 JQ6 WVW6 WMA6 WCE6 VSI6 VIM6 UYQ6 UOU6 UEY6 TVC6 TLG6 TBK6 SRO6 SHS6 RXW6 ROA6 REE6 QUI6 QKM6 QAQ6 PQU6 PGY6 OXC6 ONG6 ODK6 NTO6 NJS6 MZW6 MQA6 MGE6 LWI6 LMM6 LCQ6 KSU6 KIY6 JZC6 JPG6 JFK6 IVO6 ILS6 IBW6 HSA6 HIE6 GYI6 GOM6 GEQ6 FUU6 FKY6 FBC6 ERG6 EHK6 DXO6 DNS6 DDW6 CUA6 CKE6 CAI6 BQM6 BGQ6 AWU6 AMY6 ADC6 TG6 JK6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C131118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C196654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C262190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C327726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C393262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C458798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C524334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C589870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C655406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C720942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C786478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C852014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C917550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C983086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UYY983074 I65582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I131118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I196654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I262190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I327726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I393262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I458798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I524334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I589870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I655406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I720942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I786478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I852014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I917550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I983086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UFG983074 E65582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E131118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E196654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E262190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E327726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E393262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E458798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E524334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E589870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E655406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E720942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E786478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E852014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E917550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E983086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UPC983074 G65582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G131118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G196654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G262190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G327726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G393262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G458798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G524334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G589870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G655406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G720942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G786478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G852014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G917550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G983086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VIU983074 K65582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K131118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K196654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K262190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K327726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K393262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K458798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K524334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K589870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K655406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K720942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K786478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K852014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K917550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K983086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TVK983074 O65582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O131118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O196654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O262190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O327726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O393262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O458798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O524334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O589870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O655406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O720942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O786478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O852014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O917550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O983086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WWE983074 Q65582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Q131118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Q196654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Q262190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Q327726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Q393262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Q458798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Q524334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Q589870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Q655406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Q720942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Q786478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Q852014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Q917550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Q983086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WMI983074 S65582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S131118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S196654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S262190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S327726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S393262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S458798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S524334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S589870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S655406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S720942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S786478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S852014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S917550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S983086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WCM983074 U65582 JQ65570 TM65570 ADI65570 ANE65570 AXA65570 BGW65570 BQS65570 CAO65570 CKK65570 CUG65570 DEC65570 DNY65570 DXU65570 EHQ65570 ERM65570 FBI65570 FLE65570 FVA65570 GEW65570 GOS65570 GYO65570 HIK65570 HSG65570 ICC65570 ILY65570 IVU65570 JFQ65570 JPM65570 JZI65570 KJE65570 KTA65570 LCW65570 LMS65570 LWO65570 MGK65570 MQG65570 NAC65570 NJY65570 NTU65570 ODQ65570 ONM65570 OXI65570 PHE65570 PRA65570 QAW65570 QKS65570 QUO65570 REK65570 ROG65570 RYC65570 SHY65570 SRU65570 TBQ65570 TLM65570 TVI65570 UFE65570 UPA65570 UYW65570 VIS65570 VSO65570 WCK65570 WMG65570 WWC65570 U131118 JQ131106 TM131106 ADI131106 ANE131106 AXA131106 BGW131106 BQS131106 CAO131106 CKK131106 CUG131106 DEC131106 DNY131106 DXU131106 EHQ131106 ERM131106 FBI131106 FLE131106 FVA131106 GEW131106 GOS131106 GYO131106 HIK131106 HSG131106 ICC131106 ILY131106 IVU131106 JFQ131106 JPM131106 JZI131106 KJE131106 KTA131106 LCW131106 LMS131106 LWO131106 MGK131106 MQG131106 NAC131106 NJY131106 NTU131106 ODQ131106 ONM131106 OXI131106 PHE131106 PRA131106 QAW131106 QKS131106 QUO131106 REK131106 ROG131106 RYC131106 SHY131106 SRU131106 TBQ131106 TLM131106 TVI131106 UFE131106 UPA131106 UYW131106 VIS131106 VSO131106 WCK131106 WMG131106 WWC131106 U196654 JQ196642 TM196642 ADI196642 ANE196642 AXA196642 BGW196642 BQS196642 CAO196642 CKK196642 CUG196642 DEC196642 DNY196642 DXU196642 EHQ196642 ERM196642 FBI196642 FLE196642 FVA196642 GEW196642 GOS196642 GYO196642 HIK196642 HSG196642 ICC196642 ILY196642 IVU196642 JFQ196642 JPM196642 JZI196642 KJE196642 KTA196642 LCW196642 LMS196642 LWO196642 MGK196642 MQG196642 NAC196642 NJY196642 NTU196642 ODQ196642 ONM196642 OXI196642 PHE196642 PRA196642 QAW196642 QKS196642 QUO196642 REK196642 ROG196642 RYC196642 SHY196642 SRU196642 TBQ196642 TLM196642 TVI196642 UFE196642 UPA196642 UYW196642 VIS196642 VSO196642 WCK196642 WMG196642 WWC196642 U262190 JQ262178 TM262178 ADI262178 ANE262178 AXA262178 BGW262178 BQS262178 CAO262178 CKK262178 CUG262178 DEC262178 DNY262178 DXU262178 EHQ262178 ERM262178 FBI262178 FLE262178 FVA262178 GEW262178 GOS262178 GYO262178 HIK262178 HSG262178 ICC262178 ILY262178 IVU262178 JFQ262178 JPM262178 JZI262178 KJE262178 KTA262178 LCW262178 LMS262178 LWO262178 MGK262178 MQG262178 NAC262178 NJY262178 NTU262178 ODQ262178 ONM262178 OXI262178 PHE262178 PRA262178 QAW262178 QKS262178 QUO262178 REK262178 ROG262178 RYC262178 SHY262178 SRU262178 TBQ262178 TLM262178 TVI262178 UFE262178 UPA262178 UYW262178 VIS262178 VSO262178 WCK262178 WMG262178 WWC262178 U327726 JQ327714 TM327714 ADI327714 ANE327714 AXA327714 BGW327714 BQS327714 CAO327714 CKK327714 CUG327714 DEC327714 DNY327714 DXU327714 EHQ327714 ERM327714 FBI327714 FLE327714 FVA327714 GEW327714 GOS327714 GYO327714 HIK327714 HSG327714 ICC327714 ILY327714 IVU327714 JFQ327714 JPM327714 JZI327714 KJE327714 KTA327714 LCW327714 LMS327714 LWO327714 MGK327714 MQG327714 NAC327714 NJY327714 NTU327714 ODQ327714 ONM327714 OXI327714 PHE327714 PRA327714 QAW327714 QKS327714 QUO327714 REK327714 ROG327714 RYC327714 SHY327714 SRU327714 TBQ327714 TLM327714 TVI327714 UFE327714 UPA327714 UYW327714 VIS327714 VSO327714 WCK327714 WMG327714 WWC327714 U393262 JQ393250 TM393250 ADI393250 ANE393250 AXA393250 BGW393250 BQS393250 CAO393250 CKK393250 CUG393250 DEC393250 DNY393250 DXU393250 EHQ393250 ERM393250 FBI393250 FLE393250 FVA393250 GEW393250 GOS393250 GYO393250 HIK393250 HSG393250 ICC393250 ILY393250 IVU393250 JFQ393250 JPM393250 JZI393250 KJE393250 KTA393250 LCW393250 LMS393250 LWO393250 MGK393250 MQG393250 NAC393250 NJY393250 NTU393250 ODQ393250 ONM393250 OXI393250 PHE393250 PRA393250 QAW393250 QKS393250 QUO393250 REK393250 ROG393250 RYC393250 SHY393250 SRU393250 TBQ393250 TLM393250 TVI393250 UFE393250 UPA393250 UYW393250 VIS393250 VSO393250 WCK393250 WMG393250 WWC393250 U458798 JQ458786 TM458786 ADI458786 ANE458786 AXA458786 BGW458786 BQS458786 CAO458786 CKK458786 CUG458786 DEC458786 DNY458786 DXU458786 EHQ458786 ERM458786 FBI458786 FLE458786 FVA458786 GEW458786 GOS458786 GYO458786 HIK458786 HSG458786 ICC458786 ILY458786 IVU458786 JFQ458786 JPM458786 JZI458786 KJE458786 KTA458786 LCW458786 LMS458786 LWO458786 MGK458786 MQG458786 NAC458786 NJY458786 NTU458786 ODQ458786 ONM458786 OXI458786 PHE458786 PRA458786 QAW458786 QKS458786 QUO458786 REK458786 ROG458786 RYC458786 SHY458786 SRU458786 TBQ458786 TLM458786 TVI458786 UFE458786 UPA458786 UYW458786 VIS458786 VSO458786 WCK458786 WMG458786 WWC458786 U524334 JQ524322 TM524322 ADI524322 ANE524322 AXA524322 BGW524322 BQS524322 CAO524322 CKK524322 CUG524322 DEC524322 DNY524322 DXU524322 EHQ524322 ERM524322 FBI524322 FLE524322 FVA524322 GEW524322 GOS524322 GYO524322 HIK524322 HSG524322 ICC524322 ILY524322 IVU524322 JFQ524322 JPM524322 JZI524322 KJE524322 KTA524322 LCW524322 LMS524322 LWO524322 MGK524322 MQG524322 NAC524322 NJY524322 NTU524322 ODQ524322 ONM524322 OXI524322 PHE524322 PRA524322 QAW524322 QKS524322 QUO524322 REK524322 ROG524322 RYC524322 SHY524322 SRU524322 TBQ524322 TLM524322 TVI524322 UFE524322 UPA524322 UYW524322 VIS524322 VSO524322 WCK524322 WMG524322 WWC524322 U589870 JQ589858 TM589858 ADI589858 ANE589858 AXA589858 BGW589858 BQS589858 CAO589858 CKK589858 CUG589858 DEC589858 DNY589858 DXU589858 EHQ589858 ERM589858 FBI589858 FLE589858 FVA589858 GEW589858 GOS589858 GYO589858 HIK589858 HSG589858 ICC589858 ILY589858 IVU589858 JFQ589858 JPM589858 JZI589858 KJE589858 KTA589858 LCW589858 LMS589858 LWO589858 MGK589858 MQG589858 NAC589858 NJY589858 NTU589858 ODQ589858 ONM589858 OXI589858 PHE589858 PRA589858 QAW589858 QKS589858 QUO589858 REK589858 ROG589858 RYC589858 SHY589858 SRU589858 TBQ589858 TLM589858 TVI589858 UFE589858 UPA589858 UYW589858 VIS589858 VSO589858 WCK589858 WMG589858 WWC589858 U655406 JQ655394 TM655394 ADI655394 ANE655394 AXA655394 BGW655394 BQS655394 CAO655394 CKK655394 CUG655394 DEC655394 DNY655394 DXU655394 EHQ655394 ERM655394 FBI655394 FLE655394 FVA655394 GEW655394 GOS655394 GYO655394 HIK655394 HSG655394 ICC655394 ILY655394 IVU655394 JFQ655394 JPM655394 JZI655394 KJE655394 KTA655394 LCW655394 LMS655394 LWO655394 MGK655394 MQG655394 NAC655394 NJY655394 NTU655394 ODQ655394 ONM655394 OXI655394 PHE655394 PRA655394 QAW655394 QKS655394 QUO655394 REK655394 ROG655394 RYC655394 SHY655394 SRU655394 TBQ655394 TLM655394 TVI655394 UFE655394 UPA655394 UYW655394 VIS655394 VSO655394 WCK655394 WMG655394 WWC655394 U720942 JQ720930 TM720930 ADI720930 ANE720930 AXA720930 BGW720930 BQS720930 CAO720930 CKK720930 CUG720930 DEC720930 DNY720930 DXU720930 EHQ720930 ERM720930 FBI720930 FLE720930 FVA720930 GEW720930 GOS720930 GYO720930 HIK720930 HSG720930 ICC720930 ILY720930 IVU720930 JFQ720930 JPM720930 JZI720930 KJE720930 KTA720930 LCW720930 LMS720930 LWO720930 MGK720930 MQG720930 NAC720930 NJY720930 NTU720930 ODQ720930 ONM720930 OXI720930 PHE720930 PRA720930 QAW720930 QKS720930 QUO720930 REK720930 ROG720930 RYC720930 SHY720930 SRU720930 TBQ720930 TLM720930 TVI720930 UFE720930 UPA720930 UYW720930 VIS720930 VSO720930 WCK720930 WMG720930 WWC720930 U786478 JQ786466 TM786466 ADI786466 ANE786466 AXA786466 BGW786466 BQS786466 CAO786466 CKK786466 CUG786466 DEC786466 DNY786466 DXU786466 EHQ786466 ERM786466 FBI786466 FLE786466 FVA786466 GEW786466 GOS786466 GYO786466 HIK786466 HSG786466 ICC786466 ILY786466 IVU786466 JFQ786466 JPM786466 JZI786466 KJE786466 KTA786466 LCW786466 LMS786466 LWO786466 MGK786466 MQG786466 NAC786466 NJY786466 NTU786466 ODQ786466 ONM786466 OXI786466 PHE786466 PRA786466 QAW786466 QKS786466 QUO786466 REK786466 ROG786466 RYC786466 SHY786466 SRU786466 TBQ786466 TLM786466 TVI786466 UFE786466 UPA786466 UYW786466 VIS786466 VSO786466 WCK786466 WMG786466 WWC786466 U852014 JQ852002 TM852002 ADI852002 ANE852002 AXA852002 BGW852002 BQS852002 CAO852002 CKK852002 CUG852002 DEC852002 DNY852002 DXU852002 EHQ852002 ERM852002 FBI852002 FLE852002 FVA852002 GEW852002 GOS852002 GYO852002 HIK852002 HSG852002 ICC852002 ILY852002 IVU852002 JFQ852002 JPM852002 JZI852002 KJE852002 KTA852002 LCW852002 LMS852002 LWO852002 MGK852002 MQG852002 NAC852002 NJY852002 NTU852002 ODQ852002 ONM852002 OXI852002 PHE852002 PRA852002 QAW852002 QKS852002 QUO852002 REK852002 ROG852002 RYC852002 SHY852002 SRU852002 TBQ852002 TLM852002 TVI852002 UFE852002 UPA852002 UYW852002 VIS852002 VSO852002 WCK852002 WMG852002 WWC852002 U917550 JQ917538 TM917538 ADI917538 ANE917538 AXA917538 BGW917538 BQS917538 CAO917538 CKK917538 CUG917538 DEC917538 DNY917538 DXU917538 EHQ917538 ERM917538 FBI917538 FLE917538 FVA917538 GEW917538 GOS917538 GYO917538 HIK917538 HSG917538 ICC917538 ILY917538 IVU917538 JFQ917538 JPM917538 JZI917538 KJE917538 KTA917538 LCW917538 LMS917538 LWO917538 MGK917538 MQG917538 NAC917538 NJY917538 NTU917538 ODQ917538 ONM917538 OXI917538 PHE917538 PRA917538 QAW917538 QKS917538 QUO917538 REK917538 ROG917538 RYC917538 SHY917538 SRU917538 TBQ917538 TLM917538 TVI917538 UFE917538 UPA917538 UYW917538 VIS917538 VSO917538 WCK917538 WMG917538 WWC917538 U983086 JQ983074 TM983074 ADI983074 ANE983074 AXA983074 BGW983074 BQS983074 CAO983074 CKK983074 CUG983074 DEC983074 DNY983074 DXU983074 EHQ983074 ERM983074 FBI983074 FLE983074 FVA983074 GEW983074 GOS983074 GYO983074 HIK983074 HSG983074 ICC983074 ILY983074 IVU983074 JFQ983074 JPM983074 JZI983074 KJE983074 KTA983074 LCW983074 LMS983074 LWO983074 MGK983074 MQG983074 NAC983074 NJY983074 NTU983074 ODQ983074 ONM983074 OXI983074 PHE983074 PRA983074 QAW983074 QKS983074 QUO983074 REK983074 ROG983074 RYC983074 SHY983074 SRU983074 TBQ983074 TLM983074 TVI983074 UFE983074 UPA983074 UYW983074 VIS983074 VSO983074 WCK983074 WMG983074 WWC983074 VSQ983074 W65582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W131118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W196654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W262190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W327726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W393262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W458798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W524334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W589870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W655406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W720942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W786478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W852014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W917550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W983086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xm:sqref>
        </x14:dataValidation>
        <x14:dataValidation type="list" allowBlank="1" showInputMessage="1" showErrorMessage="1" promptTitle="Ｔシャツサイズ選択" prompt="Ｔシャツのサイズを選択してください。_x000a_連続１０回表彰の方のみご選択ください。連続２０回の方は選択不要です。" xr:uid="{00000000-0002-0000-0900-000004000000}">
          <x14:formula1>
            <xm:f>$AV$5:$AV$23</xm:f>
          </x14:formula1>
          <xm:sqref>D6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D65582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D131118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D196654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D262190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D327726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D393262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D458798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D524334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D589870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D655406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D720942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D786478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D852014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D917550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D983086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J6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J65582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J131118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J196654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J262190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J327726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J393262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J458798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J524334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J589870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J655406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J720942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J786478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J852014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J917550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J983086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F6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F65582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F131118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F196654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F262190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F327726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F393262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F458798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F524334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F589870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F655406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F720942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F786478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F852014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F917550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F983086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H6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H65582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H131118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H196654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H262190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H327726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H393262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H458798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H524334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H589870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H655406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H720942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H786478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H852014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H917550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H983086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L6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L65582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L131118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L196654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L262190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L327726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L393262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L458798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L524334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L589870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L655406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L720942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L786478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L852014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L917550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L983086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P6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P65582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P131118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P196654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P262190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P327726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P393262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P458798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P524334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P589870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P655406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P720942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P786478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P852014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P917550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P983086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R6 JZ6 TV6 ADR6 ANN6 AXJ6 BHF6 BRB6 CAX6 CKT6 CUP6 DEL6 DOH6 DYD6 EHZ6 ERV6 FBR6 FLN6 FVJ6 GFF6 GPB6 GYX6 HIT6 HSP6 ICL6 IMH6 IWD6 JFZ6 JPV6 JZR6 KJN6 KTJ6 LDF6 LNB6 LWX6 MGT6 MQP6 NAL6 NKH6 NUD6 ODZ6 ONV6 OXR6 PHN6 PRJ6 QBF6 QLB6 QUX6 RET6 ROP6 RYL6 SIH6 SSD6 TBZ6 TLV6 TVR6 UFN6 UPJ6 UZF6 VJB6 VSX6 WCT6 WMP6 WWL6 R65582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R131118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R196654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R262190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R327726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R393262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R458798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R524334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R589870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R655406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R720942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R786478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R852014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R917550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R983086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T6 KB6 TX6 ADT6 ANP6 AXL6 BHH6 BRD6 CAZ6 CKV6 CUR6 DEN6 DOJ6 DYF6 EIB6 ERX6 FBT6 FLP6 FVL6 GFH6 GPD6 GYZ6 HIV6 HSR6 ICN6 IMJ6 IWF6 JGB6 JPX6 JZT6 KJP6 KTL6 LDH6 LND6 LWZ6 MGV6 MQR6 NAN6 NKJ6 NUF6 OEB6 ONX6 OXT6 PHP6 PRL6 QBH6 QLD6 QUZ6 REV6 ROR6 RYN6 SIJ6 SSF6 TCB6 TLX6 TVT6 UFP6 UPL6 UZH6 VJD6 VSZ6 WCV6 WMR6 WWN6 T65582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T131118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T196654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T262190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T327726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T393262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T458798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T524334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T589870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T655406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T720942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T786478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T852014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T917550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T983086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V6 KD6 TZ6 ADV6 ANR6 AXN6 BHJ6 BRF6 CBB6 CKX6 CUT6 DEP6 DOL6 DYH6 EID6 ERZ6 FBV6 FLR6 FVN6 GFJ6 GPF6 GZB6 HIX6 HST6 ICP6 IML6 IWH6 JGD6 JPZ6 JZV6 KJR6 KTN6 LDJ6 LNF6 LXB6 MGX6 MQT6 NAP6 NKL6 NUH6 OED6 ONZ6 OXV6 PHR6 PRN6 QBJ6 QLF6 QVB6 REX6 ROT6 RYP6 SIL6 SSH6 TCD6 TLZ6 TVV6 UFR6 UPN6 UZJ6 VJF6 VTB6 WCX6 WMT6 WWP6 V65582 JR65570 TN65570 ADJ65570 ANF65570 AXB65570 BGX65570 BQT65570 CAP65570 CKL65570 CUH65570 DED65570 DNZ65570 DXV65570 EHR65570 ERN65570 FBJ65570 FLF65570 FVB65570 GEX65570 GOT65570 GYP65570 HIL65570 HSH65570 ICD65570 ILZ65570 IVV65570 JFR65570 JPN65570 JZJ65570 KJF65570 KTB65570 LCX65570 LMT65570 LWP65570 MGL65570 MQH65570 NAD65570 NJZ65570 NTV65570 ODR65570 ONN65570 OXJ65570 PHF65570 PRB65570 QAX65570 QKT65570 QUP65570 REL65570 ROH65570 RYD65570 SHZ65570 SRV65570 TBR65570 TLN65570 TVJ65570 UFF65570 UPB65570 UYX65570 VIT65570 VSP65570 WCL65570 WMH65570 WWD65570 V131118 JR131106 TN131106 ADJ131106 ANF131106 AXB131106 BGX131106 BQT131106 CAP131106 CKL131106 CUH131106 DED131106 DNZ131106 DXV131106 EHR131106 ERN131106 FBJ131106 FLF131106 FVB131106 GEX131106 GOT131106 GYP131106 HIL131106 HSH131106 ICD131106 ILZ131106 IVV131106 JFR131106 JPN131106 JZJ131106 KJF131106 KTB131106 LCX131106 LMT131106 LWP131106 MGL131106 MQH131106 NAD131106 NJZ131106 NTV131106 ODR131106 ONN131106 OXJ131106 PHF131106 PRB131106 QAX131106 QKT131106 QUP131106 REL131106 ROH131106 RYD131106 SHZ131106 SRV131106 TBR131106 TLN131106 TVJ131106 UFF131106 UPB131106 UYX131106 VIT131106 VSP131106 WCL131106 WMH131106 WWD131106 V196654 JR196642 TN196642 ADJ196642 ANF196642 AXB196642 BGX196642 BQT196642 CAP196642 CKL196642 CUH196642 DED196642 DNZ196642 DXV196642 EHR196642 ERN196642 FBJ196642 FLF196642 FVB196642 GEX196642 GOT196642 GYP196642 HIL196642 HSH196642 ICD196642 ILZ196642 IVV196642 JFR196642 JPN196642 JZJ196642 KJF196642 KTB196642 LCX196642 LMT196642 LWP196642 MGL196642 MQH196642 NAD196642 NJZ196642 NTV196642 ODR196642 ONN196642 OXJ196642 PHF196642 PRB196642 QAX196642 QKT196642 QUP196642 REL196642 ROH196642 RYD196642 SHZ196642 SRV196642 TBR196642 TLN196642 TVJ196642 UFF196642 UPB196642 UYX196642 VIT196642 VSP196642 WCL196642 WMH196642 WWD196642 V262190 JR262178 TN262178 ADJ262178 ANF262178 AXB262178 BGX262178 BQT262178 CAP262178 CKL262178 CUH262178 DED262178 DNZ262178 DXV262178 EHR262178 ERN262178 FBJ262178 FLF262178 FVB262178 GEX262178 GOT262178 GYP262178 HIL262178 HSH262178 ICD262178 ILZ262178 IVV262178 JFR262178 JPN262178 JZJ262178 KJF262178 KTB262178 LCX262178 LMT262178 LWP262178 MGL262178 MQH262178 NAD262178 NJZ262178 NTV262178 ODR262178 ONN262178 OXJ262178 PHF262178 PRB262178 QAX262178 QKT262178 QUP262178 REL262178 ROH262178 RYD262178 SHZ262178 SRV262178 TBR262178 TLN262178 TVJ262178 UFF262178 UPB262178 UYX262178 VIT262178 VSP262178 WCL262178 WMH262178 WWD262178 V327726 JR327714 TN327714 ADJ327714 ANF327714 AXB327714 BGX327714 BQT327714 CAP327714 CKL327714 CUH327714 DED327714 DNZ327714 DXV327714 EHR327714 ERN327714 FBJ327714 FLF327714 FVB327714 GEX327714 GOT327714 GYP327714 HIL327714 HSH327714 ICD327714 ILZ327714 IVV327714 JFR327714 JPN327714 JZJ327714 KJF327714 KTB327714 LCX327714 LMT327714 LWP327714 MGL327714 MQH327714 NAD327714 NJZ327714 NTV327714 ODR327714 ONN327714 OXJ327714 PHF327714 PRB327714 QAX327714 QKT327714 QUP327714 REL327714 ROH327714 RYD327714 SHZ327714 SRV327714 TBR327714 TLN327714 TVJ327714 UFF327714 UPB327714 UYX327714 VIT327714 VSP327714 WCL327714 WMH327714 WWD327714 V393262 JR393250 TN393250 ADJ393250 ANF393250 AXB393250 BGX393250 BQT393250 CAP393250 CKL393250 CUH393250 DED393250 DNZ393250 DXV393250 EHR393250 ERN393250 FBJ393250 FLF393250 FVB393250 GEX393250 GOT393250 GYP393250 HIL393250 HSH393250 ICD393250 ILZ393250 IVV393250 JFR393250 JPN393250 JZJ393250 KJF393250 KTB393250 LCX393250 LMT393250 LWP393250 MGL393250 MQH393250 NAD393250 NJZ393250 NTV393250 ODR393250 ONN393250 OXJ393250 PHF393250 PRB393250 QAX393250 QKT393250 QUP393250 REL393250 ROH393250 RYD393250 SHZ393250 SRV393250 TBR393250 TLN393250 TVJ393250 UFF393250 UPB393250 UYX393250 VIT393250 VSP393250 WCL393250 WMH393250 WWD393250 V458798 JR458786 TN458786 ADJ458786 ANF458786 AXB458786 BGX458786 BQT458786 CAP458786 CKL458786 CUH458786 DED458786 DNZ458786 DXV458786 EHR458786 ERN458786 FBJ458786 FLF458786 FVB458786 GEX458786 GOT458786 GYP458786 HIL458786 HSH458786 ICD458786 ILZ458786 IVV458786 JFR458786 JPN458786 JZJ458786 KJF458786 KTB458786 LCX458786 LMT458786 LWP458786 MGL458786 MQH458786 NAD458786 NJZ458786 NTV458786 ODR458786 ONN458786 OXJ458786 PHF458786 PRB458786 QAX458786 QKT458786 QUP458786 REL458786 ROH458786 RYD458786 SHZ458786 SRV458786 TBR458786 TLN458786 TVJ458786 UFF458786 UPB458786 UYX458786 VIT458786 VSP458786 WCL458786 WMH458786 WWD458786 V524334 JR524322 TN524322 ADJ524322 ANF524322 AXB524322 BGX524322 BQT524322 CAP524322 CKL524322 CUH524322 DED524322 DNZ524322 DXV524322 EHR524322 ERN524322 FBJ524322 FLF524322 FVB524322 GEX524322 GOT524322 GYP524322 HIL524322 HSH524322 ICD524322 ILZ524322 IVV524322 JFR524322 JPN524322 JZJ524322 KJF524322 KTB524322 LCX524322 LMT524322 LWP524322 MGL524322 MQH524322 NAD524322 NJZ524322 NTV524322 ODR524322 ONN524322 OXJ524322 PHF524322 PRB524322 QAX524322 QKT524322 QUP524322 REL524322 ROH524322 RYD524322 SHZ524322 SRV524322 TBR524322 TLN524322 TVJ524322 UFF524322 UPB524322 UYX524322 VIT524322 VSP524322 WCL524322 WMH524322 WWD524322 V589870 JR589858 TN589858 ADJ589858 ANF589858 AXB589858 BGX589858 BQT589858 CAP589858 CKL589858 CUH589858 DED589858 DNZ589858 DXV589858 EHR589858 ERN589858 FBJ589858 FLF589858 FVB589858 GEX589858 GOT589858 GYP589858 HIL589858 HSH589858 ICD589858 ILZ589858 IVV589858 JFR589858 JPN589858 JZJ589858 KJF589858 KTB589858 LCX589858 LMT589858 LWP589858 MGL589858 MQH589858 NAD589858 NJZ589858 NTV589858 ODR589858 ONN589858 OXJ589858 PHF589858 PRB589858 QAX589858 QKT589858 QUP589858 REL589858 ROH589858 RYD589858 SHZ589858 SRV589858 TBR589858 TLN589858 TVJ589858 UFF589858 UPB589858 UYX589858 VIT589858 VSP589858 WCL589858 WMH589858 WWD589858 V655406 JR655394 TN655394 ADJ655394 ANF655394 AXB655394 BGX655394 BQT655394 CAP655394 CKL655394 CUH655394 DED655394 DNZ655394 DXV655394 EHR655394 ERN655394 FBJ655394 FLF655394 FVB655394 GEX655394 GOT655394 GYP655394 HIL655394 HSH655394 ICD655394 ILZ655394 IVV655394 JFR655394 JPN655394 JZJ655394 KJF655394 KTB655394 LCX655394 LMT655394 LWP655394 MGL655394 MQH655394 NAD655394 NJZ655394 NTV655394 ODR655394 ONN655394 OXJ655394 PHF655394 PRB655394 QAX655394 QKT655394 QUP655394 REL655394 ROH655394 RYD655394 SHZ655394 SRV655394 TBR655394 TLN655394 TVJ655394 UFF655394 UPB655394 UYX655394 VIT655394 VSP655394 WCL655394 WMH655394 WWD655394 V720942 JR720930 TN720930 ADJ720930 ANF720930 AXB720930 BGX720930 BQT720930 CAP720930 CKL720930 CUH720930 DED720930 DNZ720930 DXV720930 EHR720930 ERN720930 FBJ720930 FLF720930 FVB720930 GEX720930 GOT720930 GYP720930 HIL720930 HSH720930 ICD720930 ILZ720930 IVV720930 JFR720930 JPN720930 JZJ720930 KJF720930 KTB720930 LCX720930 LMT720930 LWP720930 MGL720930 MQH720930 NAD720930 NJZ720930 NTV720930 ODR720930 ONN720930 OXJ720930 PHF720930 PRB720930 QAX720930 QKT720930 QUP720930 REL720930 ROH720930 RYD720930 SHZ720930 SRV720930 TBR720930 TLN720930 TVJ720930 UFF720930 UPB720930 UYX720930 VIT720930 VSP720930 WCL720930 WMH720930 WWD720930 V786478 JR786466 TN786466 ADJ786466 ANF786466 AXB786466 BGX786466 BQT786466 CAP786466 CKL786466 CUH786466 DED786466 DNZ786466 DXV786466 EHR786466 ERN786466 FBJ786466 FLF786466 FVB786466 GEX786466 GOT786466 GYP786466 HIL786466 HSH786466 ICD786466 ILZ786466 IVV786466 JFR786466 JPN786466 JZJ786466 KJF786466 KTB786466 LCX786466 LMT786466 LWP786466 MGL786466 MQH786466 NAD786466 NJZ786466 NTV786466 ODR786466 ONN786466 OXJ786466 PHF786466 PRB786466 QAX786466 QKT786466 QUP786466 REL786466 ROH786466 RYD786466 SHZ786466 SRV786466 TBR786466 TLN786466 TVJ786466 UFF786466 UPB786466 UYX786466 VIT786466 VSP786466 WCL786466 WMH786466 WWD786466 V852014 JR852002 TN852002 ADJ852002 ANF852002 AXB852002 BGX852002 BQT852002 CAP852002 CKL852002 CUH852002 DED852002 DNZ852002 DXV852002 EHR852002 ERN852002 FBJ852002 FLF852002 FVB852002 GEX852002 GOT852002 GYP852002 HIL852002 HSH852002 ICD852002 ILZ852002 IVV852002 JFR852002 JPN852002 JZJ852002 KJF852002 KTB852002 LCX852002 LMT852002 LWP852002 MGL852002 MQH852002 NAD852002 NJZ852002 NTV852002 ODR852002 ONN852002 OXJ852002 PHF852002 PRB852002 QAX852002 QKT852002 QUP852002 REL852002 ROH852002 RYD852002 SHZ852002 SRV852002 TBR852002 TLN852002 TVJ852002 UFF852002 UPB852002 UYX852002 VIT852002 VSP852002 WCL852002 WMH852002 WWD852002 V917550 JR917538 TN917538 ADJ917538 ANF917538 AXB917538 BGX917538 BQT917538 CAP917538 CKL917538 CUH917538 DED917538 DNZ917538 DXV917538 EHR917538 ERN917538 FBJ917538 FLF917538 FVB917538 GEX917538 GOT917538 GYP917538 HIL917538 HSH917538 ICD917538 ILZ917538 IVV917538 JFR917538 JPN917538 JZJ917538 KJF917538 KTB917538 LCX917538 LMT917538 LWP917538 MGL917538 MQH917538 NAD917538 NJZ917538 NTV917538 ODR917538 ONN917538 OXJ917538 PHF917538 PRB917538 QAX917538 QKT917538 QUP917538 REL917538 ROH917538 RYD917538 SHZ917538 SRV917538 TBR917538 TLN917538 TVJ917538 UFF917538 UPB917538 UYX917538 VIT917538 VSP917538 WCL917538 WMH917538 WWD917538 V983086 JR983074 TN983074 ADJ983074 ANF983074 AXB983074 BGX983074 BQT983074 CAP983074 CKL983074 CUH983074 DED983074 DNZ983074 DXV983074 EHR983074 ERN983074 FBJ983074 FLF983074 FVB983074 GEX983074 GOT983074 GYP983074 HIL983074 HSH983074 ICD983074 ILZ983074 IVV983074 JFR983074 JPN983074 JZJ983074 KJF983074 KTB983074 LCX983074 LMT983074 LWP983074 MGL983074 MQH983074 NAD983074 NJZ983074 NTV983074 ODR983074 ONN983074 OXJ983074 PHF983074 PRB983074 QAX983074 QKT983074 QUP983074 REL983074 ROH983074 RYD983074 SHZ983074 SRV983074 TBR983074 TLN983074 TVJ983074 UFF983074 UPB983074 UYX983074 VIT983074 VSP983074 WCL983074 WMH983074 WWD983074 WWF983074 KF6 UB6 ADX6 ANT6 AXP6 BHL6 BRH6 CBD6 CKZ6 CUV6 DER6 DON6 DYJ6 EIF6 ESB6 FBX6 FLT6 FVP6 GFL6 GPH6 GZD6 HIZ6 HSV6 ICR6 IMN6 IWJ6 JGF6 JQB6 JZX6 KJT6 KTP6 LDL6 LNH6 LXD6 MGZ6 MQV6 NAR6 NKN6 NUJ6 OEF6 OOB6 OXX6 PHT6 PRP6 QBL6 QLH6 QVD6 REZ6 ROV6 RYR6 SIN6 SSJ6 TCF6 TMB6 TVX6 UFT6 UPP6 UZL6 VJH6 VTD6 WCZ6 WMV6 WWR6 X65582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X131118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X196654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X262190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X327726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X393262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X458798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X524334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X589870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X655406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X720942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X786478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X852014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X917550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X983086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X6 AB6 AD6 AF6 AH6 AJ6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53"/>
  <sheetViews>
    <sheetView workbookViewId="0"/>
  </sheetViews>
  <sheetFormatPr defaultRowHeight="12"/>
  <cols>
    <col min="1" max="1" width="5.28515625" customWidth="1"/>
    <col min="2" max="2" width="13.28515625" customWidth="1"/>
    <col min="3" max="3" width="18.42578125" customWidth="1"/>
    <col min="4" max="4" width="7.28515625" customWidth="1"/>
    <col min="5" max="5" width="12.7109375" customWidth="1"/>
    <col min="6" max="7" width="8.28515625" customWidth="1"/>
    <col min="8" max="8" width="6.7109375" customWidth="1"/>
    <col min="9" max="9" width="5.7109375" customWidth="1"/>
    <col min="10" max="13" width="8.140625" customWidth="1"/>
  </cols>
  <sheetData>
    <row r="1" spans="1:13" s="142" customFormat="1">
      <c r="A1" s="142" t="s">
        <v>166</v>
      </c>
      <c r="B1" s="142" t="s">
        <v>167</v>
      </c>
      <c r="C1" s="142" t="s">
        <v>168</v>
      </c>
      <c r="D1" s="142" t="s">
        <v>169</v>
      </c>
      <c r="E1" s="142" t="s">
        <v>170</v>
      </c>
      <c r="F1" s="142" t="s">
        <v>171</v>
      </c>
      <c r="G1" s="142" t="s">
        <v>172</v>
      </c>
      <c r="H1" s="142" t="s">
        <v>173</v>
      </c>
      <c r="I1" s="142" t="s">
        <v>174</v>
      </c>
      <c r="J1" s="142" t="s">
        <v>175</v>
      </c>
      <c r="K1" s="142" t="s">
        <v>176</v>
      </c>
      <c r="L1" s="142" t="s">
        <v>177</v>
      </c>
      <c r="M1" s="142" t="s">
        <v>178</v>
      </c>
    </row>
    <row r="2" spans="1:13">
      <c r="A2" t="str">
        <f>IF(リレーオーダー用紙!F7="","",0)</f>
        <v/>
      </c>
      <c r="B2" s="60">
        <f>団体!$C$3</f>
        <v>0</v>
      </c>
      <c r="C2">
        <f>団体!$E$3</f>
        <v>0</v>
      </c>
      <c r="D2" s="59" t="str">
        <f>リレーオーダー用紙!AH7</f>
        <v/>
      </c>
      <c r="E2" t="str">
        <f>リレーオーダー用紙!AW7</f>
        <v>999:99.99</v>
      </c>
      <c r="F2" s="59" t="str">
        <f>団体!$B$3</f>
        <v/>
      </c>
      <c r="G2">
        <v>0</v>
      </c>
      <c r="H2">
        <v>7</v>
      </c>
      <c r="I2">
        <v>200</v>
      </c>
      <c r="J2" t="str">
        <f>リレーオーダー用紙!AS7</f>
        <v/>
      </c>
      <c r="K2" t="str">
        <f>リレーオーダー用紙!AT7</f>
        <v/>
      </c>
      <c r="L2" t="str">
        <f>リレーオーダー用紙!AU7</f>
        <v/>
      </c>
      <c r="M2" t="str">
        <f>リレーオーダー用紙!AV7</f>
        <v/>
      </c>
    </row>
    <row r="3" spans="1:13">
      <c r="A3" t="str">
        <f>IF(リレーオーダー用紙!F8="","",0)</f>
        <v/>
      </c>
      <c r="B3" s="60">
        <f>団体!$C$3</f>
        <v>0</v>
      </c>
      <c r="C3">
        <f>団体!$E$3</f>
        <v>0</v>
      </c>
      <c r="D3" s="59" t="str">
        <f>リレーオーダー用紙!AH8</f>
        <v/>
      </c>
      <c r="E3" t="str">
        <f>リレーオーダー用紙!AW8</f>
        <v>999:99.99</v>
      </c>
      <c r="F3" s="59" t="str">
        <f>団体!$B$3</f>
        <v/>
      </c>
      <c r="G3">
        <v>0</v>
      </c>
      <c r="H3">
        <v>7</v>
      </c>
      <c r="I3">
        <v>200</v>
      </c>
      <c r="J3" t="str">
        <f>リレーオーダー用紙!AS8</f>
        <v/>
      </c>
      <c r="K3" t="str">
        <f>リレーオーダー用紙!AT8</f>
        <v/>
      </c>
      <c r="L3" t="str">
        <f>リレーオーダー用紙!AU8</f>
        <v/>
      </c>
      <c r="M3" t="str">
        <f>リレーオーダー用紙!AV8</f>
        <v/>
      </c>
    </row>
    <row r="4" spans="1:13">
      <c r="A4" t="str">
        <f>IF(リレーオーダー用紙!F9="","",0)</f>
        <v/>
      </c>
      <c r="B4" s="60">
        <f>団体!$C$3</f>
        <v>0</v>
      </c>
      <c r="C4">
        <f>団体!$E$3</f>
        <v>0</v>
      </c>
      <c r="D4" s="59" t="str">
        <f>リレーオーダー用紙!AH9</f>
        <v/>
      </c>
      <c r="E4" t="str">
        <f>リレーオーダー用紙!AW9</f>
        <v>999:99.99</v>
      </c>
      <c r="F4" s="59" t="str">
        <f>団体!$B$3</f>
        <v/>
      </c>
      <c r="G4">
        <v>0</v>
      </c>
      <c r="H4">
        <v>7</v>
      </c>
      <c r="I4">
        <v>200</v>
      </c>
      <c r="J4" t="str">
        <f>リレーオーダー用紙!AS9</f>
        <v/>
      </c>
      <c r="K4" t="str">
        <f>リレーオーダー用紙!AT9</f>
        <v/>
      </c>
      <c r="L4" t="str">
        <f>リレーオーダー用紙!AU9</f>
        <v/>
      </c>
      <c r="M4" t="str">
        <f>リレーオーダー用紙!AV9</f>
        <v/>
      </c>
    </row>
    <row r="5" spans="1:13">
      <c r="A5" t="str">
        <f>IF(リレーオーダー用紙!F10="","",0)</f>
        <v/>
      </c>
      <c r="B5" s="60">
        <f>団体!$C$3</f>
        <v>0</v>
      </c>
      <c r="C5">
        <f>団体!$E$3</f>
        <v>0</v>
      </c>
      <c r="D5" s="59" t="str">
        <f>リレーオーダー用紙!AH10</f>
        <v/>
      </c>
      <c r="E5" t="str">
        <f>リレーオーダー用紙!AW10</f>
        <v>999:99.99</v>
      </c>
      <c r="F5" s="59" t="str">
        <f>団体!$B$3</f>
        <v/>
      </c>
      <c r="G5">
        <v>0</v>
      </c>
      <c r="H5">
        <v>7</v>
      </c>
      <c r="I5">
        <v>200</v>
      </c>
      <c r="J5" t="str">
        <f>リレーオーダー用紙!AS10</f>
        <v/>
      </c>
      <c r="K5" t="str">
        <f>リレーオーダー用紙!AT10</f>
        <v/>
      </c>
      <c r="L5" t="str">
        <f>リレーオーダー用紙!AU10</f>
        <v/>
      </c>
      <c r="M5" t="str">
        <f>リレーオーダー用紙!AV10</f>
        <v/>
      </c>
    </row>
    <row r="6" spans="1:13">
      <c r="A6" t="str">
        <f>IF(リレーオーダー用紙!F11="","",0)</f>
        <v/>
      </c>
      <c r="B6" s="60">
        <f>団体!$C$3</f>
        <v>0</v>
      </c>
      <c r="C6">
        <f>団体!$E$3</f>
        <v>0</v>
      </c>
      <c r="D6" s="59" t="str">
        <f>リレーオーダー用紙!AH11</f>
        <v/>
      </c>
      <c r="E6" t="str">
        <f>リレーオーダー用紙!AW11</f>
        <v>999:99.99</v>
      </c>
      <c r="F6" s="59" t="str">
        <f>団体!$B$3</f>
        <v/>
      </c>
      <c r="G6">
        <v>0</v>
      </c>
      <c r="H6">
        <v>7</v>
      </c>
      <c r="I6">
        <v>200</v>
      </c>
      <c r="J6" t="str">
        <f>リレーオーダー用紙!AS11</f>
        <v/>
      </c>
      <c r="K6" t="str">
        <f>リレーオーダー用紙!AT11</f>
        <v/>
      </c>
      <c r="L6" t="str">
        <f>リレーオーダー用紙!AU11</f>
        <v/>
      </c>
      <c r="M6" t="str">
        <f>リレーオーダー用紙!AV11</f>
        <v/>
      </c>
    </row>
    <row r="7" spans="1:13">
      <c r="A7" t="str">
        <f>IF(リレーオーダー用紙!F12="","",0)</f>
        <v/>
      </c>
      <c r="B7" s="60">
        <f>団体!$C$3</f>
        <v>0</v>
      </c>
      <c r="C7">
        <f>団体!$E$3</f>
        <v>0</v>
      </c>
      <c r="D7" s="59" t="str">
        <f>リレーオーダー用紙!AH12</f>
        <v/>
      </c>
      <c r="E7" t="str">
        <f>リレーオーダー用紙!AW12</f>
        <v>999:99.99</v>
      </c>
      <c r="F7" s="59" t="str">
        <f>団体!$B$3</f>
        <v/>
      </c>
      <c r="G7">
        <v>0</v>
      </c>
      <c r="H7">
        <v>7</v>
      </c>
      <c r="I7">
        <v>200</v>
      </c>
      <c r="J7" t="str">
        <f>リレーオーダー用紙!AS12</f>
        <v/>
      </c>
      <c r="K7" t="str">
        <f>リレーオーダー用紙!AT12</f>
        <v/>
      </c>
      <c r="L7" t="str">
        <f>リレーオーダー用紙!AU12</f>
        <v/>
      </c>
      <c r="M7" t="str">
        <f>リレーオーダー用紙!AV12</f>
        <v/>
      </c>
    </row>
    <row r="8" spans="1:13">
      <c r="A8" s="137" t="str">
        <f>IF(リレーオーダー用紙!F13="","",0)</f>
        <v/>
      </c>
      <c r="B8" s="150">
        <f>団体!$C$3</f>
        <v>0</v>
      </c>
      <c r="C8" s="137">
        <f>団体!$E$3</f>
        <v>0</v>
      </c>
      <c r="D8" s="148" t="str">
        <f>リレーオーダー用紙!AH13</f>
        <v/>
      </c>
      <c r="E8" s="137" t="str">
        <f>リレーオーダー用紙!AW13</f>
        <v>999:99.99</v>
      </c>
      <c r="F8" s="148" t="str">
        <f>団体!$B$3</f>
        <v/>
      </c>
      <c r="G8" s="137">
        <v>0</v>
      </c>
      <c r="H8" s="137">
        <v>7</v>
      </c>
      <c r="I8" s="137">
        <v>200</v>
      </c>
      <c r="J8" s="137" t="str">
        <f>リレーオーダー用紙!AS13</f>
        <v/>
      </c>
      <c r="K8" s="137" t="str">
        <f>リレーオーダー用紙!AT13</f>
        <v/>
      </c>
      <c r="L8" s="137" t="str">
        <f>リレーオーダー用紙!AU13</f>
        <v/>
      </c>
      <c r="M8" s="137" t="str">
        <f>リレーオーダー用紙!AV13</f>
        <v/>
      </c>
    </row>
    <row r="9" spans="1:13">
      <c r="A9" t="str">
        <f>IF(リレーオーダー用紙!F14="","",0)</f>
        <v/>
      </c>
      <c r="B9" s="60"/>
      <c r="D9" s="59"/>
      <c r="F9" s="59"/>
    </row>
    <row r="10" spans="1:13">
      <c r="A10" s="137"/>
      <c r="B10" s="150"/>
      <c r="C10" s="137"/>
      <c r="D10" s="148"/>
      <c r="E10" s="137"/>
      <c r="F10" s="148"/>
      <c r="G10" s="137"/>
      <c r="H10" s="137"/>
      <c r="I10" s="137"/>
      <c r="J10" s="137"/>
      <c r="K10" s="137"/>
      <c r="L10" s="137"/>
      <c r="M10" s="137"/>
    </row>
    <row r="11" spans="1:13">
      <c r="A11" t="str">
        <f>IF(リレーオーダー用紙!F16="","",0)</f>
        <v/>
      </c>
      <c r="B11" s="60">
        <f>団体!$C$3</f>
        <v>0</v>
      </c>
      <c r="C11">
        <f>団体!$E$3</f>
        <v>0</v>
      </c>
      <c r="D11" s="59" t="str">
        <f>リレーオーダー用紙!AH16</f>
        <v/>
      </c>
      <c r="E11" t="str">
        <f>リレーオーダー用紙!AW16</f>
        <v>999:99.99</v>
      </c>
      <c r="F11" s="59" t="str">
        <f>団体!$B$3</f>
        <v/>
      </c>
      <c r="G11">
        <v>0</v>
      </c>
      <c r="H11">
        <v>6</v>
      </c>
      <c r="I11">
        <v>200</v>
      </c>
      <c r="J11" t="str">
        <f>リレーオーダー用紙!AS16</f>
        <v/>
      </c>
      <c r="K11" t="str">
        <f>リレーオーダー用紙!AT16</f>
        <v/>
      </c>
      <c r="L11" t="str">
        <f>リレーオーダー用紙!AU16</f>
        <v/>
      </c>
      <c r="M11" t="str">
        <f>リレーオーダー用紙!AV16</f>
        <v/>
      </c>
    </row>
    <row r="12" spans="1:13">
      <c r="A12" t="str">
        <f>IF(リレーオーダー用紙!F17="","",0)</f>
        <v/>
      </c>
      <c r="B12" s="60">
        <f>団体!$C$3</f>
        <v>0</v>
      </c>
      <c r="C12">
        <f>団体!$E$3</f>
        <v>0</v>
      </c>
      <c r="D12" s="59" t="str">
        <f>リレーオーダー用紙!AH17</f>
        <v/>
      </c>
      <c r="E12" t="str">
        <f>リレーオーダー用紙!AW17</f>
        <v>999:99.99</v>
      </c>
      <c r="F12" s="59" t="str">
        <f>団体!$B$3</f>
        <v/>
      </c>
      <c r="G12">
        <v>0</v>
      </c>
      <c r="H12">
        <v>6</v>
      </c>
      <c r="I12">
        <v>200</v>
      </c>
      <c r="J12" t="str">
        <f>リレーオーダー用紙!AS17</f>
        <v/>
      </c>
      <c r="K12" t="str">
        <f>リレーオーダー用紙!AT17</f>
        <v/>
      </c>
      <c r="L12" t="str">
        <f>リレーオーダー用紙!AU17</f>
        <v/>
      </c>
      <c r="M12" t="str">
        <f>リレーオーダー用紙!AV17</f>
        <v/>
      </c>
    </row>
    <row r="13" spans="1:13">
      <c r="A13" t="str">
        <f>IF(リレーオーダー用紙!F18="","",0)</f>
        <v/>
      </c>
      <c r="B13" s="60">
        <f>団体!$C$3</f>
        <v>0</v>
      </c>
      <c r="C13">
        <f>団体!$E$3</f>
        <v>0</v>
      </c>
      <c r="D13" s="59" t="str">
        <f>リレーオーダー用紙!AH18</f>
        <v/>
      </c>
      <c r="E13" t="str">
        <f>リレーオーダー用紙!AW18</f>
        <v>999:99.99</v>
      </c>
      <c r="F13" s="59" t="str">
        <f>団体!$B$3</f>
        <v/>
      </c>
      <c r="G13">
        <v>0</v>
      </c>
      <c r="H13">
        <v>6</v>
      </c>
      <c r="I13">
        <v>200</v>
      </c>
      <c r="J13" t="str">
        <f>リレーオーダー用紙!AS18</f>
        <v/>
      </c>
      <c r="K13" t="str">
        <f>リレーオーダー用紙!AT18</f>
        <v/>
      </c>
      <c r="L13" t="str">
        <f>リレーオーダー用紙!AU18</f>
        <v/>
      </c>
      <c r="M13" t="str">
        <f>リレーオーダー用紙!AV18</f>
        <v/>
      </c>
    </row>
    <row r="14" spans="1:13">
      <c r="A14" t="str">
        <f>IF(リレーオーダー用紙!F19="","",0)</f>
        <v/>
      </c>
      <c r="B14" s="60">
        <f>団体!$C$3</f>
        <v>0</v>
      </c>
      <c r="C14">
        <f>団体!$E$3</f>
        <v>0</v>
      </c>
      <c r="D14" s="59" t="str">
        <f>リレーオーダー用紙!AH19</f>
        <v/>
      </c>
      <c r="E14" t="str">
        <f>リレーオーダー用紙!AW19</f>
        <v>999:99.99</v>
      </c>
      <c r="F14" s="59" t="str">
        <f>団体!$B$3</f>
        <v/>
      </c>
      <c r="G14">
        <v>0</v>
      </c>
      <c r="H14">
        <v>6</v>
      </c>
      <c r="I14">
        <v>200</v>
      </c>
      <c r="J14" t="str">
        <f>リレーオーダー用紙!AS19</f>
        <v/>
      </c>
      <c r="K14" t="str">
        <f>リレーオーダー用紙!AT19</f>
        <v/>
      </c>
      <c r="L14" t="str">
        <f>リレーオーダー用紙!AU19</f>
        <v/>
      </c>
      <c r="M14" t="str">
        <f>リレーオーダー用紙!AV19</f>
        <v/>
      </c>
    </row>
    <row r="15" spans="1:13">
      <c r="A15" t="str">
        <f>IF(リレーオーダー用紙!F20="","",0)</f>
        <v/>
      </c>
      <c r="B15" s="60">
        <f>団体!$C$3</f>
        <v>0</v>
      </c>
      <c r="C15">
        <f>団体!$E$3</f>
        <v>0</v>
      </c>
      <c r="D15" s="59" t="str">
        <f>リレーオーダー用紙!AH20</f>
        <v/>
      </c>
      <c r="E15" t="str">
        <f>リレーオーダー用紙!AW20</f>
        <v>999:99.99</v>
      </c>
      <c r="F15" s="59" t="str">
        <f>団体!$B$3</f>
        <v/>
      </c>
      <c r="G15">
        <v>0</v>
      </c>
      <c r="H15">
        <v>6</v>
      </c>
      <c r="I15">
        <v>200</v>
      </c>
      <c r="J15" t="str">
        <f>リレーオーダー用紙!AS20</f>
        <v/>
      </c>
      <c r="K15" t="str">
        <f>リレーオーダー用紙!AT20</f>
        <v/>
      </c>
      <c r="L15" t="str">
        <f>リレーオーダー用紙!AU20</f>
        <v/>
      </c>
      <c r="M15" t="str">
        <f>リレーオーダー用紙!AV20</f>
        <v/>
      </c>
    </row>
    <row r="16" spans="1:13">
      <c r="A16" t="str">
        <f>IF(リレーオーダー用紙!F21="","",0)</f>
        <v/>
      </c>
      <c r="B16" s="60">
        <f>団体!$C$3</f>
        <v>0</v>
      </c>
      <c r="C16">
        <f>団体!$E$3</f>
        <v>0</v>
      </c>
      <c r="D16" s="59" t="str">
        <f>リレーオーダー用紙!AH21</f>
        <v/>
      </c>
      <c r="E16" t="str">
        <f>リレーオーダー用紙!AW21</f>
        <v>999:99.99</v>
      </c>
      <c r="F16" s="59" t="str">
        <f>団体!$B$3</f>
        <v/>
      </c>
      <c r="G16">
        <v>0</v>
      </c>
      <c r="H16">
        <v>6</v>
      </c>
      <c r="I16">
        <v>200</v>
      </c>
      <c r="J16" t="str">
        <f>リレーオーダー用紙!AS21</f>
        <v/>
      </c>
      <c r="K16" t="str">
        <f>リレーオーダー用紙!AT21</f>
        <v/>
      </c>
      <c r="L16" t="str">
        <f>リレーオーダー用紙!AU21</f>
        <v/>
      </c>
      <c r="M16" t="str">
        <f>リレーオーダー用紙!AV21</f>
        <v/>
      </c>
    </row>
    <row r="17" spans="1:13">
      <c r="A17" s="137" t="str">
        <f>IF(リレーオーダー用紙!F22="","",0)</f>
        <v/>
      </c>
      <c r="B17" s="150">
        <f>団体!$C$3</f>
        <v>0</v>
      </c>
      <c r="C17" s="137">
        <f>団体!$E$3</f>
        <v>0</v>
      </c>
      <c r="D17" s="148" t="str">
        <f>リレーオーダー用紙!AH22</f>
        <v/>
      </c>
      <c r="E17" s="137" t="str">
        <f>リレーオーダー用紙!AW22</f>
        <v>999:99.99</v>
      </c>
      <c r="F17" s="148" t="str">
        <f>団体!$B$3</f>
        <v/>
      </c>
      <c r="G17" s="137">
        <v>0</v>
      </c>
      <c r="H17" s="137">
        <v>6</v>
      </c>
      <c r="I17" s="137">
        <v>200</v>
      </c>
      <c r="J17" s="137" t="str">
        <f>リレーオーダー用紙!AS22</f>
        <v/>
      </c>
      <c r="K17" s="137" t="str">
        <f>リレーオーダー用紙!AT22</f>
        <v/>
      </c>
      <c r="L17" s="137" t="str">
        <f>リレーオーダー用紙!AU22</f>
        <v/>
      </c>
      <c r="M17" s="137" t="str">
        <f>リレーオーダー用紙!AV22</f>
        <v/>
      </c>
    </row>
    <row r="18" spans="1:13">
      <c r="B18" s="60"/>
      <c r="D18" s="59"/>
      <c r="F18" s="59"/>
    </row>
    <row r="19" spans="1:13">
      <c r="A19" s="137"/>
      <c r="B19" s="150"/>
      <c r="C19" s="137"/>
      <c r="D19" s="148"/>
      <c r="E19" s="137"/>
      <c r="F19" s="148"/>
      <c r="G19" s="137"/>
      <c r="H19" s="137"/>
      <c r="I19" s="137"/>
      <c r="J19" s="137"/>
      <c r="K19" s="137"/>
      <c r="L19" s="137"/>
      <c r="M19" s="137"/>
    </row>
    <row r="20" spans="1:13">
      <c r="A20" t="str">
        <f>IF(リレーオーダー用紙!F25="","",5)</f>
        <v/>
      </c>
      <c r="B20" s="60">
        <f>団体!$C$3</f>
        <v>0</v>
      </c>
      <c r="C20">
        <f>団体!$E$3</f>
        <v>0</v>
      </c>
      <c r="D20" s="59" t="str">
        <f>リレーオーダー用紙!AH25</f>
        <v/>
      </c>
      <c r="E20" t="str">
        <f>リレーオーダー用紙!AW25</f>
        <v>999:99.99</v>
      </c>
      <c r="F20" s="59" t="str">
        <f>団体!$B$3</f>
        <v/>
      </c>
      <c r="G20">
        <v>0</v>
      </c>
      <c r="H20">
        <v>7</v>
      </c>
      <c r="I20">
        <v>200</v>
      </c>
      <c r="J20" t="str">
        <f>リレーオーダー用紙!AS25</f>
        <v/>
      </c>
      <c r="K20" t="str">
        <f>リレーオーダー用紙!AT25</f>
        <v/>
      </c>
      <c r="L20" t="str">
        <f>リレーオーダー用紙!AU25</f>
        <v/>
      </c>
      <c r="M20" t="str">
        <f>リレーオーダー用紙!AV25</f>
        <v/>
      </c>
    </row>
    <row r="21" spans="1:13">
      <c r="A21" t="str">
        <f>IF(リレーオーダー用紙!F26="","",5)</f>
        <v/>
      </c>
      <c r="B21" s="60">
        <f>団体!$C$3</f>
        <v>0</v>
      </c>
      <c r="C21">
        <f>団体!$E$3</f>
        <v>0</v>
      </c>
      <c r="D21" s="59" t="str">
        <f>リレーオーダー用紙!AH26</f>
        <v/>
      </c>
      <c r="E21" t="str">
        <f>リレーオーダー用紙!AW26</f>
        <v>999:99.99</v>
      </c>
      <c r="F21" s="59" t="str">
        <f>団体!$B$3</f>
        <v/>
      </c>
      <c r="G21">
        <v>0</v>
      </c>
      <c r="H21">
        <v>7</v>
      </c>
      <c r="I21">
        <v>200</v>
      </c>
      <c r="J21" t="str">
        <f>リレーオーダー用紙!AS26</f>
        <v/>
      </c>
      <c r="K21" t="str">
        <f>リレーオーダー用紙!AT26</f>
        <v/>
      </c>
      <c r="L21" t="str">
        <f>リレーオーダー用紙!AU26</f>
        <v/>
      </c>
      <c r="M21" t="str">
        <f>リレーオーダー用紙!AV26</f>
        <v/>
      </c>
    </row>
    <row r="22" spans="1:13">
      <c r="A22" t="str">
        <f>IF(リレーオーダー用紙!F27="","",5)</f>
        <v/>
      </c>
      <c r="B22" s="60">
        <f>団体!$C$3</f>
        <v>0</v>
      </c>
      <c r="C22">
        <f>団体!$E$3</f>
        <v>0</v>
      </c>
      <c r="D22" s="59" t="str">
        <f>リレーオーダー用紙!AH27</f>
        <v/>
      </c>
      <c r="E22" t="str">
        <f>リレーオーダー用紙!AW27</f>
        <v>999:99.99</v>
      </c>
      <c r="F22" s="59" t="str">
        <f>団体!$B$3</f>
        <v/>
      </c>
      <c r="G22">
        <v>0</v>
      </c>
      <c r="H22">
        <v>7</v>
      </c>
      <c r="I22">
        <v>200</v>
      </c>
      <c r="J22" t="str">
        <f>リレーオーダー用紙!AS27</f>
        <v/>
      </c>
      <c r="K22" t="str">
        <f>リレーオーダー用紙!AT27</f>
        <v/>
      </c>
      <c r="L22" t="str">
        <f>リレーオーダー用紙!AU27</f>
        <v/>
      </c>
      <c r="M22" t="str">
        <f>リレーオーダー用紙!AV27</f>
        <v/>
      </c>
    </row>
    <row r="23" spans="1:13">
      <c r="A23" t="str">
        <f>IF(リレーオーダー用紙!F28="","",5)</f>
        <v/>
      </c>
      <c r="B23" s="60">
        <f>団体!$C$3</f>
        <v>0</v>
      </c>
      <c r="C23">
        <f>団体!$E$3</f>
        <v>0</v>
      </c>
      <c r="D23" s="59" t="str">
        <f>リレーオーダー用紙!AH28</f>
        <v/>
      </c>
      <c r="E23" t="str">
        <f>リレーオーダー用紙!AW28</f>
        <v>999:99.99</v>
      </c>
      <c r="F23" s="59" t="str">
        <f>団体!$B$3</f>
        <v/>
      </c>
      <c r="G23">
        <v>0</v>
      </c>
      <c r="H23">
        <v>7</v>
      </c>
      <c r="I23">
        <v>200</v>
      </c>
      <c r="J23" t="str">
        <f>リレーオーダー用紙!AS28</f>
        <v/>
      </c>
      <c r="K23" t="str">
        <f>リレーオーダー用紙!AT28</f>
        <v/>
      </c>
      <c r="L23" t="str">
        <f>リレーオーダー用紙!AU28</f>
        <v/>
      </c>
      <c r="M23" t="str">
        <f>リレーオーダー用紙!AV28</f>
        <v/>
      </c>
    </row>
    <row r="24" spans="1:13">
      <c r="A24" t="str">
        <f>IF(リレーオーダー用紙!F29="","",5)</f>
        <v/>
      </c>
      <c r="B24" s="60">
        <f>団体!$C$3</f>
        <v>0</v>
      </c>
      <c r="C24">
        <f>団体!$E$3</f>
        <v>0</v>
      </c>
      <c r="D24" s="59" t="str">
        <f>リレーオーダー用紙!AH29</f>
        <v/>
      </c>
      <c r="E24" t="str">
        <f>リレーオーダー用紙!AW29</f>
        <v>999:99.99</v>
      </c>
      <c r="F24" s="59" t="str">
        <f>団体!$B$3</f>
        <v/>
      </c>
      <c r="G24">
        <v>0</v>
      </c>
      <c r="H24">
        <v>7</v>
      </c>
      <c r="I24">
        <v>200</v>
      </c>
      <c r="J24" t="str">
        <f>リレーオーダー用紙!AS29</f>
        <v/>
      </c>
      <c r="K24" t="str">
        <f>リレーオーダー用紙!AT29</f>
        <v/>
      </c>
      <c r="L24" t="str">
        <f>リレーオーダー用紙!AU29</f>
        <v/>
      </c>
      <c r="M24" t="str">
        <f>リレーオーダー用紙!AV29</f>
        <v/>
      </c>
    </row>
    <row r="25" spans="1:13">
      <c r="A25" t="str">
        <f>IF(リレーオーダー用紙!F30="","",5)</f>
        <v/>
      </c>
      <c r="B25" s="60">
        <f>団体!$C$3</f>
        <v>0</v>
      </c>
      <c r="C25">
        <f>団体!$E$3</f>
        <v>0</v>
      </c>
      <c r="D25" s="59" t="str">
        <f>リレーオーダー用紙!AH30</f>
        <v/>
      </c>
      <c r="E25" t="str">
        <f>リレーオーダー用紙!AW30</f>
        <v>999:99.99</v>
      </c>
      <c r="F25" s="59" t="str">
        <f>団体!$B$3</f>
        <v/>
      </c>
      <c r="G25">
        <v>0</v>
      </c>
      <c r="H25">
        <v>7</v>
      </c>
      <c r="I25">
        <v>200</v>
      </c>
      <c r="J25" t="str">
        <f>リレーオーダー用紙!AS30</f>
        <v/>
      </c>
      <c r="K25" t="str">
        <f>リレーオーダー用紙!AT30</f>
        <v/>
      </c>
      <c r="L25" t="str">
        <f>リレーオーダー用紙!AU30</f>
        <v/>
      </c>
      <c r="M25" t="str">
        <f>リレーオーダー用紙!AV30</f>
        <v/>
      </c>
    </row>
    <row r="26" spans="1:13">
      <c r="A26" s="137" t="str">
        <f>IF(リレーオーダー用紙!F31="","",5)</f>
        <v/>
      </c>
      <c r="B26" s="150">
        <f>団体!$C$3</f>
        <v>0</v>
      </c>
      <c r="C26" s="137">
        <f>団体!$E$3</f>
        <v>0</v>
      </c>
      <c r="D26" s="148" t="str">
        <f>リレーオーダー用紙!AH31</f>
        <v/>
      </c>
      <c r="E26" s="137" t="str">
        <f>リレーオーダー用紙!AW31</f>
        <v>999:99.99</v>
      </c>
      <c r="F26" s="148" t="str">
        <f>団体!$B$3</f>
        <v/>
      </c>
      <c r="G26" s="137">
        <v>0</v>
      </c>
      <c r="H26" s="137">
        <v>7</v>
      </c>
      <c r="I26" s="137">
        <v>200</v>
      </c>
      <c r="J26" s="137" t="str">
        <f>リレーオーダー用紙!AS31</f>
        <v/>
      </c>
      <c r="K26" s="137" t="str">
        <f>リレーオーダー用紙!AT31</f>
        <v/>
      </c>
      <c r="L26" s="137" t="str">
        <f>リレーオーダー用紙!AU31</f>
        <v/>
      </c>
      <c r="M26" s="137" t="str">
        <f>リレーオーダー用紙!AV31</f>
        <v/>
      </c>
    </row>
    <row r="27" spans="1:13">
      <c r="A27" t="str">
        <f>IF(リレーオーダー用紙!F32="","",5)</f>
        <v/>
      </c>
      <c r="B27" s="60"/>
      <c r="D27" s="59"/>
      <c r="F27" s="59"/>
    </row>
    <row r="28" spans="1:13">
      <c r="A28" s="137"/>
      <c r="B28" s="150"/>
      <c r="C28" s="137"/>
      <c r="D28" s="148"/>
      <c r="E28" s="137"/>
      <c r="F28" s="148"/>
      <c r="G28" s="137"/>
      <c r="H28" s="137"/>
      <c r="I28" s="137"/>
      <c r="J28" s="137"/>
      <c r="K28" s="137"/>
      <c r="L28" s="137"/>
      <c r="M28" s="137"/>
    </row>
    <row r="29" spans="1:13">
      <c r="A29" t="str">
        <f>IF(リレーオーダー用紙!F34="","",5)</f>
        <v/>
      </c>
      <c r="B29" s="60">
        <f>団体!$C$3</f>
        <v>0</v>
      </c>
      <c r="C29">
        <f>団体!$E$3</f>
        <v>0</v>
      </c>
      <c r="D29" s="59" t="str">
        <f>リレーオーダー用紙!AH34</f>
        <v/>
      </c>
      <c r="E29" t="str">
        <f>リレーオーダー用紙!AW34</f>
        <v>999:99.99</v>
      </c>
      <c r="F29" s="59" t="str">
        <f>団体!$B$3</f>
        <v/>
      </c>
      <c r="G29">
        <v>0</v>
      </c>
      <c r="H29">
        <v>6</v>
      </c>
      <c r="I29">
        <v>200</v>
      </c>
      <c r="J29" t="str">
        <f>リレーオーダー用紙!AS34</f>
        <v/>
      </c>
      <c r="K29" t="str">
        <f>リレーオーダー用紙!AT34</f>
        <v/>
      </c>
      <c r="L29" t="str">
        <f>リレーオーダー用紙!AU34</f>
        <v/>
      </c>
      <c r="M29" t="str">
        <f>リレーオーダー用紙!AV34</f>
        <v/>
      </c>
    </row>
    <row r="30" spans="1:13">
      <c r="A30" t="str">
        <f>IF(リレーオーダー用紙!F35="","",5)</f>
        <v/>
      </c>
      <c r="B30" s="60">
        <f>団体!$C$3</f>
        <v>0</v>
      </c>
      <c r="C30">
        <f>団体!$E$3</f>
        <v>0</v>
      </c>
      <c r="D30" s="59" t="str">
        <f>リレーオーダー用紙!AH35</f>
        <v/>
      </c>
      <c r="E30" t="str">
        <f>リレーオーダー用紙!AW35</f>
        <v>999:99.99</v>
      </c>
      <c r="F30" s="59" t="str">
        <f>団体!$B$3</f>
        <v/>
      </c>
      <c r="G30">
        <v>0</v>
      </c>
      <c r="H30">
        <v>6</v>
      </c>
      <c r="I30">
        <v>200</v>
      </c>
      <c r="J30" t="str">
        <f>リレーオーダー用紙!AS35</f>
        <v/>
      </c>
      <c r="K30" t="str">
        <f>リレーオーダー用紙!AT35</f>
        <v/>
      </c>
      <c r="L30" t="str">
        <f>リレーオーダー用紙!AU35</f>
        <v/>
      </c>
      <c r="M30" t="str">
        <f>リレーオーダー用紙!AV35</f>
        <v/>
      </c>
    </row>
    <row r="31" spans="1:13">
      <c r="A31" t="str">
        <f>IF(リレーオーダー用紙!F36="","",5)</f>
        <v/>
      </c>
      <c r="B31" s="60">
        <f>団体!$C$3</f>
        <v>0</v>
      </c>
      <c r="C31">
        <f>団体!$E$3</f>
        <v>0</v>
      </c>
      <c r="D31" s="59" t="str">
        <f>リレーオーダー用紙!AH36</f>
        <v/>
      </c>
      <c r="E31" t="str">
        <f>リレーオーダー用紙!AW36</f>
        <v>999:99.99</v>
      </c>
      <c r="F31" s="59" t="str">
        <f>団体!$B$3</f>
        <v/>
      </c>
      <c r="G31">
        <v>0</v>
      </c>
      <c r="H31">
        <v>6</v>
      </c>
      <c r="I31">
        <v>200</v>
      </c>
      <c r="J31" t="str">
        <f>リレーオーダー用紙!AS36</f>
        <v/>
      </c>
      <c r="K31" t="str">
        <f>リレーオーダー用紙!AT36</f>
        <v/>
      </c>
      <c r="L31" t="str">
        <f>リレーオーダー用紙!AU36</f>
        <v/>
      </c>
      <c r="M31" t="str">
        <f>リレーオーダー用紙!AV36</f>
        <v/>
      </c>
    </row>
    <row r="32" spans="1:13">
      <c r="A32" t="str">
        <f>IF(リレーオーダー用紙!F37="","",5)</f>
        <v/>
      </c>
      <c r="B32" s="60">
        <f>団体!$C$3</f>
        <v>0</v>
      </c>
      <c r="C32">
        <f>団体!$E$3</f>
        <v>0</v>
      </c>
      <c r="D32" s="59" t="str">
        <f>リレーオーダー用紙!AH37</f>
        <v/>
      </c>
      <c r="E32" t="str">
        <f>リレーオーダー用紙!AW37</f>
        <v>999:99.99</v>
      </c>
      <c r="F32" s="59" t="str">
        <f>団体!$B$3</f>
        <v/>
      </c>
      <c r="G32">
        <v>0</v>
      </c>
      <c r="H32">
        <v>6</v>
      </c>
      <c r="I32">
        <v>200</v>
      </c>
      <c r="J32" t="str">
        <f>リレーオーダー用紙!AS37</f>
        <v/>
      </c>
      <c r="K32" t="str">
        <f>リレーオーダー用紙!AT37</f>
        <v/>
      </c>
      <c r="L32" t="str">
        <f>リレーオーダー用紙!AU37</f>
        <v/>
      </c>
      <c r="M32" t="str">
        <f>リレーオーダー用紙!AV37</f>
        <v/>
      </c>
    </row>
    <row r="33" spans="1:13">
      <c r="A33" t="str">
        <f>IF(リレーオーダー用紙!F38="","",5)</f>
        <v/>
      </c>
      <c r="B33" s="60">
        <f>団体!$C$3</f>
        <v>0</v>
      </c>
      <c r="C33">
        <f>団体!$E$3</f>
        <v>0</v>
      </c>
      <c r="D33" s="59" t="str">
        <f>リレーオーダー用紙!AH38</f>
        <v/>
      </c>
      <c r="E33" t="str">
        <f>リレーオーダー用紙!AW38</f>
        <v>999:99.99</v>
      </c>
      <c r="F33" s="59" t="str">
        <f>団体!$B$3</f>
        <v/>
      </c>
      <c r="G33">
        <v>0</v>
      </c>
      <c r="H33">
        <v>6</v>
      </c>
      <c r="I33">
        <v>200</v>
      </c>
      <c r="J33" t="str">
        <f>リレーオーダー用紙!AS38</f>
        <v/>
      </c>
      <c r="K33" t="str">
        <f>リレーオーダー用紙!AT38</f>
        <v/>
      </c>
      <c r="L33" t="str">
        <f>リレーオーダー用紙!AU38</f>
        <v/>
      </c>
      <c r="M33" t="str">
        <f>リレーオーダー用紙!AV38</f>
        <v/>
      </c>
    </row>
    <row r="34" spans="1:13">
      <c r="A34" t="str">
        <f>IF(リレーオーダー用紙!F39="","",5)</f>
        <v/>
      </c>
      <c r="B34" s="60">
        <f>団体!$C$3</f>
        <v>0</v>
      </c>
      <c r="C34">
        <f>団体!$E$3</f>
        <v>0</v>
      </c>
      <c r="D34" s="59" t="str">
        <f>リレーオーダー用紙!AH39</f>
        <v/>
      </c>
      <c r="E34" t="str">
        <f>リレーオーダー用紙!AW39</f>
        <v>999:99.99</v>
      </c>
      <c r="F34" s="59" t="str">
        <f>団体!$B$3</f>
        <v/>
      </c>
      <c r="G34">
        <v>0</v>
      </c>
      <c r="H34">
        <v>6</v>
      </c>
      <c r="I34">
        <v>200</v>
      </c>
      <c r="J34" t="str">
        <f>リレーオーダー用紙!AS39</f>
        <v/>
      </c>
      <c r="K34" t="str">
        <f>リレーオーダー用紙!AT39</f>
        <v/>
      </c>
      <c r="L34" t="str">
        <f>リレーオーダー用紙!AU39</f>
        <v/>
      </c>
      <c r="M34" t="str">
        <f>リレーオーダー用紙!AV39</f>
        <v/>
      </c>
    </row>
    <row r="35" spans="1:13">
      <c r="A35" s="137" t="str">
        <f>IF(リレーオーダー用紙!F40="","",5)</f>
        <v/>
      </c>
      <c r="B35" s="150">
        <f>団体!$C$3</f>
        <v>0</v>
      </c>
      <c r="C35" s="137">
        <f>団体!$E$3</f>
        <v>0</v>
      </c>
      <c r="D35" s="148" t="str">
        <f>リレーオーダー用紙!AH40</f>
        <v/>
      </c>
      <c r="E35" s="137" t="str">
        <f>リレーオーダー用紙!AW40</f>
        <v>999:99.99</v>
      </c>
      <c r="F35" s="148" t="str">
        <f>団体!$B$3</f>
        <v/>
      </c>
      <c r="G35" s="137">
        <v>0</v>
      </c>
      <c r="H35" s="137">
        <v>6</v>
      </c>
      <c r="I35" s="137">
        <v>200</v>
      </c>
      <c r="J35" s="137" t="str">
        <f>リレーオーダー用紙!AS40</f>
        <v/>
      </c>
      <c r="K35" s="137" t="str">
        <f>リレーオーダー用紙!AT40</f>
        <v/>
      </c>
      <c r="L35" s="137" t="str">
        <f>リレーオーダー用紙!AU40</f>
        <v/>
      </c>
      <c r="M35" s="137" t="str">
        <f>リレーオーダー用紙!AV40</f>
        <v/>
      </c>
    </row>
    <row r="36" spans="1:13">
      <c r="A36" t="str">
        <f>IF(リレーオーダー用紙!F41="","",0)</f>
        <v/>
      </c>
      <c r="B36" s="60"/>
      <c r="D36" s="59"/>
      <c r="F36" s="59"/>
    </row>
    <row r="37" spans="1:13">
      <c r="A37" s="137" t="str">
        <f>IF(リレーオーダー用紙!F42="","",0)</f>
        <v/>
      </c>
      <c r="B37" s="150"/>
      <c r="C37" s="137"/>
      <c r="D37" s="148"/>
      <c r="E37" s="137"/>
      <c r="F37" s="148"/>
      <c r="G37" s="137"/>
      <c r="H37" s="137"/>
      <c r="I37" s="137"/>
      <c r="J37" s="137"/>
      <c r="K37" s="137"/>
      <c r="L37" s="137"/>
      <c r="M37" s="137"/>
    </row>
    <row r="38" spans="1:13">
      <c r="A38" t="str">
        <f>IF(リレーオーダー用紙!F43="","",9)</f>
        <v/>
      </c>
      <c r="B38" s="60">
        <f>団体!$C$3</f>
        <v>0</v>
      </c>
      <c r="C38">
        <f>団体!$E$3</f>
        <v>0</v>
      </c>
      <c r="D38" s="59" t="str">
        <f>リレーオーダー用紙!AH43</f>
        <v/>
      </c>
      <c r="E38" t="str">
        <f>リレーオーダー用紙!AW43</f>
        <v>999:99.99</v>
      </c>
      <c r="F38" s="59" t="str">
        <f>団体!$B$3</f>
        <v/>
      </c>
      <c r="G38">
        <v>0</v>
      </c>
      <c r="H38">
        <v>7</v>
      </c>
      <c r="I38">
        <v>200</v>
      </c>
      <c r="J38" t="str">
        <f>リレーオーダー用紙!AS43</f>
        <v/>
      </c>
      <c r="K38" t="str">
        <f>リレーオーダー用紙!AT43</f>
        <v/>
      </c>
      <c r="L38" t="str">
        <f>リレーオーダー用紙!AU43</f>
        <v/>
      </c>
      <c r="M38" t="str">
        <f>リレーオーダー用紙!AV43</f>
        <v/>
      </c>
    </row>
    <row r="39" spans="1:13">
      <c r="A39" t="str">
        <f>IF(リレーオーダー用紙!F44="","",9)</f>
        <v/>
      </c>
      <c r="B39" s="60">
        <f>団体!$C$3</f>
        <v>0</v>
      </c>
      <c r="C39">
        <f>団体!$E$3</f>
        <v>0</v>
      </c>
      <c r="D39" s="59" t="str">
        <f>リレーオーダー用紙!AH44</f>
        <v/>
      </c>
      <c r="E39" t="str">
        <f>リレーオーダー用紙!AW44</f>
        <v>999:99.99</v>
      </c>
      <c r="F39" s="59" t="str">
        <f>団体!$B$3</f>
        <v/>
      </c>
      <c r="G39">
        <v>0</v>
      </c>
      <c r="H39">
        <v>7</v>
      </c>
      <c r="I39">
        <v>200</v>
      </c>
      <c r="J39" t="str">
        <f>リレーオーダー用紙!AS44</f>
        <v/>
      </c>
      <c r="K39" t="str">
        <f>リレーオーダー用紙!AT44</f>
        <v/>
      </c>
      <c r="L39" t="str">
        <f>リレーオーダー用紙!AU44</f>
        <v/>
      </c>
      <c r="M39" t="str">
        <f>リレーオーダー用紙!AV44</f>
        <v/>
      </c>
    </row>
    <row r="40" spans="1:13">
      <c r="A40" t="str">
        <f>IF(リレーオーダー用紙!F45="","",9)</f>
        <v/>
      </c>
      <c r="B40" s="60">
        <f>団体!$C$3</f>
        <v>0</v>
      </c>
      <c r="C40">
        <f>団体!$E$3</f>
        <v>0</v>
      </c>
      <c r="D40" s="59" t="str">
        <f>リレーオーダー用紙!AH45</f>
        <v/>
      </c>
      <c r="E40" t="str">
        <f>リレーオーダー用紙!AW45</f>
        <v>999:99.99</v>
      </c>
      <c r="F40" s="59" t="str">
        <f>団体!$B$3</f>
        <v/>
      </c>
      <c r="G40">
        <v>0</v>
      </c>
      <c r="H40">
        <v>7</v>
      </c>
      <c r="I40">
        <v>200</v>
      </c>
      <c r="J40" t="str">
        <f>リレーオーダー用紙!AS45</f>
        <v/>
      </c>
      <c r="K40" t="str">
        <f>リレーオーダー用紙!AT45</f>
        <v/>
      </c>
      <c r="L40" t="str">
        <f>リレーオーダー用紙!AU45</f>
        <v/>
      </c>
      <c r="M40" t="str">
        <f>リレーオーダー用紙!AV45</f>
        <v/>
      </c>
    </row>
    <row r="41" spans="1:13">
      <c r="A41" t="str">
        <f>IF(リレーオーダー用紙!F46="","",9)</f>
        <v/>
      </c>
      <c r="B41" s="60">
        <f>団体!$C$3</f>
        <v>0</v>
      </c>
      <c r="C41">
        <f>団体!$E$3</f>
        <v>0</v>
      </c>
      <c r="D41" s="59" t="str">
        <f>リレーオーダー用紙!AH46</f>
        <v/>
      </c>
      <c r="E41" t="str">
        <f>リレーオーダー用紙!AW46</f>
        <v>999:99.99</v>
      </c>
      <c r="F41" s="59" t="str">
        <f>団体!$B$3</f>
        <v/>
      </c>
      <c r="G41">
        <v>0</v>
      </c>
      <c r="H41">
        <v>7</v>
      </c>
      <c r="I41">
        <v>200</v>
      </c>
      <c r="J41" t="str">
        <f>リレーオーダー用紙!AS46</f>
        <v/>
      </c>
      <c r="K41" t="str">
        <f>リレーオーダー用紙!AT46</f>
        <v/>
      </c>
      <c r="L41" t="str">
        <f>リレーオーダー用紙!AU46</f>
        <v/>
      </c>
      <c r="M41" t="str">
        <f>リレーオーダー用紙!AV46</f>
        <v/>
      </c>
    </row>
    <row r="42" spans="1:13">
      <c r="A42" t="str">
        <f>IF(リレーオーダー用紙!F47="","",9)</f>
        <v/>
      </c>
      <c r="B42" s="60">
        <f>団体!$C$3</f>
        <v>0</v>
      </c>
      <c r="C42">
        <f>団体!$E$3</f>
        <v>0</v>
      </c>
      <c r="D42" s="59" t="str">
        <f>リレーオーダー用紙!AH47</f>
        <v/>
      </c>
      <c r="E42" t="str">
        <f>リレーオーダー用紙!AW47</f>
        <v>999:99.99</v>
      </c>
      <c r="F42" s="59" t="str">
        <f>団体!$B$3</f>
        <v/>
      </c>
      <c r="G42">
        <v>0</v>
      </c>
      <c r="H42">
        <v>7</v>
      </c>
      <c r="I42">
        <v>200</v>
      </c>
      <c r="J42" t="str">
        <f>リレーオーダー用紙!AS47</f>
        <v/>
      </c>
      <c r="K42" t="str">
        <f>リレーオーダー用紙!AT47</f>
        <v/>
      </c>
      <c r="L42" t="str">
        <f>リレーオーダー用紙!AU47</f>
        <v/>
      </c>
      <c r="M42" t="str">
        <f>リレーオーダー用紙!AV47</f>
        <v/>
      </c>
    </row>
    <row r="43" spans="1:13">
      <c r="A43" t="str">
        <f>IF(リレーオーダー用紙!F48="","",9)</f>
        <v/>
      </c>
      <c r="B43" s="60">
        <f>団体!$C$3</f>
        <v>0</v>
      </c>
      <c r="C43">
        <f>団体!$E$3</f>
        <v>0</v>
      </c>
      <c r="D43" s="59" t="str">
        <f>リレーオーダー用紙!AH48</f>
        <v/>
      </c>
      <c r="E43" t="str">
        <f>リレーオーダー用紙!AW48</f>
        <v>999:99.99</v>
      </c>
      <c r="F43" s="59" t="str">
        <f>団体!$B$3</f>
        <v/>
      </c>
      <c r="G43">
        <v>0</v>
      </c>
      <c r="H43">
        <v>7</v>
      </c>
      <c r="I43">
        <v>200</v>
      </c>
      <c r="J43" t="str">
        <f>リレーオーダー用紙!AS48</f>
        <v/>
      </c>
      <c r="K43" t="str">
        <f>リレーオーダー用紙!AT48</f>
        <v/>
      </c>
      <c r="L43" t="str">
        <f>リレーオーダー用紙!AU48</f>
        <v/>
      </c>
      <c r="M43" t="str">
        <f>リレーオーダー用紙!AV48</f>
        <v/>
      </c>
    </row>
    <row r="44" spans="1:13">
      <c r="A44" s="137" t="str">
        <f>IF(リレーオーダー用紙!F49="","",9)</f>
        <v/>
      </c>
      <c r="B44" s="150">
        <f>団体!$C$3</f>
        <v>0</v>
      </c>
      <c r="C44" s="137">
        <f>団体!$E$3</f>
        <v>0</v>
      </c>
      <c r="D44" s="148" t="str">
        <f>リレーオーダー用紙!AH49</f>
        <v/>
      </c>
      <c r="E44" s="137" t="str">
        <f>リレーオーダー用紙!AW49</f>
        <v>999:99.99</v>
      </c>
      <c r="F44" s="148" t="str">
        <f>団体!$B$3</f>
        <v/>
      </c>
      <c r="G44" s="137">
        <v>0</v>
      </c>
      <c r="H44" s="137">
        <v>7</v>
      </c>
      <c r="I44" s="137">
        <v>200</v>
      </c>
      <c r="J44" s="137" t="str">
        <f>リレーオーダー用紙!AS49</f>
        <v/>
      </c>
      <c r="K44" s="137" t="str">
        <f>リレーオーダー用紙!AT49</f>
        <v/>
      </c>
      <c r="L44" s="137" t="str">
        <f>リレーオーダー用紙!AU49</f>
        <v/>
      </c>
      <c r="M44" s="137" t="str">
        <f>リレーオーダー用紙!AV49</f>
        <v/>
      </c>
    </row>
    <row r="45" spans="1:13">
      <c r="A45" t="str">
        <f>IF(リレーオーダー用紙!F50="","",9)</f>
        <v/>
      </c>
      <c r="B45" s="60"/>
      <c r="D45" s="59"/>
      <c r="F45" s="59"/>
    </row>
    <row r="46" spans="1:13">
      <c r="A46" s="137" t="str">
        <f>IF(リレーオーダー用紙!F51="","",9)</f>
        <v/>
      </c>
      <c r="B46" s="150"/>
      <c r="C46" s="137"/>
      <c r="D46" s="148"/>
      <c r="E46" s="137"/>
      <c r="F46" s="148"/>
      <c r="G46" s="137"/>
      <c r="H46" s="137"/>
      <c r="I46" s="137"/>
      <c r="J46" s="137"/>
      <c r="K46" s="137"/>
      <c r="L46" s="137"/>
      <c r="M46" s="137"/>
    </row>
    <row r="47" spans="1:13">
      <c r="A47" t="str">
        <f>IF(リレーオーダー用紙!F52="","",9)</f>
        <v/>
      </c>
      <c r="B47" s="60">
        <f>団体!$C$3</f>
        <v>0</v>
      </c>
      <c r="C47">
        <f>団体!$E$3</f>
        <v>0</v>
      </c>
      <c r="D47" s="59" t="str">
        <f>リレーオーダー用紙!AH52</f>
        <v/>
      </c>
      <c r="E47" t="str">
        <f>リレーオーダー用紙!AW52</f>
        <v>999:99.99</v>
      </c>
      <c r="F47" s="59" t="str">
        <f>団体!$B$3</f>
        <v/>
      </c>
      <c r="G47">
        <v>0</v>
      </c>
      <c r="H47">
        <v>6</v>
      </c>
      <c r="I47">
        <v>200</v>
      </c>
      <c r="J47" t="str">
        <f>リレーオーダー用紙!AS52</f>
        <v/>
      </c>
      <c r="K47" t="str">
        <f>リレーオーダー用紙!AT52</f>
        <v/>
      </c>
      <c r="L47" t="str">
        <f>リレーオーダー用紙!AU52</f>
        <v/>
      </c>
      <c r="M47" t="str">
        <f>リレーオーダー用紙!AV52</f>
        <v/>
      </c>
    </row>
    <row r="48" spans="1:13">
      <c r="A48" t="str">
        <f>IF(リレーオーダー用紙!F53="","",9)</f>
        <v/>
      </c>
      <c r="B48" s="60">
        <f>団体!$C$3</f>
        <v>0</v>
      </c>
      <c r="C48">
        <f>団体!$E$3</f>
        <v>0</v>
      </c>
      <c r="D48" s="59" t="str">
        <f>リレーオーダー用紙!AH53</f>
        <v/>
      </c>
      <c r="E48" t="str">
        <f>リレーオーダー用紙!AW53</f>
        <v>999:99.99</v>
      </c>
      <c r="F48" s="59" t="str">
        <f>団体!$B$3</f>
        <v/>
      </c>
      <c r="G48">
        <v>0</v>
      </c>
      <c r="H48">
        <v>6</v>
      </c>
      <c r="I48">
        <v>200</v>
      </c>
      <c r="J48" t="str">
        <f>リレーオーダー用紙!AS53</f>
        <v/>
      </c>
      <c r="K48" t="str">
        <f>リレーオーダー用紙!AT53</f>
        <v/>
      </c>
      <c r="L48" t="str">
        <f>リレーオーダー用紙!AU53</f>
        <v/>
      </c>
      <c r="M48" t="str">
        <f>リレーオーダー用紙!AV53</f>
        <v/>
      </c>
    </row>
    <row r="49" spans="1:13">
      <c r="A49" t="str">
        <f>IF(リレーオーダー用紙!F54="","",9)</f>
        <v/>
      </c>
      <c r="B49" s="60">
        <f>団体!$C$3</f>
        <v>0</v>
      </c>
      <c r="C49">
        <f>団体!$E$3</f>
        <v>0</v>
      </c>
      <c r="D49" s="59" t="str">
        <f>リレーオーダー用紙!AH54</f>
        <v/>
      </c>
      <c r="E49" t="str">
        <f>リレーオーダー用紙!AW54</f>
        <v>999:99.99</v>
      </c>
      <c r="F49" s="59" t="str">
        <f>団体!$B$3</f>
        <v/>
      </c>
      <c r="G49">
        <v>0</v>
      </c>
      <c r="H49">
        <v>6</v>
      </c>
      <c r="I49">
        <v>200</v>
      </c>
      <c r="J49" t="str">
        <f>リレーオーダー用紙!AS54</f>
        <v/>
      </c>
      <c r="K49" t="str">
        <f>リレーオーダー用紙!AT54</f>
        <v/>
      </c>
      <c r="L49" t="str">
        <f>リレーオーダー用紙!AU54</f>
        <v/>
      </c>
      <c r="M49" t="str">
        <f>リレーオーダー用紙!AV54</f>
        <v/>
      </c>
    </row>
    <row r="50" spans="1:13">
      <c r="A50" t="str">
        <f>IF(リレーオーダー用紙!F55="","",9)</f>
        <v/>
      </c>
      <c r="B50" s="60">
        <f>団体!$C$3</f>
        <v>0</v>
      </c>
      <c r="C50">
        <f>団体!$E$3</f>
        <v>0</v>
      </c>
      <c r="D50" s="59" t="str">
        <f>リレーオーダー用紙!AH55</f>
        <v/>
      </c>
      <c r="E50" t="str">
        <f>リレーオーダー用紙!AW55</f>
        <v>999:99.99</v>
      </c>
      <c r="F50" s="59" t="str">
        <f>団体!$B$3</f>
        <v/>
      </c>
      <c r="G50">
        <v>0</v>
      </c>
      <c r="H50">
        <v>6</v>
      </c>
      <c r="I50">
        <v>200</v>
      </c>
      <c r="J50" t="str">
        <f>リレーオーダー用紙!AS55</f>
        <v/>
      </c>
      <c r="K50" t="str">
        <f>リレーオーダー用紙!AT55</f>
        <v/>
      </c>
      <c r="L50" t="str">
        <f>リレーオーダー用紙!AU55</f>
        <v/>
      </c>
      <c r="M50" t="str">
        <f>リレーオーダー用紙!AV55</f>
        <v/>
      </c>
    </row>
    <row r="51" spans="1:13">
      <c r="A51" t="str">
        <f>IF(リレーオーダー用紙!F56="","",9)</f>
        <v/>
      </c>
      <c r="B51" s="60">
        <f>団体!$C$3</f>
        <v>0</v>
      </c>
      <c r="C51">
        <f>団体!$E$3</f>
        <v>0</v>
      </c>
      <c r="D51" s="59" t="str">
        <f>リレーオーダー用紙!AH56</f>
        <v/>
      </c>
      <c r="E51" t="str">
        <f>リレーオーダー用紙!AW56</f>
        <v>999:99.99</v>
      </c>
      <c r="F51" s="59" t="str">
        <f>団体!$B$3</f>
        <v/>
      </c>
      <c r="G51">
        <v>0</v>
      </c>
      <c r="H51">
        <v>6</v>
      </c>
      <c r="I51">
        <v>200</v>
      </c>
      <c r="J51" t="str">
        <f>リレーオーダー用紙!AS56</f>
        <v/>
      </c>
      <c r="K51" t="str">
        <f>リレーオーダー用紙!AT56</f>
        <v/>
      </c>
      <c r="L51" t="str">
        <f>リレーオーダー用紙!AU56</f>
        <v/>
      </c>
      <c r="M51" t="str">
        <f>リレーオーダー用紙!AV56</f>
        <v/>
      </c>
    </row>
    <row r="52" spans="1:13">
      <c r="A52" t="str">
        <f>IF(リレーオーダー用紙!F57="","",9)</f>
        <v/>
      </c>
      <c r="B52" s="60">
        <f>団体!$C$3</f>
        <v>0</v>
      </c>
      <c r="C52">
        <f>団体!$E$3</f>
        <v>0</v>
      </c>
      <c r="D52" s="59" t="str">
        <f>リレーオーダー用紙!AH57</f>
        <v/>
      </c>
      <c r="E52" t="str">
        <f>リレーオーダー用紙!AW57</f>
        <v>999:99.99</v>
      </c>
      <c r="F52" s="59" t="str">
        <f>団体!$B$3</f>
        <v/>
      </c>
      <c r="G52">
        <v>0</v>
      </c>
      <c r="H52">
        <v>6</v>
      </c>
      <c r="I52">
        <v>200</v>
      </c>
      <c r="J52" t="str">
        <f>リレーオーダー用紙!AS57</f>
        <v/>
      </c>
      <c r="K52" t="str">
        <f>リレーオーダー用紙!AT57</f>
        <v/>
      </c>
      <c r="L52" t="str">
        <f>リレーオーダー用紙!AU57</f>
        <v/>
      </c>
      <c r="M52" t="str">
        <f>リレーオーダー用紙!AV57</f>
        <v/>
      </c>
    </row>
    <row r="53" spans="1:13">
      <c r="A53" s="137" t="str">
        <f>IF(リレーオーダー用紙!F58="","",9)</f>
        <v/>
      </c>
      <c r="B53" s="150">
        <f>団体!$C$3</f>
        <v>0</v>
      </c>
      <c r="C53" s="137">
        <f>団体!$E$3</f>
        <v>0</v>
      </c>
      <c r="D53" s="148" t="str">
        <f>リレーオーダー用紙!AH58</f>
        <v/>
      </c>
      <c r="E53" s="137" t="str">
        <f>リレーオーダー用紙!AW58</f>
        <v>999:99.99</v>
      </c>
      <c r="F53" s="148" t="str">
        <f>団体!$B$3</f>
        <v/>
      </c>
      <c r="G53" s="137">
        <v>0</v>
      </c>
      <c r="H53" s="137">
        <v>6</v>
      </c>
      <c r="I53" s="137">
        <v>200</v>
      </c>
      <c r="J53" s="137" t="str">
        <f>リレーオーダー用紙!AS58</f>
        <v/>
      </c>
      <c r="K53" s="137" t="str">
        <f>リレーオーダー用紙!AT58</f>
        <v/>
      </c>
      <c r="L53" s="137" t="str">
        <f>リレーオーダー用紙!AU58</f>
        <v/>
      </c>
      <c r="M53" s="137" t="str">
        <f>リレーオーダー用紙!AV58</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89"/>
  <sheetViews>
    <sheetView showGridLines="0" zoomScaleNormal="75" workbookViewId="0">
      <pane xSplit="5" ySplit="5" topLeftCell="F6" activePane="bottomRight" state="frozen"/>
      <selection pane="topRight" activeCell="F1" sqref="F1"/>
      <selection pane="bottomLeft" activeCell="A6" sqref="A6"/>
      <selection pane="bottomRight" activeCell="B6" sqref="B6"/>
    </sheetView>
  </sheetViews>
  <sheetFormatPr defaultRowHeight="16.5" customHeight="1"/>
  <cols>
    <col min="1" max="1" width="4.7109375" style="11" customWidth="1"/>
    <col min="2" max="2" width="14.140625" style="4" customWidth="1"/>
    <col min="3" max="3" width="10.140625" style="11" hidden="1" customWidth="1"/>
    <col min="4" max="5" width="13.5703125" style="4" customWidth="1"/>
    <col min="6" max="7" width="13" style="4" hidden="1" customWidth="1"/>
    <col min="8" max="8" width="19.7109375" style="6" customWidth="1"/>
    <col min="9" max="9" width="11.7109375" style="4" customWidth="1"/>
    <col min="10" max="10" width="19.7109375" style="6" customWidth="1"/>
    <col min="11" max="11" width="11.7109375" style="4" customWidth="1"/>
    <col min="12" max="12" width="19.7109375" style="6" customWidth="1"/>
    <col min="13" max="13" width="11.7109375" style="4" customWidth="1"/>
    <col min="14" max="14" width="19.7109375" style="6" customWidth="1"/>
    <col min="15" max="15" width="11.7109375" style="4" customWidth="1"/>
    <col min="16" max="16" width="6.85546875" style="4" customWidth="1"/>
    <col min="17" max="17" width="4" style="4" customWidth="1"/>
    <col min="18" max="19" width="5.7109375" style="4" hidden="1" customWidth="1"/>
    <col min="20" max="21" width="9.140625" style="4" hidden="1" customWidth="1"/>
    <col min="22" max="22" width="19.5703125" style="7" hidden="1" customWidth="1"/>
    <col min="23" max="23" width="4.140625" style="7" hidden="1" customWidth="1"/>
    <col min="24" max="24" width="5.42578125" style="4" hidden="1" customWidth="1"/>
    <col min="25" max="26" width="5" style="4" hidden="1" customWidth="1"/>
    <col min="27" max="27" width="16" style="4" hidden="1" customWidth="1"/>
    <col min="28" max="28" width="11.5703125" style="4" hidden="1" customWidth="1"/>
    <col min="29" max="29" width="7.7109375" style="4" hidden="1" customWidth="1"/>
    <col min="30" max="30" width="5.7109375" style="4" hidden="1" customWidth="1"/>
    <col min="31" max="32" width="19.5703125" style="4" hidden="1" customWidth="1"/>
    <col min="33" max="33" width="6.42578125" style="4" hidden="1" customWidth="1"/>
    <col min="34" max="35" width="3.140625" style="4" hidden="1" customWidth="1"/>
    <col min="36" max="37" width="4" style="4" hidden="1" customWidth="1"/>
    <col min="38" max="38" width="5.140625" style="4" hidden="1" customWidth="1"/>
    <col min="39" max="40" width="6.28515625" style="4" hidden="1" customWidth="1"/>
    <col min="41" max="41" width="4.85546875" style="4" hidden="1" customWidth="1"/>
    <col min="42" max="42" width="9.140625" style="4" hidden="1" customWidth="1"/>
    <col min="43" max="46" width="11.5703125" style="4" hidden="1" customWidth="1"/>
    <col min="47" max="47" width="9.140625" style="4" hidden="1" customWidth="1"/>
    <col min="48" max="48" width="9.7109375" style="4" hidden="1" customWidth="1"/>
    <col min="49" max="52" width="0" style="4" hidden="1" customWidth="1"/>
    <col min="53" max="16384" width="9.140625" style="4"/>
  </cols>
  <sheetData>
    <row r="1" spans="1:48" ht="16.5" customHeight="1">
      <c r="A1" s="51" t="str">
        <f>申込書!B1</f>
        <v>第26回ＪＳＣＡマスターズ水泳通信記録会</v>
      </c>
      <c r="L1" s="52"/>
      <c r="M1" s="20"/>
      <c r="N1" s="52"/>
      <c r="O1" s="244" t="s">
        <v>90</v>
      </c>
      <c r="P1" s="246"/>
    </row>
    <row r="2" spans="1:48" ht="16.5" customHeight="1">
      <c r="B2" s="133"/>
      <c r="C2" s="133"/>
      <c r="D2" s="133"/>
      <c r="E2" s="133"/>
      <c r="F2" s="133"/>
      <c r="G2" s="133"/>
      <c r="H2" s="133"/>
      <c r="I2" s="133"/>
      <c r="J2" s="133"/>
      <c r="K2" s="133"/>
      <c r="L2" s="133"/>
      <c r="M2" s="133"/>
      <c r="N2" s="133"/>
      <c r="O2" s="133"/>
      <c r="P2" s="133"/>
      <c r="Q2" s="133"/>
      <c r="R2" s="133"/>
      <c r="S2" s="133"/>
      <c r="AB2" s="133"/>
    </row>
    <row r="3" spans="1:48" ht="16.5" customHeight="1">
      <c r="A3" s="158" t="str">
        <f>申込書!C4&amp;申込書!D4&amp;申込書!E4&amp;申込書!F4&amp;申込書!G4&amp;申込書!H4&amp;申込書!I4&amp;申込書!J4</f>
        <v/>
      </c>
      <c r="C3" s="5" t="str">
        <f>IF(申込書!C6="","チーム登録を行って下さい",申込書!C6)</f>
        <v>チーム登録を行って下さい</v>
      </c>
      <c r="D3" s="180">
        <f>申込書!Q4</f>
        <v>0</v>
      </c>
      <c r="E3" s="5"/>
      <c r="F3" s="5"/>
      <c r="G3" s="5"/>
      <c r="H3" s="179" t="s">
        <v>299</v>
      </c>
      <c r="R3" s="198" t="s">
        <v>58</v>
      </c>
      <c r="S3" s="198"/>
    </row>
    <row r="4" spans="1:48" s="11" customFormat="1" ht="16.5" customHeight="1">
      <c r="A4" s="9" t="s">
        <v>11</v>
      </c>
      <c r="B4" s="9" t="s">
        <v>9</v>
      </c>
      <c r="C4" s="9" t="s">
        <v>10</v>
      </c>
      <c r="D4" s="9" t="s">
        <v>12</v>
      </c>
      <c r="E4" s="9" t="s">
        <v>13</v>
      </c>
      <c r="F4" s="9" t="s">
        <v>14</v>
      </c>
      <c r="G4" s="9" t="s">
        <v>15</v>
      </c>
      <c r="H4" s="263" t="s">
        <v>196</v>
      </c>
      <c r="I4" s="264"/>
      <c r="J4" s="263" t="s">
        <v>197</v>
      </c>
      <c r="K4" s="264"/>
      <c r="L4" s="263" t="s">
        <v>198</v>
      </c>
      <c r="M4" s="264"/>
      <c r="N4" s="263" t="s">
        <v>199</v>
      </c>
      <c r="O4" s="264"/>
      <c r="P4" s="9" t="s">
        <v>24</v>
      </c>
      <c r="Q4" s="10"/>
      <c r="R4" s="10" t="s">
        <v>186</v>
      </c>
      <c r="S4" s="10" t="s">
        <v>187</v>
      </c>
      <c r="V4" s="12"/>
      <c r="W4" s="12"/>
      <c r="AB4" s="10" t="s">
        <v>50</v>
      </c>
      <c r="AC4" s="11" t="s">
        <v>25</v>
      </c>
      <c r="AD4" s="11" t="s">
        <v>179</v>
      </c>
      <c r="AE4" s="11" t="s">
        <v>193</v>
      </c>
      <c r="AF4" s="11" t="s">
        <v>194</v>
      </c>
      <c r="AG4" s="11" t="s">
        <v>192</v>
      </c>
      <c r="AH4" s="262" t="s">
        <v>161</v>
      </c>
      <c r="AI4" s="262"/>
      <c r="AJ4" s="262"/>
      <c r="AK4" s="262"/>
      <c r="AL4" s="262" t="s">
        <v>162</v>
      </c>
      <c r="AM4" s="262"/>
      <c r="AN4" s="262"/>
      <c r="AO4" s="262"/>
      <c r="AQ4" s="262" t="s">
        <v>165</v>
      </c>
      <c r="AR4" s="262"/>
      <c r="AS4" s="262"/>
      <c r="AT4" s="262"/>
    </row>
    <row r="5" spans="1:48" ht="16.5" customHeight="1">
      <c r="A5" s="5" t="s">
        <v>48</v>
      </c>
      <c r="H5" s="124" t="s">
        <v>132</v>
      </c>
      <c r="I5" s="156" t="s">
        <v>266</v>
      </c>
      <c r="J5" s="124" t="s">
        <v>132</v>
      </c>
      <c r="K5" s="156" t="s">
        <v>266</v>
      </c>
      <c r="L5" s="124" t="s">
        <v>132</v>
      </c>
      <c r="M5" s="156" t="s">
        <v>266</v>
      </c>
      <c r="N5" s="124" t="s">
        <v>132</v>
      </c>
      <c r="O5" s="156" t="s">
        <v>266</v>
      </c>
      <c r="P5" s="139"/>
      <c r="Y5" s="4">
        <v>0</v>
      </c>
      <c r="AH5" s="139" t="s">
        <v>51</v>
      </c>
      <c r="AI5" s="139" t="s">
        <v>52</v>
      </c>
      <c r="AJ5" s="139" t="s">
        <v>53</v>
      </c>
      <c r="AK5" s="139" t="s">
        <v>54</v>
      </c>
      <c r="AL5" s="139" t="s">
        <v>51</v>
      </c>
      <c r="AM5" s="139" t="s">
        <v>52</v>
      </c>
      <c r="AN5" s="139" t="s">
        <v>53</v>
      </c>
      <c r="AO5" s="139" t="s">
        <v>54</v>
      </c>
      <c r="AQ5" s="9" t="s">
        <v>51</v>
      </c>
      <c r="AR5" s="9" t="s">
        <v>52</v>
      </c>
      <c r="AS5" s="9" t="s">
        <v>53</v>
      </c>
      <c r="AT5" s="9" t="s">
        <v>54</v>
      </c>
      <c r="AU5" s="4" t="s">
        <v>267</v>
      </c>
      <c r="AV5" s="4" t="s">
        <v>268</v>
      </c>
    </row>
    <row r="6" spans="1:48" ht="16.5" customHeight="1">
      <c r="A6" s="9" t="str">
        <f>IF(B6="","",1)</f>
        <v/>
      </c>
      <c r="B6" s="95"/>
      <c r="C6" s="96"/>
      <c r="D6" s="97"/>
      <c r="E6" s="97"/>
      <c r="F6" s="97"/>
      <c r="G6" s="97"/>
      <c r="H6" s="151"/>
      <c r="I6" s="130"/>
      <c r="J6" s="151"/>
      <c r="K6" s="130"/>
      <c r="L6" s="151"/>
      <c r="M6" s="130"/>
      <c r="N6" s="151"/>
      <c r="O6" s="130"/>
      <c r="P6" s="9" t="str">
        <f>IF(B6="","",YEAR(申込書!$C$60)-YEAR(申込一覧表!B6))</f>
        <v/>
      </c>
      <c r="Q6" s="13"/>
      <c r="R6" s="14">
        <f t="shared" ref="R6:R45" si="0">IF(H6="",0,IF(H6=J6,1,0))</f>
        <v>0</v>
      </c>
      <c r="S6" s="14">
        <f t="shared" ref="S6:S45" si="1">IF(L6="",0,IF(L6=N6,1,0))</f>
        <v>0</v>
      </c>
      <c r="T6" s="4" t="str">
        <f t="shared" ref="T6:T45" si="2">TRIM(D6)</f>
        <v/>
      </c>
      <c r="U6" s="4" t="str">
        <f t="shared" ref="U6:U45" si="3">TRIM(E6)</f>
        <v/>
      </c>
      <c r="V6" s="30" t="s">
        <v>202</v>
      </c>
      <c r="W6" s="57">
        <v>1</v>
      </c>
      <c r="X6" s="4">
        <f t="shared" ref="X6:X45" si="4">LEN(T6)+LEN(U6)</f>
        <v>0</v>
      </c>
      <c r="Y6" s="4">
        <f>Y5+IF(AA6="",0,1)</f>
        <v>0</v>
      </c>
      <c r="Z6" s="4" t="str">
        <f>IF(AA6="","",Y6)</f>
        <v/>
      </c>
      <c r="AA6" s="4" t="str">
        <f t="shared" ref="AA6:AA45" si="5">T6&amp;IF(OR(X6&gt;4,X6=0),"",REPT("  ",5-X6))&amp;U6</f>
        <v/>
      </c>
      <c r="AB6" s="14">
        <f>COUNTA(I6,K6,M6,O6)</f>
        <v>0</v>
      </c>
      <c r="AC6" s="4" t="str">
        <f t="shared" ref="AC6:AC45" si="6">IF(P6="","",IF(P6&lt;25,18,P6-MOD(P6,5)))</f>
        <v/>
      </c>
      <c r="AD6" s="4">
        <v>0</v>
      </c>
      <c r="AE6" s="4" t="str">
        <f t="shared" ref="AE6:AE45" si="7">F6&amp;" "&amp;G6</f>
        <v xml:space="preserve"> </v>
      </c>
      <c r="AF6" s="4" t="str">
        <f t="shared" ref="AF6:AF45" si="8">T6&amp;"  "&amp;U6</f>
        <v xml:space="preserve">  </v>
      </c>
      <c r="AG6" s="4" t="str">
        <f>P6</f>
        <v/>
      </c>
      <c r="AH6" s="4" t="str">
        <f>IF(H6="","",VLOOKUP(H6,$V$5:$W$12,2,0))</f>
        <v/>
      </c>
      <c r="AI6" s="4" t="str">
        <f t="shared" ref="AI6:AI45" si="9">IF(J6="","",VLOOKUP(J6,$V$6:$W$12,2,0))</f>
        <v/>
      </c>
      <c r="AJ6" s="4" t="str">
        <f>IF(L6="","",VLOOKUP(L6,$V$5:$W$12,2,0))</f>
        <v/>
      </c>
      <c r="AK6" s="4" t="str">
        <f>IF(N6="","",VLOOKUP(N6,$V$5:$W$12,2,0))</f>
        <v/>
      </c>
      <c r="AL6" s="4" t="str">
        <f>IF(H6="","",VALUE(LEFT(H6,4)))</f>
        <v/>
      </c>
      <c r="AM6" s="4" t="str">
        <f>IF(J6="","",VALUE(LEFT(J6,4)))</f>
        <v/>
      </c>
      <c r="AN6" s="4" t="str">
        <f>IF(L6="","",VALUE(LEFT(L6,4)))</f>
        <v/>
      </c>
      <c r="AO6" s="4" t="str">
        <f>IF(N6="","",VALUE(LEFT(N6,4)))</f>
        <v/>
      </c>
      <c r="AP6" s="4">
        <f t="shared" ref="AP6:AP45" si="10">IF(C6="100歳",1,0)</f>
        <v>0</v>
      </c>
      <c r="AQ6" s="4" t="str">
        <f>IF(I6="","999:99.99"," "&amp;LEFT(RIGHT("  "&amp;TEXT(I6,"0.00"),8),3)&amp;":"&amp;RIGHT(TEXT(I6,"0.00"),5))</f>
        <v>999:99.99</v>
      </c>
      <c r="AR6" s="4" t="str">
        <f>IF(K6="","999:99.99"," "&amp;LEFT(RIGHT("  "&amp;TEXT(K6,"0.00"),8),3)&amp;":"&amp;RIGHT(TEXT(K6,"0.00"),5))</f>
        <v>999:99.99</v>
      </c>
      <c r="AS6" s="4" t="str">
        <f>IF(M6="","999:99.99"," "&amp;LEFT(RIGHT("  "&amp;TEXT(M6,"0.00"),8),3)&amp;":"&amp;RIGHT(TEXT(M6,"0.00"),5))</f>
        <v>999:99.99</v>
      </c>
      <c r="AT6" s="4" t="str">
        <f>IF(O6="","999:99.99"," "&amp;LEFT(RIGHT("  "&amp;TEXT(O6,"0.00"),8),3)&amp;":"&amp;RIGHT(TEXT(O6,"0.00"),5))</f>
        <v>999:99.99</v>
      </c>
      <c r="AU6" s="4" t="str">
        <f>IF(AH6="","",COUNT(AH6))</f>
        <v/>
      </c>
      <c r="AV6" s="4" t="str">
        <f>IF(AI6="","",COUNT(AI6:AK6))</f>
        <v/>
      </c>
    </row>
    <row r="7" spans="1:48" ht="16.5" customHeight="1">
      <c r="A7" s="9" t="str">
        <f t="shared" ref="A7:A45" si="11">IF(B7="","",A6+1)</f>
        <v/>
      </c>
      <c r="B7" s="95"/>
      <c r="C7" s="96"/>
      <c r="D7" s="97"/>
      <c r="E7" s="97"/>
      <c r="F7" s="97"/>
      <c r="G7" s="97"/>
      <c r="H7" s="151"/>
      <c r="I7" s="130"/>
      <c r="J7" s="151"/>
      <c r="K7" s="130"/>
      <c r="L7" s="151"/>
      <c r="M7" s="130"/>
      <c r="N7" s="151"/>
      <c r="O7" s="130"/>
      <c r="P7" s="9" t="str">
        <f>IF(B7="","",YEAR(申込書!$C$60)-YEAR(申込一覧表!B7))</f>
        <v/>
      </c>
      <c r="Q7" s="13"/>
      <c r="R7" s="14">
        <f t="shared" si="0"/>
        <v>0</v>
      </c>
      <c r="S7" s="14">
        <f t="shared" si="1"/>
        <v>0</v>
      </c>
      <c r="T7" s="4" t="str">
        <f t="shared" si="2"/>
        <v/>
      </c>
      <c r="U7" s="4" t="str">
        <f t="shared" si="3"/>
        <v/>
      </c>
      <c r="V7" s="31" t="s">
        <v>200</v>
      </c>
      <c r="W7" s="57">
        <v>1</v>
      </c>
      <c r="X7" s="4">
        <f t="shared" si="4"/>
        <v>0</v>
      </c>
      <c r="Y7" s="4">
        <f t="shared" ref="Y7:Y70" si="12">Y6+IF(AA7="",0,1)</f>
        <v>0</v>
      </c>
      <c r="Z7" s="4" t="str">
        <f t="shared" ref="Z7:Z70" si="13">IF(AA7="","",Y7)</f>
        <v/>
      </c>
      <c r="AA7" s="4" t="str">
        <f t="shared" si="5"/>
        <v/>
      </c>
      <c r="AB7" s="14">
        <f t="shared" ref="AB7:AB45" si="14">COUNTA(I7,K7,M7,O7)</f>
        <v>0</v>
      </c>
      <c r="AC7" s="4" t="str">
        <f t="shared" si="6"/>
        <v/>
      </c>
      <c r="AD7" s="4">
        <v>0</v>
      </c>
      <c r="AE7" s="4" t="str">
        <f t="shared" si="7"/>
        <v xml:space="preserve"> </v>
      </c>
      <c r="AF7" s="4" t="str">
        <f t="shared" si="8"/>
        <v xml:space="preserve">  </v>
      </c>
      <c r="AG7" s="4" t="str">
        <f t="shared" ref="AG7:AG45" si="15">P7</f>
        <v/>
      </c>
      <c r="AH7" s="4" t="str">
        <f t="shared" ref="AH7:AH46" si="16">IF(H7="","",VLOOKUP(H7,$V$6:$W$12,2,0))</f>
        <v/>
      </c>
      <c r="AI7" s="4" t="str">
        <f t="shared" si="9"/>
        <v/>
      </c>
      <c r="AJ7" s="4" t="str">
        <f t="shared" ref="AJ7:AJ45" si="17">IF(L7="","",VLOOKUP(L7,$V$5:$W$12,2,0))</f>
        <v/>
      </c>
      <c r="AK7" s="4" t="str">
        <f t="shared" ref="AK7:AK45" si="18">IF(N7="","",VLOOKUP(N7,$V$5:$W$12,2,0))</f>
        <v/>
      </c>
      <c r="AL7" s="4" t="str">
        <f t="shared" ref="AL7:AL45" si="19">IF(H7="","",VALUE(LEFT(H7,4)))</f>
        <v/>
      </c>
      <c r="AM7" s="4" t="str">
        <f t="shared" ref="AM7:AM45" si="20">IF(J7="","",VALUE(LEFT(J7,4)))</f>
        <v/>
      </c>
      <c r="AN7" s="4" t="str">
        <f t="shared" ref="AN7:AN45" si="21">IF(L7="","",VALUE(LEFT(L7,4)))</f>
        <v/>
      </c>
      <c r="AO7" s="4" t="str">
        <f t="shared" ref="AO7:AO45" si="22">IF(N7="","",VALUE(LEFT(N7,4)))</f>
        <v/>
      </c>
      <c r="AP7" s="4">
        <f t="shared" si="10"/>
        <v>0</v>
      </c>
      <c r="AQ7" s="4" t="str">
        <f t="shared" ref="AQ7:AQ45" si="23">IF(I7="","999:99.99"," "&amp;LEFT(RIGHT("  "&amp;TEXT(I7,"0.00"),8),3)&amp;":"&amp;RIGHT(TEXT(I7,"0.00"),5))</f>
        <v>999:99.99</v>
      </c>
      <c r="AR7" s="4" t="str">
        <f t="shared" ref="AR7:AR45" si="24">IF(K7="","999:99.99"," "&amp;LEFT(RIGHT("  "&amp;TEXT(K7,"0.00"),8),3)&amp;":"&amp;RIGHT(TEXT(K7,"0.00"),5))</f>
        <v>999:99.99</v>
      </c>
      <c r="AS7" s="4" t="str">
        <f t="shared" ref="AS7:AS45" si="25">IF(M7="","999:99.99"," "&amp;LEFT(RIGHT("  "&amp;TEXT(M7,"0.00"),8),3)&amp;":"&amp;RIGHT(TEXT(M7,"0.00"),5))</f>
        <v>999:99.99</v>
      </c>
      <c r="AT7" s="4" t="str">
        <f t="shared" ref="AT7:AT45" si="26">IF(O7="","999:99.99"," "&amp;LEFT(RIGHT("  "&amp;TEXT(O7,"0.00"),8),3)&amp;":"&amp;RIGHT(TEXT(O7,"0.00"),5))</f>
        <v>999:99.99</v>
      </c>
      <c r="AU7" s="4" t="str">
        <f t="shared" ref="AU7:AU70" si="27">IF(AH7="","",COUNT(AH7))</f>
        <v/>
      </c>
      <c r="AV7" s="4" t="str">
        <f>IF(AI7="","",COUNT(AI7:AK7))</f>
        <v/>
      </c>
    </row>
    <row r="8" spans="1:48" ht="16.5" customHeight="1">
      <c r="A8" s="9" t="str">
        <f t="shared" si="11"/>
        <v/>
      </c>
      <c r="B8" s="95"/>
      <c r="C8" s="96"/>
      <c r="D8" s="97"/>
      <c r="E8" s="97"/>
      <c r="F8" s="97"/>
      <c r="G8" s="97"/>
      <c r="H8" s="151"/>
      <c r="I8" s="130"/>
      <c r="J8" s="151"/>
      <c r="K8" s="130"/>
      <c r="L8" s="151"/>
      <c r="M8" s="130"/>
      <c r="N8" s="151"/>
      <c r="O8" s="130"/>
      <c r="P8" s="9" t="str">
        <f>IF(B8="","",YEAR(申込書!$C$60)-YEAR(申込一覧表!B8))</f>
        <v/>
      </c>
      <c r="Q8" s="13"/>
      <c r="R8" s="14">
        <f t="shared" si="0"/>
        <v>0</v>
      </c>
      <c r="S8" s="14">
        <f t="shared" si="1"/>
        <v>0</v>
      </c>
      <c r="T8" s="4" t="str">
        <f t="shared" si="2"/>
        <v/>
      </c>
      <c r="U8" s="4" t="str">
        <f t="shared" si="3"/>
        <v/>
      </c>
      <c r="V8" s="31" t="s">
        <v>201</v>
      </c>
      <c r="W8" s="57">
        <v>1</v>
      </c>
      <c r="X8" s="4">
        <f t="shared" si="4"/>
        <v>0</v>
      </c>
      <c r="Y8" s="4">
        <f t="shared" si="12"/>
        <v>0</v>
      </c>
      <c r="Z8" s="4" t="str">
        <f t="shared" si="13"/>
        <v/>
      </c>
      <c r="AA8" s="4" t="str">
        <f t="shared" si="5"/>
        <v/>
      </c>
      <c r="AB8" s="14">
        <f t="shared" si="14"/>
        <v>0</v>
      </c>
      <c r="AC8" s="4" t="str">
        <f t="shared" si="6"/>
        <v/>
      </c>
      <c r="AD8" s="4">
        <v>0</v>
      </c>
      <c r="AE8" s="4" t="str">
        <f t="shared" si="7"/>
        <v xml:space="preserve"> </v>
      </c>
      <c r="AF8" s="4" t="str">
        <f t="shared" si="8"/>
        <v xml:space="preserve">  </v>
      </c>
      <c r="AG8" s="4" t="str">
        <f t="shared" si="15"/>
        <v/>
      </c>
      <c r="AH8" s="4" t="str">
        <f t="shared" si="16"/>
        <v/>
      </c>
      <c r="AI8" s="4" t="str">
        <f t="shared" si="9"/>
        <v/>
      </c>
      <c r="AJ8" s="4" t="str">
        <f t="shared" si="17"/>
        <v/>
      </c>
      <c r="AK8" s="4" t="str">
        <f t="shared" si="18"/>
        <v/>
      </c>
      <c r="AL8" s="4" t="str">
        <f t="shared" si="19"/>
        <v/>
      </c>
      <c r="AM8" s="4" t="str">
        <f t="shared" si="20"/>
        <v/>
      </c>
      <c r="AN8" s="4" t="str">
        <f t="shared" si="21"/>
        <v/>
      </c>
      <c r="AO8" s="4" t="str">
        <f t="shared" si="22"/>
        <v/>
      </c>
      <c r="AP8" s="4">
        <f t="shared" si="10"/>
        <v>0</v>
      </c>
      <c r="AQ8" s="4" t="str">
        <f t="shared" si="23"/>
        <v>999:99.99</v>
      </c>
      <c r="AR8" s="4" t="str">
        <f t="shared" si="24"/>
        <v>999:99.99</v>
      </c>
      <c r="AS8" s="4" t="str">
        <f t="shared" si="25"/>
        <v>999:99.99</v>
      </c>
      <c r="AT8" s="4" t="str">
        <f t="shared" si="26"/>
        <v>999:99.99</v>
      </c>
      <c r="AU8" s="4" t="str">
        <f t="shared" si="27"/>
        <v/>
      </c>
      <c r="AV8" s="4" t="str">
        <f>IF(AI8="","",COUNT(AI8:AK8))</f>
        <v/>
      </c>
    </row>
    <row r="9" spans="1:48" ht="16.5" customHeight="1">
      <c r="A9" s="9" t="str">
        <f t="shared" si="11"/>
        <v/>
      </c>
      <c r="B9" s="95"/>
      <c r="C9" s="96"/>
      <c r="D9" s="97"/>
      <c r="E9" s="97"/>
      <c r="F9" s="97"/>
      <c r="G9" s="97"/>
      <c r="H9" s="151"/>
      <c r="I9" s="130"/>
      <c r="J9" s="151"/>
      <c r="K9" s="130"/>
      <c r="L9" s="151"/>
      <c r="M9" s="130"/>
      <c r="N9" s="151"/>
      <c r="O9" s="130"/>
      <c r="P9" s="9" t="str">
        <f>IF(B9="","",YEAR(申込書!$C$60)-YEAR(申込一覧表!B9))</f>
        <v/>
      </c>
      <c r="Q9" s="13"/>
      <c r="R9" s="14">
        <f t="shared" si="0"/>
        <v>0</v>
      </c>
      <c r="S9" s="14">
        <f t="shared" si="1"/>
        <v>0</v>
      </c>
      <c r="T9" s="4" t="str">
        <f t="shared" si="2"/>
        <v/>
      </c>
      <c r="U9" s="4" t="str">
        <f t="shared" si="3"/>
        <v/>
      </c>
      <c r="V9" s="31" t="s">
        <v>203</v>
      </c>
      <c r="W9" s="57">
        <v>5</v>
      </c>
      <c r="X9" s="4">
        <f t="shared" si="4"/>
        <v>0</v>
      </c>
      <c r="Y9" s="4">
        <f t="shared" si="12"/>
        <v>0</v>
      </c>
      <c r="Z9" s="4" t="str">
        <f t="shared" si="13"/>
        <v/>
      </c>
      <c r="AA9" s="4" t="str">
        <f t="shared" si="5"/>
        <v/>
      </c>
      <c r="AB9" s="14">
        <f t="shared" si="14"/>
        <v>0</v>
      </c>
      <c r="AC9" s="4" t="str">
        <f t="shared" si="6"/>
        <v/>
      </c>
      <c r="AD9" s="4">
        <v>0</v>
      </c>
      <c r="AE9" s="4" t="str">
        <f t="shared" si="7"/>
        <v xml:space="preserve"> </v>
      </c>
      <c r="AF9" s="4" t="str">
        <f t="shared" si="8"/>
        <v xml:space="preserve">  </v>
      </c>
      <c r="AG9" s="4" t="str">
        <f t="shared" si="15"/>
        <v/>
      </c>
      <c r="AH9" s="4" t="str">
        <f t="shared" si="16"/>
        <v/>
      </c>
      <c r="AI9" s="4" t="str">
        <f t="shared" si="9"/>
        <v/>
      </c>
      <c r="AJ9" s="4" t="str">
        <f t="shared" si="17"/>
        <v/>
      </c>
      <c r="AK9" s="4" t="str">
        <f t="shared" si="18"/>
        <v/>
      </c>
      <c r="AL9" s="4" t="str">
        <f t="shared" si="19"/>
        <v/>
      </c>
      <c r="AM9" s="4" t="str">
        <f t="shared" si="20"/>
        <v/>
      </c>
      <c r="AN9" s="4" t="str">
        <f t="shared" si="21"/>
        <v/>
      </c>
      <c r="AO9" s="4" t="str">
        <f t="shared" si="22"/>
        <v/>
      </c>
      <c r="AP9" s="4">
        <f t="shared" si="10"/>
        <v>0</v>
      </c>
      <c r="AQ9" s="4" t="str">
        <f t="shared" si="23"/>
        <v>999:99.99</v>
      </c>
      <c r="AR9" s="4" t="str">
        <f t="shared" si="24"/>
        <v>999:99.99</v>
      </c>
      <c r="AS9" s="4" t="str">
        <f t="shared" si="25"/>
        <v>999:99.99</v>
      </c>
      <c r="AT9" s="4" t="str">
        <f t="shared" si="26"/>
        <v>999:99.99</v>
      </c>
      <c r="AU9" s="4" t="str">
        <f t="shared" si="27"/>
        <v/>
      </c>
      <c r="AV9" s="4" t="str">
        <f t="shared" ref="AV9:AV72" si="28">IF(AI9="","",COUNT(AI9:AK9))</f>
        <v/>
      </c>
    </row>
    <row r="10" spans="1:48" ht="16.5" customHeight="1">
      <c r="A10" s="9" t="str">
        <f t="shared" si="11"/>
        <v/>
      </c>
      <c r="B10" s="95"/>
      <c r="C10" s="96"/>
      <c r="D10" s="97"/>
      <c r="E10" s="97"/>
      <c r="F10" s="97"/>
      <c r="G10" s="97"/>
      <c r="H10" s="151"/>
      <c r="I10" s="130"/>
      <c r="J10" s="151"/>
      <c r="K10" s="130"/>
      <c r="L10" s="151"/>
      <c r="M10" s="130"/>
      <c r="N10" s="151"/>
      <c r="O10" s="130"/>
      <c r="P10" s="9" t="str">
        <f>IF(B10="","",YEAR(申込書!$C$60)-YEAR(申込一覧表!B10))</f>
        <v/>
      </c>
      <c r="Q10" s="13"/>
      <c r="R10" s="14">
        <f t="shared" si="0"/>
        <v>0</v>
      </c>
      <c r="S10" s="14">
        <f t="shared" si="1"/>
        <v>0</v>
      </c>
      <c r="T10" s="4" t="str">
        <f t="shared" si="2"/>
        <v/>
      </c>
      <c r="U10" s="4" t="str">
        <f t="shared" si="3"/>
        <v/>
      </c>
      <c r="V10" s="31"/>
      <c r="W10" s="57">
        <v>5</v>
      </c>
      <c r="X10" s="4">
        <f t="shared" si="4"/>
        <v>0</v>
      </c>
      <c r="Y10" s="4">
        <f t="shared" si="12"/>
        <v>0</v>
      </c>
      <c r="Z10" s="4" t="str">
        <f t="shared" si="13"/>
        <v/>
      </c>
      <c r="AA10" s="4" t="str">
        <f t="shared" si="5"/>
        <v/>
      </c>
      <c r="AB10" s="14">
        <f t="shared" si="14"/>
        <v>0</v>
      </c>
      <c r="AC10" s="4" t="str">
        <f t="shared" si="6"/>
        <v/>
      </c>
      <c r="AD10" s="4">
        <v>0</v>
      </c>
      <c r="AE10" s="4" t="str">
        <f t="shared" si="7"/>
        <v xml:space="preserve"> </v>
      </c>
      <c r="AF10" s="4" t="str">
        <f t="shared" si="8"/>
        <v xml:space="preserve">  </v>
      </c>
      <c r="AG10" s="4" t="str">
        <f t="shared" si="15"/>
        <v/>
      </c>
      <c r="AH10" s="4" t="str">
        <f t="shared" si="16"/>
        <v/>
      </c>
      <c r="AI10" s="4" t="str">
        <f t="shared" si="9"/>
        <v/>
      </c>
      <c r="AJ10" s="4" t="str">
        <f t="shared" si="17"/>
        <v/>
      </c>
      <c r="AK10" s="4" t="str">
        <f t="shared" si="18"/>
        <v/>
      </c>
      <c r="AL10" s="4" t="str">
        <f t="shared" si="19"/>
        <v/>
      </c>
      <c r="AM10" s="4" t="str">
        <f t="shared" si="20"/>
        <v/>
      </c>
      <c r="AN10" s="4" t="str">
        <f t="shared" si="21"/>
        <v/>
      </c>
      <c r="AO10" s="4" t="str">
        <f t="shared" si="22"/>
        <v/>
      </c>
      <c r="AP10" s="4">
        <f t="shared" si="10"/>
        <v>0</v>
      </c>
      <c r="AQ10" s="4" t="str">
        <f t="shared" si="23"/>
        <v>999:99.99</v>
      </c>
      <c r="AR10" s="4" t="str">
        <f t="shared" si="24"/>
        <v>999:99.99</v>
      </c>
      <c r="AS10" s="4" t="str">
        <f t="shared" si="25"/>
        <v>999:99.99</v>
      </c>
      <c r="AT10" s="4" t="str">
        <f t="shared" si="26"/>
        <v>999:99.99</v>
      </c>
      <c r="AU10" s="4" t="str">
        <f t="shared" si="27"/>
        <v/>
      </c>
      <c r="AV10" s="4" t="str">
        <f t="shared" si="28"/>
        <v/>
      </c>
    </row>
    <row r="11" spans="1:48" ht="16.5" customHeight="1">
      <c r="A11" s="9" t="str">
        <f t="shared" si="11"/>
        <v/>
      </c>
      <c r="B11" s="95"/>
      <c r="C11" s="96"/>
      <c r="D11" s="97"/>
      <c r="E11" s="97"/>
      <c r="F11" s="97"/>
      <c r="G11" s="97"/>
      <c r="H11" s="151"/>
      <c r="I11" s="130"/>
      <c r="J11" s="151"/>
      <c r="K11" s="130"/>
      <c r="L11" s="151"/>
      <c r="M11" s="130"/>
      <c r="N11" s="151"/>
      <c r="O11" s="130"/>
      <c r="P11" s="9" t="str">
        <f>IF(B11="","",YEAR(申込書!$C$60)-YEAR(申込一覧表!B11))</f>
        <v/>
      </c>
      <c r="Q11" s="13"/>
      <c r="R11" s="14">
        <f t="shared" si="0"/>
        <v>0</v>
      </c>
      <c r="S11" s="14">
        <f t="shared" si="1"/>
        <v>0</v>
      </c>
      <c r="T11" s="4" t="str">
        <f t="shared" si="2"/>
        <v/>
      </c>
      <c r="U11" s="4" t="str">
        <f t="shared" si="3"/>
        <v/>
      </c>
      <c r="V11" s="31"/>
      <c r="W11" s="132">
        <v>1</v>
      </c>
      <c r="X11" s="4">
        <f t="shared" si="4"/>
        <v>0</v>
      </c>
      <c r="Y11" s="4">
        <f t="shared" si="12"/>
        <v>0</v>
      </c>
      <c r="Z11" s="4" t="str">
        <f t="shared" si="13"/>
        <v/>
      </c>
      <c r="AA11" s="4" t="str">
        <f t="shared" si="5"/>
        <v/>
      </c>
      <c r="AB11" s="14">
        <f t="shared" si="14"/>
        <v>0</v>
      </c>
      <c r="AC11" s="4" t="str">
        <f t="shared" si="6"/>
        <v/>
      </c>
      <c r="AD11" s="4">
        <v>0</v>
      </c>
      <c r="AE11" s="4" t="str">
        <f t="shared" si="7"/>
        <v xml:space="preserve"> </v>
      </c>
      <c r="AF11" s="4" t="str">
        <f t="shared" si="8"/>
        <v xml:space="preserve">  </v>
      </c>
      <c r="AG11" s="4" t="str">
        <f t="shared" si="15"/>
        <v/>
      </c>
      <c r="AH11" s="4" t="str">
        <f t="shared" si="16"/>
        <v/>
      </c>
      <c r="AI11" s="4" t="str">
        <f t="shared" si="9"/>
        <v/>
      </c>
      <c r="AJ11" s="4" t="str">
        <f t="shared" si="17"/>
        <v/>
      </c>
      <c r="AK11" s="4" t="str">
        <f t="shared" si="18"/>
        <v/>
      </c>
      <c r="AL11" s="4" t="str">
        <f t="shared" si="19"/>
        <v/>
      </c>
      <c r="AM11" s="4" t="str">
        <f t="shared" si="20"/>
        <v/>
      </c>
      <c r="AN11" s="4" t="str">
        <f t="shared" si="21"/>
        <v/>
      </c>
      <c r="AO11" s="4" t="str">
        <f t="shared" si="22"/>
        <v/>
      </c>
      <c r="AP11" s="4">
        <f t="shared" si="10"/>
        <v>0</v>
      </c>
      <c r="AQ11" s="4" t="str">
        <f t="shared" si="23"/>
        <v>999:99.99</v>
      </c>
      <c r="AR11" s="4" t="str">
        <f t="shared" si="24"/>
        <v>999:99.99</v>
      </c>
      <c r="AS11" s="4" t="str">
        <f t="shared" si="25"/>
        <v>999:99.99</v>
      </c>
      <c r="AT11" s="4" t="str">
        <f t="shared" si="26"/>
        <v>999:99.99</v>
      </c>
      <c r="AU11" s="4" t="str">
        <f t="shared" si="27"/>
        <v/>
      </c>
      <c r="AV11" s="4" t="str">
        <f t="shared" si="28"/>
        <v/>
      </c>
    </row>
    <row r="12" spans="1:48" ht="16.5" customHeight="1">
      <c r="A12" s="9" t="str">
        <f t="shared" si="11"/>
        <v/>
      </c>
      <c r="B12" s="95"/>
      <c r="C12" s="96"/>
      <c r="D12" s="97"/>
      <c r="E12" s="97"/>
      <c r="F12" s="97"/>
      <c r="G12" s="97"/>
      <c r="H12" s="151"/>
      <c r="I12" s="130"/>
      <c r="J12" s="151"/>
      <c r="K12" s="130"/>
      <c r="L12" s="151"/>
      <c r="M12" s="130"/>
      <c r="N12" s="151"/>
      <c r="O12" s="130"/>
      <c r="P12" s="9" t="str">
        <f>IF(B12="","",YEAR(申込書!$C$60)-YEAR(申込一覧表!B12))</f>
        <v/>
      </c>
      <c r="Q12" s="13"/>
      <c r="R12" s="14">
        <f t="shared" si="0"/>
        <v>0</v>
      </c>
      <c r="S12" s="14">
        <f t="shared" si="1"/>
        <v>0</v>
      </c>
      <c r="T12" s="4" t="str">
        <f t="shared" si="2"/>
        <v/>
      </c>
      <c r="U12" s="4" t="str">
        <f t="shared" si="3"/>
        <v/>
      </c>
      <c r="V12" s="38"/>
      <c r="W12" s="132">
        <v>3</v>
      </c>
      <c r="X12" s="4">
        <f t="shared" si="4"/>
        <v>0</v>
      </c>
      <c r="Y12" s="4">
        <f t="shared" si="12"/>
        <v>0</v>
      </c>
      <c r="Z12" s="4" t="str">
        <f t="shared" si="13"/>
        <v/>
      </c>
      <c r="AA12" s="4" t="str">
        <f t="shared" si="5"/>
        <v/>
      </c>
      <c r="AB12" s="14">
        <f t="shared" si="14"/>
        <v>0</v>
      </c>
      <c r="AC12" s="4" t="str">
        <f t="shared" si="6"/>
        <v/>
      </c>
      <c r="AD12" s="4">
        <v>0</v>
      </c>
      <c r="AE12" s="4" t="str">
        <f t="shared" si="7"/>
        <v xml:space="preserve"> </v>
      </c>
      <c r="AF12" s="4" t="str">
        <f t="shared" si="8"/>
        <v xml:space="preserve">  </v>
      </c>
      <c r="AG12" s="4" t="str">
        <f t="shared" si="15"/>
        <v/>
      </c>
      <c r="AH12" s="4" t="str">
        <f t="shared" si="16"/>
        <v/>
      </c>
      <c r="AI12" s="4" t="str">
        <f t="shared" si="9"/>
        <v/>
      </c>
      <c r="AJ12" s="4" t="str">
        <f t="shared" si="17"/>
        <v/>
      </c>
      <c r="AK12" s="4" t="str">
        <f t="shared" si="18"/>
        <v/>
      </c>
      <c r="AL12" s="4" t="str">
        <f t="shared" si="19"/>
        <v/>
      </c>
      <c r="AM12" s="4" t="str">
        <f t="shared" si="20"/>
        <v/>
      </c>
      <c r="AN12" s="4" t="str">
        <f t="shared" si="21"/>
        <v/>
      </c>
      <c r="AO12" s="4" t="str">
        <f t="shared" si="22"/>
        <v/>
      </c>
      <c r="AP12" s="4">
        <f t="shared" si="10"/>
        <v>0</v>
      </c>
      <c r="AQ12" s="4" t="str">
        <f t="shared" si="23"/>
        <v>999:99.99</v>
      </c>
      <c r="AR12" s="4" t="str">
        <f t="shared" si="24"/>
        <v>999:99.99</v>
      </c>
      <c r="AS12" s="4" t="str">
        <f t="shared" si="25"/>
        <v>999:99.99</v>
      </c>
      <c r="AT12" s="4" t="str">
        <f t="shared" si="26"/>
        <v>999:99.99</v>
      </c>
      <c r="AU12" s="4" t="str">
        <f t="shared" si="27"/>
        <v/>
      </c>
      <c r="AV12" s="4" t="str">
        <f t="shared" si="28"/>
        <v/>
      </c>
    </row>
    <row r="13" spans="1:48" ht="16.5" customHeight="1">
      <c r="A13" s="9" t="str">
        <f t="shared" si="11"/>
        <v/>
      </c>
      <c r="B13" s="95"/>
      <c r="C13" s="96"/>
      <c r="D13" s="97"/>
      <c r="E13" s="97"/>
      <c r="F13" s="97"/>
      <c r="G13" s="97"/>
      <c r="H13" s="151"/>
      <c r="I13" s="130"/>
      <c r="J13" s="151"/>
      <c r="K13" s="130"/>
      <c r="L13" s="151"/>
      <c r="M13" s="130"/>
      <c r="N13" s="151"/>
      <c r="O13" s="130"/>
      <c r="P13" s="9" t="str">
        <f>IF(B13="","",YEAR(申込書!$C$60)-YEAR(申込一覧表!B13))</f>
        <v/>
      </c>
      <c r="Q13" s="13"/>
      <c r="R13" s="14">
        <f t="shared" si="0"/>
        <v>0</v>
      </c>
      <c r="S13" s="14">
        <f t="shared" si="1"/>
        <v>0</v>
      </c>
      <c r="T13" s="4" t="str">
        <f t="shared" si="2"/>
        <v/>
      </c>
      <c r="U13" s="4" t="str">
        <f t="shared" si="3"/>
        <v/>
      </c>
      <c r="X13" s="4">
        <f t="shared" si="4"/>
        <v>0</v>
      </c>
      <c r="Y13" s="4">
        <f t="shared" si="12"/>
        <v>0</v>
      </c>
      <c r="Z13" s="4" t="str">
        <f t="shared" si="13"/>
        <v/>
      </c>
      <c r="AA13" s="4" t="str">
        <f t="shared" si="5"/>
        <v/>
      </c>
      <c r="AB13" s="14">
        <f t="shared" si="14"/>
        <v>0</v>
      </c>
      <c r="AC13" s="4" t="str">
        <f t="shared" si="6"/>
        <v/>
      </c>
      <c r="AD13" s="4">
        <v>0</v>
      </c>
      <c r="AE13" s="4" t="str">
        <f t="shared" si="7"/>
        <v xml:space="preserve"> </v>
      </c>
      <c r="AF13" s="4" t="str">
        <f t="shared" si="8"/>
        <v xml:space="preserve">  </v>
      </c>
      <c r="AG13" s="4" t="str">
        <f t="shared" si="15"/>
        <v/>
      </c>
      <c r="AH13" s="4" t="str">
        <f t="shared" si="16"/>
        <v/>
      </c>
      <c r="AI13" s="4" t="str">
        <f t="shared" si="9"/>
        <v/>
      </c>
      <c r="AJ13" s="4" t="str">
        <f t="shared" si="17"/>
        <v/>
      </c>
      <c r="AK13" s="4" t="str">
        <f t="shared" si="18"/>
        <v/>
      </c>
      <c r="AL13" s="4" t="str">
        <f t="shared" si="19"/>
        <v/>
      </c>
      <c r="AM13" s="4" t="str">
        <f t="shared" si="20"/>
        <v/>
      </c>
      <c r="AN13" s="4" t="str">
        <f t="shared" si="21"/>
        <v/>
      </c>
      <c r="AO13" s="4" t="str">
        <f t="shared" si="22"/>
        <v/>
      </c>
      <c r="AP13" s="4">
        <f t="shared" si="10"/>
        <v>0</v>
      </c>
      <c r="AQ13" s="4" t="str">
        <f t="shared" si="23"/>
        <v>999:99.99</v>
      </c>
      <c r="AR13" s="4" t="str">
        <f t="shared" si="24"/>
        <v>999:99.99</v>
      </c>
      <c r="AS13" s="4" t="str">
        <f t="shared" si="25"/>
        <v>999:99.99</v>
      </c>
      <c r="AT13" s="4" t="str">
        <f t="shared" si="26"/>
        <v>999:99.99</v>
      </c>
      <c r="AU13" s="4" t="str">
        <f t="shared" si="27"/>
        <v/>
      </c>
      <c r="AV13" s="4" t="str">
        <f t="shared" si="28"/>
        <v/>
      </c>
    </row>
    <row r="14" spans="1:48" ht="16.5" customHeight="1">
      <c r="A14" s="9" t="str">
        <f t="shared" si="11"/>
        <v/>
      </c>
      <c r="B14" s="95"/>
      <c r="C14" s="96"/>
      <c r="D14" s="97"/>
      <c r="E14" s="97"/>
      <c r="F14" s="97"/>
      <c r="G14" s="97"/>
      <c r="H14" s="151"/>
      <c r="I14" s="130"/>
      <c r="J14" s="151"/>
      <c r="K14" s="130"/>
      <c r="L14" s="151"/>
      <c r="M14" s="130"/>
      <c r="N14" s="151"/>
      <c r="O14" s="130"/>
      <c r="P14" s="9" t="str">
        <f>IF(B14="","",YEAR(申込書!$C$60)-YEAR(申込一覧表!B14))</f>
        <v/>
      </c>
      <c r="Q14" s="13"/>
      <c r="R14" s="14">
        <f t="shared" si="0"/>
        <v>0</v>
      </c>
      <c r="S14" s="14">
        <f t="shared" si="1"/>
        <v>0</v>
      </c>
      <c r="T14" s="4" t="str">
        <f t="shared" si="2"/>
        <v/>
      </c>
      <c r="U14" s="4" t="str">
        <f t="shared" si="3"/>
        <v/>
      </c>
      <c r="V14" s="30"/>
      <c r="W14" s="57">
        <v>1</v>
      </c>
      <c r="X14" s="4">
        <f t="shared" si="4"/>
        <v>0</v>
      </c>
      <c r="Y14" s="4">
        <f t="shared" si="12"/>
        <v>0</v>
      </c>
      <c r="Z14" s="4" t="str">
        <f t="shared" si="13"/>
        <v/>
      </c>
      <c r="AA14" s="4" t="str">
        <f t="shared" si="5"/>
        <v/>
      </c>
      <c r="AB14" s="14">
        <f t="shared" si="14"/>
        <v>0</v>
      </c>
      <c r="AC14" s="4" t="str">
        <f t="shared" si="6"/>
        <v/>
      </c>
      <c r="AD14" s="4">
        <v>0</v>
      </c>
      <c r="AE14" s="4" t="str">
        <f t="shared" si="7"/>
        <v xml:space="preserve"> </v>
      </c>
      <c r="AF14" s="4" t="str">
        <f t="shared" si="8"/>
        <v xml:space="preserve">  </v>
      </c>
      <c r="AG14" s="4" t="str">
        <f t="shared" si="15"/>
        <v/>
      </c>
      <c r="AH14" s="4" t="str">
        <f t="shared" si="16"/>
        <v/>
      </c>
      <c r="AI14" s="4" t="str">
        <f t="shared" si="9"/>
        <v/>
      </c>
      <c r="AJ14" s="4" t="str">
        <f t="shared" si="17"/>
        <v/>
      </c>
      <c r="AK14" s="4" t="str">
        <f t="shared" si="18"/>
        <v/>
      </c>
      <c r="AL14" s="4" t="str">
        <f t="shared" si="19"/>
        <v/>
      </c>
      <c r="AM14" s="4" t="str">
        <f t="shared" si="20"/>
        <v/>
      </c>
      <c r="AN14" s="4" t="str">
        <f t="shared" si="21"/>
        <v/>
      </c>
      <c r="AO14" s="4" t="str">
        <f t="shared" si="22"/>
        <v/>
      </c>
      <c r="AP14" s="4">
        <f t="shared" si="10"/>
        <v>0</v>
      </c>
      <c r="AQ14" s="4" t="str">
        <f t="shared" si="23"/>
        <v>999:99.99</v>
      </c>
      <c r="AR14" s="4" t="str">
        <f t="shared" si="24"/>
        <v>999:99.99</v>
      </c>
      <c r="AS14" s="4" t="str">
        <f t="shared" si="25"/>
        <v>999:99.99</v>
      </c>
      <c r="AT14" s="4" t="str">
        <f t="shared" si="26"/>
        <v>999:99.99</v>
      </c>
      <c r="AU14" s="4" t="str">
        <f t="shared" si="27"/>
        <v/>
      </c>
      <c r="AV14" s="4" t="str">
        <f t="shared" si="28"/>
        <v/>
      </c>
    </row>
    <row r="15" spans="1:48" ht="16.5" customHeight="1">
      <c r="A15" s="9" t="str">
        <f t="shared" si="11"/>
        <v/>
      </c>
      <c r="B15" s="95"/>
      <c r="C15" s="96"/>
      <c r="D15" s="97"/>
      <c r="E15" s="97"/>
      <c r="F15" s="97"/>
      <c r="G15" s="97"/>
      <c r="H15" s="151"/>
      <c r="I15" s="130"/>
      <c r="J15" s="151"/>
      <c r="K15" s="130"/>
      <c r="L15" s="151"/>
      <c r="M15" s="130"/>
      <c r="N15" s="151"/>
      <c r="O15" s="130"/>
      <c r="P15" s="9" t="str">
        <f>IF(B15="","",YEAR(申込書!$C$60)-YEAR(申込一覧表!B15))</f>
        <v/>
      </c>
      <c r="Q15" s="13"/>
      <c r="R15" s="14">
        <f t="shared" si="0"/>
        <v>0</v>
      </c>
      <c r="S15" s="14">
        <f t="shared" si="1"/>
        <v>0</v>
      </c>
      <c r="T15" s="4" t="str">
        <f t="shared" si="2"/>
        <v/>
      </c>
      <c r="U15" s="4" t="str">
        <f t="shared" si="3"/>
        <v/>
      </c>
      <c r="V15" s="31"/>
      <c r="W15" s="57">
        <v>3</v>
      </c>
      <c r="X15" s="4">
        <f t="shared" si="4"/>
        <v>0</v>
      </c>
      <c r="Y15" s="4">
        <f t="shared" si="12"/>
        <v>0</v>
      </c>
      <c r="Z15" s="4" t="str">
        <f t="shared" si="13"/>
        <v/>
      </c>
      <c r="AA15" s="4" t="str">
        <f t="shared" si="5"/>
        <v/>
      </c>
      <c r="AB15" s="14">
        <f t="shared" si="14"/>
        <v>0</v>
      </c>
      <c r="AC15" s="4" t="str">
        <f t="shared" si="6"/>
        <v/>
      </c>
      <c r="AD15" s="4">
        <v>0</v>
      </c>
      <c r="AE15" s="4" t="str">
        <f t="shared" si="7"/>
        <v xml:space="preserve"> </v>
      </c>
      <c r="AF15" s="4" t="str">
        <f t="shared" si="8"/>
        <v xml:space="preserve">  </v>
      </c>
      <c r="AG15" s="4" t="str">
        <f t="shared" si="15"/>
        <v/>
      </c>
      <c r="AH15" s="4" t="str">
        <f t="shared" si="16"/>
        <v/>
      </c>
      <c r="AI15" s="4" t="str">
        <f t="shared" si="9"/>
        <v/>
      </c>
      <c r="AJ15" s="4" t="str">
        <f t="shared" si="17"/>
        <v/>
      </c>
      <c r="AK15" s="4" t="str">
        <f t="shared" si="18"/>
        <v/>
      </c>
      <c r="AL15" s="4" t="str">
        <f t="shared" si="19"/>
        <v/>
      </c>
      <c r="AM15" s="4" t="str">
        <f t="shared" si="20"/>
        <v/>
      </c>
      <c r="AN15" s="4" t="str">
        <f t="shared" si="21"/>
        <v/>
      </c>
      <c r="AO15" s="4" t="str">
        <f t="shared" si="22"/>
        <v/>
      </c>
      <c r="AP15" s="4">
        <f t="shared" si="10"/>
        <v>0</v>
      </c>
      <c r="AQ15" s="4" t="str">
        <f t="shared" si="23"/>
        <v>999:99.99</v>
      </c>
      <c r="AR15" s="4" t="str">
        <f t="shared" si="24"/>
        <v>999:99.99</v>
      </c>
      <c r="AS15" s="4" t="str">
        <f t="shared" si="25"/>
        <v>999:99.99</v>
      </c>
      <c r="AT15" s="4" t="str">
        <f t="shared" si="26"/>
        <v>999:99.99</v>
      </c>
      <c r="AU15" s="4" t="str">
        <f t="shared" si="27"/>
        <v/>
      </c>
      <c r="AV15" s="4" t="str">
        <f t="shared" si="28"/>
        <v/>
      </c>
    </row>
    <row r="16" spans="1:48" ht="16.5" customHeight="1">
      <c r="A16" s="9" t="str">
        <f t="shared" si="11"/>
        <v/>
      </c>
      <c r="B16" s="95"/>
      <c r="C16" s="96"/>
      <c r="D16" s="97"/>
      <c r="E16" s="97"/>
      <c r="F16" s="97"/>
      <c r="G16" s="97"/>
      <c r="H16" s="151"/>
      <c r="I16" s="130"/>
      <c r="J16" s="151"/>
      <c r="K16" s="130"/>
      <c r="L16" s="151"/>
      <c r="M16" s="130"/>
      <c r="N16" s="151"/>
      <c r="O16" s="130"/>
      <c r="P16" s="9" t="str">
        <f>IF(B16="","",YEAR(申込書!$C$60)-YEAR(申込一覧表!B16))</f>
        <v/>
      </c>
      <c r="Q16" s="13"/>
      <c r="R16" s="14">
        <f t="shared" si="0"/>
        <v>0</v>
      </c>
      <c r="S16" s="14">
        <f t="shared" si="1"/>
        <v>0</v>
      </c>
      <c r="T16" s="4" t="str">
        <f t="shared" si="2"/>
        <v/>
      </c>
      <c r="U16" s="4" t="str">
        <f t="shared" si="3"/>
        <v/>
      </c>
      <c r="V16" s="31"/>
      <c r="W16" s="57">
        <v>2</v>
      </c>
      <c r="X16" s="4">
        <f t="shared" si="4"/>
        <v>0</v>
      </c>
      <c r="Y16" s="4">
        <f t="shared" si="12"/>
        <v>0</v>
      </c>
      <c r="Z16" s="4" t="str">
        <f t="shared" si="13"/>
        <v/>
      </c>
      <c r="AA16" s="4" t="str">
        <f t="shared" si="5"/>
        <v/>
      </c>
      <c r="AB16" s="14">
        <f t="shared" si="14"/>
        <v>0</v>
      </c>
      <c r="AC16" s="4" t="str">
        <f t="shared" si="6"/>
        <v/>
      </c>
      <c r="AD16" s="4">
        <v>0</v>
      </c>
      <c r="AE16" s="4" t="str">
        <f t="shared" si="7"/>
        <v xml:space="preserve"> </v>
      </c>
      <c r="AF16" s="4" t="str">
        <f t="shared" si="8"/>
        <v xml:space="preserve">  </v>
      </c>
      <c r="AG16" s="4" t="str">
        <f t="shared" si="15"/>
        <v/>
      </c>
      <c r="AH16" s="4" t="str">
        <f t="shared" si="16"/>
        <v/>
      </c>
      <c r="AI16" s="4" t="str">
        <f t="shared" si="9"/>
        <v/>
      </c>
      <c r="AJ16" s="4" t="str">
        <f t="shared" si="17"/>
        <v/>
      </c>
      <c r="AK16" s="4" t="str">
        <f t="shared" si="18"/>
        <v/>
      </c>
      <c r="AL16" s="4" t="str">
        <f t="shared" si="19"/>
        <v/>
      </c>
      <c r="AM16" s="4" t="str">
        <f t="shared" si="20"/>
        <v/>
      </c>
      <c r="AN16" s="4" t="str">
        <f t="shared" si="21"/>
        <v/>
      </c>
      <c r="AO16" s="4" t="str">
        <f t="shared" si="22"/>
        <v/>
      </c>
      <c r="AP16" s="4">
        <f t="shared" si="10"/>
        <v>0</v>
      </c>
      <c r="AQ16" s="4" t="str">
        <f t="shared" si="23"/>
        <v>999:99.99</v>
      </c>
      <c r="AR16" s="4" t="str">
        <f t="shared" si="24"/>
        <v>999:99.99</v>
      </c>
      <c r="AS16" s="4" t="str">
        <f t="shared" si="25"/>
        <v>999:99.99</v>
      </c>
      <c r="AT16" s="4" t="str">
        <f t="shared" si="26"/>
        <v>999:99.99</v>
      </c>
      <c r="AU16" s="4" t="str">
        <f t="shared" si="27"/>
        <v/>
      </c>
      <c r="AV16" s="4" t="str">
        <f t="shared" si="28"/>
        <v/>
      </c>
    </row>
    <row r="17" spans="1:48" ht="16.5" customHeight="1">
      <c r="A17" s="9" t="str">
        <f t="shared" si="11"/>
        <v/>
      </c>
      <c r="B17" s="95"/>
      <c r="C17" s="96"/>
      <c r="D17" s="97"/>
      <c r="E17" s="97"/>
      <c r="F17" s="97"/>
      <c r="G17" s="97"/>
      <c r="H17" s="151"/>
      <c r="I17" s="130"/>
      <c r="J17" s="151"/>
      <c r="K17" s="130"/>
      <c r="L17" s="151"/>
      <c r="M17" s="130"/>
      <c r="N17" s="151"/>
      <c r="O17" s="130"/>
      <c r="P17" s="9" t="str">
        <f>IF(B17="","",YEAR(申込書!$C$60)-YEAR(申込一覧表!B17))</f>
        <v/>
      </c>
      <c r="Q17" s="13"/>
      <c r="R17" s="14">
        <f t="shared" si="0"/>
        <v>0</v>
      </c>
      <c r="S17" s="14">
        <f t="shared" si="1"/>
        <v>0</v>
      </c>
      <c r="T17" s="4" t="str">
        <f t="shared" si="2"/>
        <v/>
      </c>
      <c r="U17" s="4" t="str">
        <f t="shared" si="3"/>
        <v/>
      </c>
      <c r="V17" s="31"/>
      <c r="W17" s="57">
        <v>1</v>
      </c>
      <c r="X17" s="4">
        <f t="shared" si="4"/>
        <v>0</v>
      </c>
      <c r="Y17" s="4">
        <f t="shared" si="12"/>
        <v>0</v>
      </c>
      <c r="Z17" s="4" t="str">
        <f t="shared" si="13"/>
        <v/>
      </c>
      <c r="AA17" s="4" t="str">
        <f t="shared" si="5"/>
        <v/>
      </c>
      <c r="AB17" s="14">
        <f t="shared" si="14"/>
        <v>0</v>
      </c>
      <c r="AC17" s="4" t="str">
        <f t="shared" si="6"/>
        <v/>
      </c>
      <c r="AD17" s="4">
        <v>0</v>
      </c>
      <c r="AE17" s="4" t="str">
        <f t="shared" si="7"/>
        <v xml:space="preserve"> </v>
      </c>
      <c r="AF17" s="4" t="str">
        <f t="shared" si="8"/>
        <v xml:space="preserve">  </v>
      </c>
      <c r="AG17" s="4" t="str">
        <f t="shared" si="15"/>
        <v/>
      </c>
      <c r="AH17" s="4" t="str">
        <f t="shared" si="16"/>
        <v/>
      </c>
      <c r="AI17" s="4" t="str">
        <f t="shared" si="9"/>
        <v/>
      </c>
      <c r="AJ17" s="4" t="str">
        <f t="shared" si="17"/>
        <v/>
      </c>
      <c r="AK17" s="4" t="str">
        <f t="shared" si="18"/>
        <v/>
      </c>
      <c r="AL17" s="4" t="str">
        <f t="shared" si="19"/>
        <v/>
      </c>
      <c r="AM17" s="4" t="str">
        <f t="shared" si="20"/>
        <v/>
      </c>
      <c r="AN17" s="4" t="str">
        <f t="shared" si="21"/>
        <v/>
      </c>
      <c r="AO17" s="4" t="str">
        <f t="shared" si="22"/>
        <v/>
      </c>
      <c r="AP17" s="4">
        <f t="shared" si="10"/>
        <v>0</v>
      </c>
      <c r="AQ17" s="4" t="str">
        <f t="shared" si="23"/>
        <v>999:99.99</v>
      </c>
      <c r="AR17" s="4" t="str">
        <f t="shared" si="24"/>
        <v>999:99.99</v>
      </c>
      <c r="AS17" s="4" t="str">
        <f t="shared" si="25"/>
        <v>999:99.99</v>
      </c>
      <c r="AT17" s="4" t="str">
        <f t="shared" si="26"/>
        <v>999:99.99</v>
      </c>
      <c r="AU17" s="4" t="str">
        <f t="shared" si="27"/>
        <v/>
      </c>
      <c r="AV17" s="4" t="str">
        <f t="shared" si="28"/>
        <v/>
      </c>
    </row>
    <row r="18" spans="1:48" ht="16.5" customHeight="1">
      <c r="A18" s="9" t="str">
        <f t="shared" si="11"/>
        <v/>
      </c>
      <c r="B18" s="95"/>
      <c r="C18" s="96"/>
      <c r="D18" s="97"/>
      <c r="E18" s="97"/>
      <c r="F18" s="97"/>
      <c r="G18" s="97"/>
      <c r="H18" s="151"/>
      <c r="I18" s="130"/>
      <c r="J18" s="151"/>
      <c r="K18" s="130"/>
      <c r="L18" s="151"/>
      <c r="M18" s="130"/>
      <c r="N18" s="151"/>
      <c r="O18" s="130"/>
      <c r="P18" s="9" t="str">
        <f>IF(B18="","",YEAR(申込書!$C$60)-YEAR(申込一覧表!B18))</f>
        <v/>
      </c>
      <c r="Q18" s="13"/>
      <c r="R18" s="14">
        <f t="shared" si="0"/>
        <v>0</v>
      </c>
      <c r="S18" s="14">
        <f t="shared" si="1"/>
        <v>0</v>
      </c>
      <c r="T18" s="4" t="str">
        <f t="shared" si="2"/>
        <v/>
      </c>
      <c r="U18" s="4" t="str">
        <f t="shared" si="3"/>
        <v/>
      </c>
      <c r="V18" s="31"/>
      <c r="W18" s="57">
        <v>2</v>
      </c>
      <c r="X18" s="4">
        <f t="shared" si="4"/>
        <v>0</v>
      </c>
      <c r="Y18" s="4">
        <f t="shared" si="12"/>
        <v>0</v>
      </c>
      <c r="Z18" s="4" t="str">
        <f t="shared" si="13"/>
        <v/>
      </c>
      <c r="AA18" s="4" t="str">
        <f t="shared" si="5"/>
        <v/>
      </c>
      <c r="AB18" s="14">
        <f t="shared" si="14"/>
        <v>0</v>
      </c>
      <c r="AC18" s="4" t="str">
        <f t="shared" si="6"/>
        <v/>
      </c>
      <c r="AD18" s="4">
        <v>0</v>
      </c>
      <c r="AE18" s="4" t="str">
        <f t="shared" si="7"/>
        <v xml:space="preserve"> </v>
      </c>
      <c r="AF18" s="4" t="str">
        <f t="shared" si="8"/>
        <v xml:space="preserve">  </v>
      </c>
      <c r="AG18" s="4" t="str">
        <f t="shared" si="15"/>
        <v/>
      </c>
      <c r="AH18" s="4" t="str">
        <f t="shared" si="16"/>
        <v/>
      </c>
      <c r="AI18" s="4" t="str">
        <f t="shared" si="9"/>
        <v/>
      </c>
      <c r="AJ18" s="4" t="str">
        <f t="shared" si="17"/>
        <v/>
      </c>
      <c r="AK18" s="4" t="str">
        <f t="shared" si="18"/>
        <v/>
      </c>
      <c r="AL18" s="4" t="str">
        <f t="shared" si="19"/>
        <v/>
      </c>
      <c r="AM18" s="4" t="str">
        <f t="shared" si="20"/>
        <v/>
      </c>
      <c r="AN18" s="4" t="str">
        <f t="shared" si="21"/>
        <v/>
      </c>
      <c r="AO18" s="4" t="str">
        <f t="shared" si="22"/>
        <v/>
      </c>
      <c r="AP18" s="4">
        <f t="shared" si="10"/>
        <v>0</v>
      </c>
      <c r="AQ18" s="4" t="str">
        <f t="shared" si="23"/>
        <v>999:99.99</v>
      </c>
      <c r="AR18" s="4" t="str">
        <f t="shared" si="24"/>
        <v>999:99.99</v>
      </c>
      <c r="AS18" s="4" t="str">
        <f t="shared" si="25"/>
        <v>999:99.99</v>
      </c>
      <c r="AT18" s="4" t="str">
        <f t="shared" si="26"/>
        <v>999:99.99</v>
      </c>
      <c r="AU18" s="4" t="str">
        <f t="shared" si="27"/>
        <v/>
      </c>
      <c r="AV18" s="4" t="str">
        <f t="shared" si="28"/>
        <v/>
      </c>
    </row>
    <row r="19" spans="1:48" ht="16.5" customHeight="1">
      <c r="A19" s="9" t="str">
        <f t="shared" si="11"/>
        <v/>
      </c>
      <c r="B19" s="95"/>
      <c r="C19" s="96"/>
      <c r="D19" s="97"/>
      <c r="E19" s="97"/>
      <c r="F19" s="97"/>
      <c r="G19" s="97"/>
      <c r="H19" s="151"/>
      <c r="I19" s="130"/>
      <c r="J19" s="151"/>
      <c r="K19" s="130"/>
      <c r="L19" s="151"/>
      <c r="M19" s="130"/>
      <c r="N19" s="151"/>
      <c r="O19" s="130"/>
      <c r="P19" s="9" t="str">
        <f>IF(B19="","",YEAR(申込書!$C$60)-YEAR(申込一覧表!B19))</f>
        <v/>
      </c>
      <c r="Q19" s="13"/>
      <c r="R19" s="14">
        <f t="shared" si="0"/>
        <v>0</v>
      </c>
      <c r="S19" s="14">
        <f t="shared" si="1"/>
        <v>0</v>
      </c>
      <c r="T19" s="4" t="str">
        <f t="shared" si="2"/>
        <v/>
      </c>
      <c r="U19" s="4" t="str">
        <f t="shared" si="3"/>
        <v/>
      </c>
      <c r="V19" s="38"/>
      <c r="W19" s="132">
        <v>4</v>
      </c>
      <c r="X19" s="4">
        <f t="shared" si="4"/>
        <v>0</v>
      </c>
      <c r="Y19" s="4">
        <f t="shared" si="12"/>
        <v>0</v>
      </c>
      <c r="Z19" s="4" t="str">
        <f t="shared" si="13"/>
        <v/>
      </c>
      <c r="AA19" s="4" t="str">
        <f t="shared" si="5"/>
        <v/>
      </c>
      <c r="AB19" s="14">
        <f t="shared" si="14"/>
        <v>0</v>
      </c>
      <c r="AC19" s="4" t="str">
        <f t="shared" si="6"/>
        <v/>
      </c>
      <c r="AD19" s="4">
        <v>0</v>
      </c>
      <c r="AE19" s="4" t="str">
        <f t="shared" si="7"/>
        <v xml:space="preserve"> </v>
      </c>
      <c r="AF19" s="4" t="str">
        <f t="shared" si="8"/>
        <v xml:space="preserve">  </v>
      </c>
      <c r="AG19" s="4" t="str">
        <f t="shared" si="15"/>
        <v/>
      </c>
      <c r="AH19" s="4" t="str">
        <f t="shared" si="16"/>
        <v/>
      </c>
      <c r="AI19" s="4" t="str">
        <f t="shared" si="9"/>
        <v/>
      </c>
      <c r="AJ19" s="4" t="str">
        <f t="shared" si="17"/>
        <v/>
      </c>
      <c r="AK19" s="4" t="str">
        <f t="shared" si="18"/>
        <v/>
      </c>
      <c r="AL19" s="4" t="str">
        <f t="shared" si="19"/>
        <v/>
      </c>
      <c r="AM19" s="4" t="str">
        <f t="shared" si="20"/>
        <v/>
      </c>
      <c r="AN19" s="4" t="str">
        <f t="shared" si="21"/>
        <v/>
      </c>
      <c r="AO19" s="4" t="str">
        <f t="shared" si="22"/>
        <v/>
      </c>
      <c r="AP19" s="4">
        <f t="shared" si="10"/>
        <v>0</v>
      </c>
      <c r="AQ19" s="4" t="str">
        <f t="shared" si="23"/>
        <v>999:99.99</v>
      </c>
      <c r="AR19" s="4" t="str">
        <f t="shared" si="24"/>
        <v>999:99.99</v>
      </c>
      <c r="AS19" s="4" t="str">
        <f t="shared" si="25"/>
        <v>999:99.99</v>
      </c>
      <c r="AT19" s="4" t="str">
        <f t="shared" si="26"/>
        <v>999:99.99</v>
      </c>
      <c r="AU19" s="4" t="str">
        <f t="shared" si="27"/>
        <v/>
      </c>
      <c r="AV19" s="4" t="str">
        <f t="shared" si="28"/>
        <v/>
      </c>
    </row>
    <row r="20" spans="1:48" ht="16.5" customHeight="1">
      <c r="A20" s="9" t="str">
        <f t="shared" si="11"/>
        <v/>
      </c>
      <c r="B20" s="95"/>
      <c r="C20" s="96"/>
      <c r="D20" s="97"/>
      <c r="E20" s="97"/>
      <c r="F20" s="97"/>
      <c r="G20" s="97"/>
      <c r="H20" s="151"/>
      <c r="I20" s="130"/>
      <c r="J20" s="151"/>
      <c r="K20" s="130"/>
      <c r="L20" s="151"/>
      <c r="M20" s="130"/>
      <c r="N20" s="151"/>
      <c r="O20" s="130"/>
      <c r="P20" s="9" t="str">
        <f>IF(B20="","",YEAR(申込書!$C$60)-YEAR(申込一覧表!B20))</f>
        <v/>
      </c>
      <c r="Q20" s="13"/>
      <c r="R20" s="14">
        <f t="shared" si="0"/>
        <v>0</v>
      </c>
      <c r="S20" s="14">
        <f t="shared" si="1"/>
        <v>0</v>
      </c>
      <c r="T20" s="4" t="str">
        <f t="shared" si="2"/>
        <v/>
      </c>
      <c r="U20" s="4" t="str">
        <f t="shared" si="3"/>
        <v/>
      </c>
      <c r="X20" s="4">
        <f t="shared" si="4"/>
        <v>0</v>
      </c>
      <c r="Y20" s="4">
        <f t="shared" si="12"/>
        <v>0</v>
      </c>
      <c r="Z20" s="4" t="str">
        <f t="shared" si="13"/>
        <v/>
      </c>
      <c r="AA20" s="4" t="str">
        <f t="shared" si="5"/>
        <v/>
      </c>
      <c r="AB20" s="14">
        <f t="shared" si="14"/>
        <v>0</v>
      </c>
      <c r="AC20" s="4" t="str">
        <f t="shared" si="6"/>
        <v/>
      </c>
      <c r="AD20" s="4">
        <v>0</v>
      </c>
      <c r="AE20" s="4" t="str">
        <f t="shared" si="7"/>
        <v xml:space="preserve"> </v>
      </c>
      <c r="AF20" s="4" t="str">
        <f t="shared" si="8"/>
        <v xml:space="preserve">  </v>
      </c>
      <c r="AG20" s="4" t="str">
        <f t="shared" si="15"/>
        <v/>
      </c>
      <c r="AH20" s="4" t="str">
        <f t="shared" si="16"/>
        <v/>
      </c>
      <c r="AI20" s="4" t="str">
        <f t="shared" si="9"/>
        <v/>
      </c>
      <c r="AJ20" s="4" t="str">
        <f t="shared" si="17"/>
        <v/>
      </c>
      <c r="AK20" s="4" t="str">
        <f t="shared" si="18"/>
        <v/>
      </c>
      <c r="AL20" s="4" t="str">
        <f t="shared" si="19"/>
        <v/>
      </c>
      <c r="AM20" s="4" t="str">
        <f t="shared" si="20"/>
        <v/>
      </c>
      <c r="AN20" s="4" t="str">
        <f t="shared" si="21"/>
        <v/>
      </c>
      <c r="AO20" s="4" t="str">
        <f t="shared" si="22"/>
        <v/>
      </c>
      <c r="AP20" s="4">
        <f t="shared" si="10"/>
        <v>0</v>
      </c>
      <c r="AQ20" s="4" t="str">
        <f t="shared" si="23"/>
        <v>999:99.99</v>
      </c>
      <c r="AR20" s="4" t="str">
        <f t="shared" si="24"/>
        <v>999:99.99</v>
      </c>
      <c r="AS20" s="4" t="str">
        <f t="shared" si="25"/>
        <v>999:99.99</v>
      </c>
      <c r="AT20" s="4" t="str">
        <f t="shared" si="26"/>
        <v>999:99.99</v>
      </c>
      <c r="AU20" s="4" t="str">
        <f t="shared" si="27"/>
        <v/>
      </c>
      <c r="AV20" s="4" t="str">
        <f t="shared" si="28"/>
        <v/>
      </c>
    </row>
    <row r="21" spans="1:48" ht="16.5" customHeight="1">
      <c r="A21" s="9" t="str">
        <f t="shared" si="11"/>
        <v/>
      </c>
      <c r="B21" s="95"/>
      <c r="C21" s="96"/>
      <c r="D21" s="97"/>
      <c r="E21" s="97"/>
      <c r="F21" s="97"/>
      <c r="G21" s="97"/>
      <c r="H21" s="151"/>
      <c r="I21" s="130"/>
      <c r="J21" s="151"/>
      <c r="K21" s="130"/>
      <c r="L21" s="151"/>
      <c r="M21" s="130"/>
      <c r="N21" s="151"/>
      <c r="O21" s="130"/>
      <c r="P21" s="9" t="str">
        <f>IF(B21="","",YEAR(申込書!$C$60)-YEAR(申込一覧表!B21))</f>
        <v/>
      </c>
      <c r="Q21" s="13"/>
      <c r="R21" s="14">
        <f t="shared" si="0"/>
        <v>0</v>
      </c>
      <c r="S21" s="14">
        <f t="shared" si="1"/>
        <v>0</v>
      </c>
      <c r="T21" s="4" t="str">
        <f t="shared" si="2"/>
        <v/>
      </c>
      <c r="U21" s="4" t="str">
        <f t="shared" si="3"/>
        <v/>
      </c>
      <c r="X21" s="4">
        <f t="shared" si="4"/>
        <v>0</v>
      </c>
      <c r="Y21" s="4">
        <f t="shared" si="12"/>
        <v>0</v>
      </c>
      <c r="Z21" s="4" t="str">
        <f t="shared" si="13"/>
        <v/>
      </c>
      <c r="AA21" s="4" t="str">
        <f t="shared" si="5"/>
        <v/>
      </c>
      <c r="AB21" s="14">
        <f t="shared" si="14"/>
        <v>0</v>
      </c>
      <c r="AC21" s="4" t="str">
        <f t="shared" si="6"/>
        <v/>
      </c>
      <c r="AD21" s="4">
        <v>0</v>
      </c>
      <c r="AE21" s="4" t="str">
        <f t="shared" si="7"/>
        <v xml:space="preserve"> </v>
      </c>
      <c r="AF21" s="4" t="str">
        <f t="shared" si="8"/>
        <v xml:space="preserve">  </v>
      </c>
      <c r="AG21" s="4" t="str">
        <f t="shared" si="15"/>
        <v/>
      </c>
      <c r="AH21" s="4" t="str">
        <f t="shared" si="16"/>
        <v/>
      </c>
      <c r="AI21" s="4" t="str">
        <f t="shared" si="9"/>
        <v/>
      </c>
      <c r="AJ21" s="4" t="str">
        <f t="shared" si="17"/>
        <v/>
      </c>
      <c r="AK21" s="4" t="str">
        <f t="shared" si="18"/>
        <v/>
      </c>
      <c r="AL21" s="4" t="str">
        <f t="shared" si="19"/>
        <v/>
      </c>
      <c r="AM21" s="4" t="str">
        <f t="shared" si="20"/>
        <v/>
      </c>
      <c r="AN21" s="4" t="str">
        <f t="shared" si="21"/>
        <v/>
      </c>
      <c r="AO21" s="4" t="str">
        <f t="shared" si="22"/>
        <v/>
      </c>
      <c r="AP21" s="4">
        <f t="shared" si="10"/>
        <v>0</v>
      </c>
      <c r="AQ21" s="4" t="str">
        <f t="shared" si="23"/>
        <v>999:99.99</v>
      </c>
      <c r="AR21" s="4" t="str">
        <f t="shared" si="24"/>
        <v>999:99.99</v>
      </c>
      <c r="AS21" s="4" t="str">
        <f t="shared" si="25"/>
        <v>999:99.99</v>
      </c>
      <c r="AT21" s="4" t="str">
        <f t="shared" si="26"/>
        <v>999:99.99</v>
      </c>
      <c r="AU21" s="4" t="str">
        <f t="shared" si="27"/>
        <v/>
      </c>
      <c r="AV21" s="4" t="str">
        <f t="shared" si="28"/>
        <v/>
      </c>
    </row>
    <row r="22" spans="1:48" ht="16.5" customHeight="1">
      <c r="A22" s="9" t="str">
        <f t="shared" si="11"/>
        <v/>
      </c>
      <c r="B22" s="95"/>
      <c r="C22" s="96"/>
      <c r="D22" s="97"/>
      <c r="E22" s="97"/>
      <c r="F22" s="97"/>
      <c r="G22" s="97"/>
      <c r="H22" s="151"/>
      <c r="I22" s="130"/>
      <c r="J22" s="151"/>
      <c r="K22" s="130"/>
      <c r="L22" s="151"/>
      <c r="M22" s="130"/>
      <c r="N22" s="151"/>
      <c r="O22" s="130"/>
      <c r="P22" s="9" t="str">
        <f>IF(B22="","",YEAR(申込書!$C$60)-YEAR(申込一覧表!B22))</f>
        <v/>
      </c>
      <c r="Q22" s="13"/>
      <c r="R22" s="14">
        <f t="shared" si="0"/>
        <v>0</v>
      </c>
      <c r="S22" s="14">
        <f t="shared" si="1"/>
        <v>0</v>
      </c>
      <c r="T22" s="4" t="str">
        <f t="shared" si="2"/>
        <v/>
      </c>
      <c r="U22" s="4" t="str">
        <f t="shared" si="3"/>
        <v/>
      </c>
      <c r="X22" s="4">
        <f t="shared" si="4"/>
        <v>0</v>
      </c>
      <c r="Y22" s="4">
        <f t="shared" si="12"/>
        <v>0</v>
      </c>
      <c r="Z22" s="4" t="str">
        <f t="shared" si="13"/>
        <v/>
      </c>
      <c r="AA22" s="4" t="str">
        <f t="shared" si="5"/>
        <v/>
      </c>
      <c r="AB22" s="14">
        <f t="shared" si="14"/>
        <v>0</v>
      </c>
      <c r="AC22" s="4" t="str">
        <f t="shared" si="6"/>
        <v/>
      </c>
      <c r="AD22" s="4">
        <v>0</v>
      </c>
      <c r="AE22" s="4" t="str">
        <f t="shared" si="7"/>
        <v xml:space="preserve"> </v>
      </c>
      <c r="AF22" s="4" t="str">
        <f t="shared" si="8"/>
        <v xml:space="preserve">  </v>
      </c>
      <c r="AG22" s="4" t="str">
        <f t="shared" si="15"/>
        <v/>
      </c>
      <c r="AH22" s="4" t="str">
        <f t="shared" si="16"/>
        <v/>
      </c>
      <c r="AI22" s="4" t="str">
        <f t="shared" si="9"/>
        <v/>
      </c>
      <c r="AJ22" s="4" t="str">
        <f t="shared" si="17"/>
        <v/>
      </c>
      <c r="AK22" s="4" t="str">
        <f t="shared" si="18"/>
        <v/>
      </c>
      <c r="AL22" s="4" t="str">
        <f t="shared" si="19"/>
        <v/>
      </c>
      <c r="AM22" s="4" t="str">
        <f t="shared" si="20"/>
        <v/>
      </c>
      <c r="AN22" s="4" t="str">
        <f t="shared" si="21"/>
        <v/>
      </c>
      <c r="AO22" s="4" t="str">
        <f t="shared" si="22"/>
        <v/>
      </c>
      <c r="AP22" s="4">
        <f t="shared" si="10"/>
        <v>0</v>
      </c>
      <c r="AQ22" s="4" t="str">
        <f t="shared" si="23"/>
        <v>999:99.99</v>
      </c>
      <c r="AR22" s="4" t="str">
        <f t="shared" si="24"/>
        <v>999:99.99</v>
      </c>
      <c r="AS22" s="4" t="str">
        <f t="shared" si="25"/>
        <v>999:99.99</v>
      </c>
      <c r="AT22" s="4" t="str">
        <f t="shared" si="26"/>
        <v>999:99.99</v>
      </c>
      <c r="AU22" s="4" t="str">
        <f t="shared" si="27"/>
        <v/>
      </c>
      <c r="AV22" s="4" t="str">
        <f t="shared" si="28"/>
        <v/>
      </c>
    </row>
    <row r="23" spans="1:48" ht="16.5" customHeight="1">
      <c r="A23" s="9" t="str">
        <f t="shared" si="11"/>
        <v/>
      </c>
      <c r="B23" s="95"/>
      <c r="C23" s="96"/>
      <c r="D23" s="97"/>
      <c r="E23" s="97"/>
      <c r="F23" s="97"/>
      <c r="G23" s="97"/>
      <c r="H23" s="151"/>
      <c r="I23" s="130"/>
      <c r="J23" s="151"/>
      <c r="K23" s="130"/>
      <c r="L23" s="151"/>
      <c r="M23" s="130"/>
      <c r="N23" s="151"/>
      <c r="O23" s="130"/>
      <c r="P23" s="9" t="str">
        <f>IF(B23="","",YEAR(申込書!$C$60)-YEAR(申込一覧表!B23))</f>
        <v/>
      </c>
      <c r="Q23" s="13"/>
      <c r="R23" s="14">
        <f t="shared" si="0"/>
        <v>0</v>
      </c>
      <c r="S23" s="14">
        <f t="shared" si="1"/>
        <v>0</v>
      </c>
      <c r="T23" s="4" t="str">
        <f t="shared" si="2"/>
        <v/>
      </c>
      <c r="U23" s="4" t="str">
        <f t="shared" si="3"/>
        <v/>
      </c>
      <c r="X23" s="4">
        <f t="shared" si="4"/>
        <v>0</v>
      </c>
      <c r="Y23" s="4">
        <f t="shared" si="12"/>
        <v>0</v>
      </c>
      <c r="Z23" s="4" t="str">
        <f t="shared" si="13"/>
        <v/>
      </c>
      <c r="AA23" s="4" t="str">
        <f t="shared" si="5"/>
        <v/>
      </c>
      <c r="AB23" s="14">
        <f t="shared" si="14"/>
        <v>0</v>
      </c>
      <c r="AC23" s="4" t="str">
        <f t="shared" si="6"/>
        <v/>
      </c>
      <c r="AD23" s="4">
        <v>0</v>
      </c>
      <c r="AE23" s="4" t="str">
        <f t="shared" si="7"/>
        <v xml:space="preserve"> </v>
      </c>
      <c r="AF23" s="4" t="str">
        <f t="shared" si="8"/>
        <v xml:space="preserve">  </v>
      </c>
      <c r="AG23" s="4" t="str">
        <f t="shared" si="15"/>
        <v/>
      </c>
      <c r="AH23" s="4" t="str">
        <f t="shared" si="16"/>
        <v/>
      </c>
      <c r="AI23" s="4" t="str">
        <f t="shared" si="9"/>
        <v/>
      </c>
      <c r="AJ23" s="4" t="str">
        <f t="shared" si="17"/>
        <v/>
      </c>
      <c r="AK23" s="4" t="str">
        <f t="shared" si="18"/>
        <v/>
      </c>
      <c r="AL23" s="4" t="str">
        <f t="shared" si="19"/>
        <v/>
      </c>
      <c r="AM23" s="4" t="str">
        <f t="shared" si="20"/>
        <v/>
      </c>
      <c r="AN23" s="4" t="str">
        <f t="shared" si="21"/>
        <v/>
      </c>
      <c r="AO23" s="4" t="str">
        <f t="shared" si="22"/>
        <v/>
      </c>
      <c r="AP23" s="4">
        <f t="shared" si="10"/>
        <v>0</v>
      </c>
      <c r="AQ23" s="4" t="str">
        <f t="shared" si="23"/>
        <v>999:99.99</v>
      </c>
      <c r="AR23" s="4" t="str">
        <f t="shared" si="24"/>
        <v>999:99.99</v>
      </c>
      <c r="AS23" s="4" t="str">
        <f t="shared" si="25"/>
        <v>999:99.99</v>
      </c>
      <c r="AT23" s="4" t="str">
        <f t="shared" si="26"/>
        <v>999:99.99</v>
      </c>
      <c r="AU23" s="4" t="str">
        <f t="shared" si="27"/>
        <v/>
      </c>
      <c r="AV23" s="4" t="str">
        <f t="shared" si="28"/>
        <v/>
      </c>
    </row>
    <row r="24" spans="1:48" ht="16.5" customHeight="1">
      <c r="A24" s="9" t="str">
        <f t="shared" si="11"/>
        <v/>
      </c>
      <c r="B24" s="95"/>
      <c r="C24" s="96"/>
      <c r="D24" s="97"/>
      <c r="E24" s="97"/>
      <c r="F24" s="97"/>
      <c r="G24" s="97"/>
      <c r="H24" s="151"/>
      <c r="I24" s="130"/>
      <c r="J24" s="151"/>
      <c r="K24" s="130"/>
      <c r="L24" s="151"/>
      <c r="M24" s="130"/>
      <c r="N24" s="151"/>
      <c r="O24" s="130"/>
      <c r="P24" s="9" t="str">
        <f>IF(B24="","",YEAR(申込書!$C$60)-YEAR(申込一覧表!B24))</f>
        <v/>
      </c>
      <c r="Q24" s="13"/>
      <c r="R24" s="14">
        <f t="shared" si="0"/>
        <v>0</v>
      </c>
      <c r="S24" s="14">
        <f t="shared" si="1"/>
        <v>0</v>
      </c>
      <c r="T24" s="4" t="str">
        <f t="shared" si="2"/>
        <v/>
      </c>
      <c r="U24" s="4" t="str">
        <f t="shared" si="3"/>
        <v/>
      </c>
      <c r="X24" s="4">
        <f t="shared" si="4"/>
        <v>0</v>
      </c>
      <c r="Y24" s="4">
        <f t="shared" si="12"/>
        <v>0</v>
      </c>
      <c r="Z24" s="4" t="str">
        <f t="shared" si="13"/>
        <v/>
      </c>
      <c r="AA24" s="4" t="str">
        <f t="shared" si="5"/>
        <v/>
      </c>
      <c r="AB24" s="14">
        <f t="shared" si="14"/>
        <v>0</v>
      </c>
      <c r="AC24" s="4" t="str">
        <f t="shared" si="6"/>
        <v/>
      </c>
      <c r="AD24" s="4">
        <v>0</v>
      </c>
      <c r="AE24" s="4" t="str">
        <f t="shared" si="7"/>
        <v xml:space="preserve"> </v>
      </c>
      <c r="AF24" s="4" t="str">
        <f t="shared" si="8"/>
        <v xml:space="preserve">  </v>
      </c>
      <c r="AG24" s="4" t="str">
        <f t="shared" si="15"/>
        <v/>
      </c>
      <c r="AH24" s="4" t="str">
        <f t="shared" si="16"/>
        <v/>
      </c>
      <c r="AI24" s="4" t="str">
        <f t="shared" si="9"/>
        <v/>
      </c>
      <c r="AJ24" s="4" t="str">
        <f t="shared" si="17"/>
        <v/>
      </c>
      <c r="AK24" s="4" t="str">
        <f t="shared" si="18"/>
        <v/>
      </c>
      <c r="AL24" s="4" t="str">
        <f t="shared" si="19"/>
        <v/>
      </c>
      <c r="AM24" s="4" t="str">
        <f t="shared" si="20"/>
        <v/>
      </c>
      <c r="AN24" s="4" t="str">
        <f t="shared" si="21"/>
        <v/>
      </c>
      <c r="AO24" s="4" t="str">
        <f t="shared" si="22"/>
        <v/>
      </c>
      <c r="AP24" s="4">
        <f t="shared" si="10"/>
        <v>0</v>
      </c>
      <c r="AQ24" s="4" t="str">
        <f t="shared" si="23"/>
        <v>999:99.99</v>
      </c>
      <c r="AR24" s="4" t="str">
        <f t="shared" si="24"/>
        <v>999:99.99</v>
      </c>
      <c r="AS24" s="4" t="str">
        <f t="shared" si="25"/>
        <v>999:99.99</v>
      </c>
      <c r="AT24" s="4" t="str">
        <f t="shared" si="26"/>
        <v>999:99.99</v>
      </c>
      <c r="AU24" s="4" t="str">
        <f t="shared" si="27"/>
        <v/>
      </c>
      <c r="AV24" s="4" t="str">
        <f t="shared" si="28"/>
        <v/>
      </c>
    </row>
    <row r="25" spans="1:48" ht="16.5" customHeight="1">
      <c r="A25" s="9" t="str">
        <f t="shared" si="11"/>
        <v/>
      </c>
      <c r="B25" s="95"/>
      <c r="C25" s="96"/>
      <c r="D25" s="97"/>
      <c r="E25" s="97"/>
      <c r="F25" s="97"/>
      <c r="G25" s="97"/>
      <c r="H25" s="151"/>
      <c r="I25" s="130"/>
      <c r="J25" s="151"/>
      <c r="K25" s="130"/>
      <c r="L25" s="151"/>
      <c r="M25" s="130"/>
      <c r="N25" s="151"/>
      <c r="O25" s="130"/>
      <c r="P25" s="9" t="str">
        <f>IF(B25="","",YEAR(申込書!$C$60)-YEAR(申込一覧表!B25))</f>
        <v/>
      </c>
      <c r="Q25" s="13"/>
      <c r="R25" s="14">
        <f t="shared" si="0"/>
        <v>0</v>
      </c>
      <c r="S25" s="14">
        <f t="shared" si="1"/>
        <v>0</v>
      </c>
      <c r="T25" s="4" t="str">
        <f t="shared" si="2"/>
        <v/>
      </c>
      <c r="U25" s="4" t="str">
        <f t="shared" si="3"/>
        <v/>
      </c>
      <c r="X25" s="4">
        <f t="shared" si="4"/>
        <v>0</v>
      </c>
      <c r="Y25" s="4">
        <f t="shared" si="12"/>
        <v>0</v>
      </c>
      <c r="Z25" s="4" t="str">
        <f t="shared" si="13"/>
        <v/>
      </c>
      <c r="AA25" s="4" t="str">
        <f t="shared" si="5"/>
        <v/>
      </c>
      <c r="AB25" s="14">
        <f t="shared" si="14"/>
        <v>0</v>
      </c>
      <c r="AC25" s="4" t="str">
        <f t="shared" si="6"/>
        <v/>
      </c>
      <c r="AD25" s="4">
        <v>0</v>
      </c>
      <c r="AE25" s="4" t="str">
        <f t="shared" si="7"/>
        <v xml:space="preserve"> </v>
      </c>
      <c r="AF25" s="4" t="str">
        <f t="shared" si="8"/>
        <v xml:space="preserve">  </v>
      </c>
      <c r="AG25" s="4" t="str">
        <f t="shared" si="15"/>
        <v/>
      </c>
      <c r="AH25" s="4" t="str">
        <f t="shared" si="16"/>
        <v/>
      </c>
      <c r="AI25" s="4" t="str">
        <f t="shared" si="9"/>
        <v/>
      </c>
      <c r="AJ25" s="4" t="str">
        <f t="shared" si="17"/>
        <v/>
      </c>
      <c r="AK25" s="4" t="str">
        <f t="shared" si="18"/>
        <v/>
      </c>
      <c r="AL25" s="4" t="str">
        <f t="shared" si="19"/>
        <v/>
      </c>
      <c r="AM25" s="4" t="str">
        <f t="shared" si="20"/>
        <v/>
      </c>
      <c r="AN25" s="4" t="str">
        <f t="shared" si="21"/>
        <v/>
      </c>
      <c r="AO25" s="4" t="str">
        <f t="shared" si="22"/>
        <v/>
      </c>
      <c r="AP25" s="4">
        <f t="shared" si="10"/>
        <v>0</v>
      </c>
      <c r="AQ25" s="4" t="str">
        <f t="shared" si="23"/>
        <v>999:99.99</v>
      </c>
      <c r="AR25" s="4" t="str">
        <f t="shared" si="24"/>
        <v>999:99.99</v>
      </c>
      <c r="AS25" s="4" t="str">
        <f t="shared" si="25"/>
        <v>999:99.99</v>
      </c>
      <c r="AT25" s="4" t="str">
        <f t="shared" si="26"/>
        <v>999:99.99</v>
      </c>
      <c r="AU25" s="4" t="str">
        <f t="shared" si="27"/>
        <v/>
      </c>
      <c r="AV25" s="4" t="str">
        <f t="shared" si="28"/>
        <v/>
      </c>
    </row>
    <row r="26" spans="1:48" ht="16.5" customHeight="1">
      <c r="A26" s="9" t="str">
        <f t="shared" si="11"/>
        <v/>
      </c>
      <c r="B26" s="95"/>
      <c r="C26" s="96"/>
      <c r="D26" s="97"/>
      <c r="E26" s="97"/>
      <c r="F26" s="97"/>
      <c r="G26" s="97"/>
      <c r="H26" s="151"/>
      <c r="I26" s="130"/>
      <c r="J26" s="151"/>
      <c r="K26" s="130"/>
      <c r="L26" s="151"/>
      <c r="M26" s="130"/>
      <c r="N26" s="151"/>
      <c r="O26" s="130"/>
      <c r="P26" s="9" t="str">
        <f>IF(B26="","",YEAR(申込書!$C$60)-YEAR(申込一覧表!B26))</f>
        <v/>
      </c>
      <c r="Q26" s="13"/>
      <c r="R26" s="14">
        <f t="shared" si="0"/>
        <v>0</v>
      </c>
      <c r="S26" s="14">
        <f t="shared" si="1"/>
        <v>0</v>
      </c>
      <c r="T26" s="4" t="str">
        <f t="shared" si="2"/>
        <v/>
      </c>
      <c r="U26" s="4" t="str">
        <f t="shared" si="3"/>
        <v/>
      </c>
      <c r="X26" s="4">
        <f t="shared" si="4"/>
        <v>0</v>
      </c>
      <c r="Y26" s="4">
        <f t="shared" si="12"/>
        <v>0</v>
      </c>
      <c r="Z26" s="4" t="str">
        <f t="shared" si="13"/>
        <v/>
      </c>
      <c r="AA26" s="4" t="str">
        <f t="shared" si="5"/>
        <v/>
      </c>
      <c r="AB26" s="14">
        <f t="shared" si="14"/>
        <v>0</v>
      </c>
      <c r="AC26" s="4" t="str">
        <f t="shared" si="6"/>
        <v/>
      </c>
      <c r="AD26" s="4">
        <v>0</v>
      </c>
      <c r="AE26" s="4" t="str">
        <f t="shared" si="7"/>
        <v xml:space="preserve"> </v>
      </c>
      <c r="AF26" s="4" t="str">
        <f t="shared" si="8"/>
        <v xml:space="preserve">  </v>
      </c>
      <c r="AG26" s="4" t="str">
        <f t="shared" si="15"/>
        <v/>
      </c>
      <c r="AH26" s="4" t="str">
        <f t="shared" si="16"/>
        <v/>
      </c>
      <c r="AI26" s="4" t="str">
        <f t="shared" si="9"/>
        <v/>
      </c>
      <c r="AJ26" s="4" t="str">
        <f t="shared" si="17"/>
        <v/>
      </c>
      <c r="AK26" s="4" t="str">
        <f t="shared" si="18"/>
        <v/>
      </c>
      <c r="AL26" s="4" t="str">
        <f t="shared" si="19"/>
        <v/>
      </c>
      <c r="AM26" s="4" t="str">
        <f t="shared" si="20"/>
        <v/>
      </c>
      <c r="AN26" s="4" t="str">
        <f t="shared" si="21"/>
        <v/>
      </c>
      <c r="AO26" s="4" t="str">
        <f t="shared" si="22"/>
        <v/>
      </c>
      <c r="AP26" s="4">
        <f t="shared" si="10"/>
        <v>0</v>
      </c>
      <c r="AQ26" s="4" t="str">
        <f t="shared" si="23"/>
        <v>999:99.99</v>
      </c>
      <c r="AR26" s="4" t="str">
        <f t="shared" si="24"/>
        <v>999:99.99</v>
      </c>
      <c r="AS26" s="4" t="str">
        <f t="shared" si="25"/>
        <v>999:99.99</v>
      </c>
      <c r="AT26" s="4" t="str">
        <f t="shared" si="26"/>
        <v>999:99.99</v>
      </c>
      <c r="AU26" s="4" t="str">
        <f t="shared" si="27"/>
        <v/>
      </c>
      <c r="AV26" s="4" t="str">
        <f t="shared" si="28"/>
        <v/>
      </c>
    </row>
    <row r="27" spans="1:48" ht="16.5" customHeight="1">
      <c r="A27" s="9" t="str">
        <f t="shared" si="11"/>
        <v/>
      </c>
      <c r="B27" s="95"/>
      <c r="C27" s="96"/>
      <c r="D27" s="97"/>
      <c r="E27" s="97"/>
      <c r="F27" s="97"/>
      <c r="G27" s="97"/>
      <c r="H27" s="151"/>
      <c r="I27" s="130"/>
      <c r="J27" s="151"/>
      <c r="K27" s="130"/>
      <c r="L27" s="151"/>
      <c r="M27" s="130"/>
      <c r="N27" s="151"/>
      <c r="O27" s="130"/>
      <c r="P27" s="9" t="str">
        <f>IF(B27="","",YEAR(申込書!$C$60)-YEAR(申込一覧表!B27))</f>
        <v/>
      </c>
      <c r="Q27" s="13"/>
      <c r="R27" s="14">
        <f t="shared" si="0"/>
        <v>0</v>
      </c>
      <c r="S27" s="14">
        <f t="shared" si="1"/>
        <v>0</v>
      </c>
      <c r="T27" s="4" t="str">
        <f t="shared" si="2"/>
        <v/>
      </c>
      <c r="U27" s="4" t="str">
        <f t="shared" si="3"/>
        <v/>
      </c>
      <c r="X27" s="4">
        <f t="shared" si="4"/>
        <v>0</v>
      </c>
      <c r="Y27" s="4">
        <f t="shared" si="12"/>
        <v>0</v>
      </c>
      <c r="Z27" s="4" t="str">
        <f t="shared" si="13"/>
        <v/>
      </c>
      <c r="AA27" s="4" t="str">
        <f t="shared" si="5"/>
        <v/>
      </c>
      <c r="AB27" s="14">
        <f t="shared" si="14"/>
        <v>0</v>
      </c>
      <c r="AC27" s="4" t="str">
        <f t="shared" si="6"/>
        <v/>
      </c>
      <c r="AD27" s="4">
        <v>0</v>
      </c>
      <c r="AE27" s="4" t="str">
        <f t="shared" si="7"/>
        <v xml:space="preserve"> </v>
      </c>
      <c r="AF27" s="4" t="str">
        <f t="shared" si="8"/>
        <v xml:space="preserve">  </v>
      </c>
      <c r="AG27" s="4" t="str">
        <f t="shared" si="15"/>
        <v/>
      </c>
      <c r="AH27" s="4" t="str">
        <f t="shared" si="16"/>
        <v/>
      </c>
      <c r="AI27" s="4" t="str">
        <f t="shared" si="9"/>
        <v/>
      </c>
      <c r="AJ27" s="4" t="str">
        <f t="shared" si="17"/>
        <v/>
      </c>
      <c r="AK27" s="4" t="str">
        <f t="shared" si="18"/>
        <v/>
      </c>
      <c r="AL27" s="4" t="str">
        <f t="shared" si="19"/>
        <v/>
      </c>
      <c r="AM27" s="4" t="str">
        <f t="shared" si="20"/>
        <v/>
      </c>
      <c r="AN27" s="4" t="str">
        <f t="shared" si="21"/>
        <v/>
      </c>
      <c r="AO27" s="4" t="str">
        <f t="shared" si="22"/>
        <v/>
      </c>
      <c r="AP27" s="4">
        <f t="shared" si="10"/>
        <v>0</v>
      </c>
      <c r="AQ27" s="4" t="str">
        <f t="shared" si="23"/>
        <v>999:99.99</v>
      </c>
      <c r="AR27" s="4" t="str">
        <f t="shared" si="24"/>
        <v>999:99.99</v>
      </c>
      <c r="AS27" s="4" t="str">
        <f t="shared" si="25"/>
        <v>999:99.99</v>
      </c>
      <c r="AT27" s="4" t="str">
        <f t="shared" si="26"/>
        <v>999:99.99</v>
      </c>
      <c r="AU27" s="4" t="str">
        <f t="shared" si="27"/>
        <v/>
      </c>
      <c r="AV27" s="4" t="str">
        <f t="shared" si="28"/>
        <v/>
      </c>
    </row>
    <row r="28" spans="1:48" ht="16.5" customHeight="1">
      <c r="A28" s="9" t="str">
        <f t="shared" si="11"/>
        <v/>
      </c>
      <c r="B28" s="95"/>
      <c r="C28" s="96"/>
      <c r="D28" s="97"/>
      <c r="E28" s="97"/>
      <c r="F28" s="97"/>
      <c r="G28" s="97"/>
      <c r="H28" s="151"/>
      <c r="I28" s="130"/>
      <c r="J28" s="151"/>
      <c r="K28" s="130"/>
      <c r="L28" s="151"/>
      <c r="M28" s="130"/>
      <c r="N28" s="151"/>
      <c r="O28" s="130"/>
      <c r="P28" s="9" t="str">
        <f>IF(B28="","",YEAR(申込書!$C$60)-YEAR(申込一覧表!B28))</f>
        <v/>
      </c>
      <c r="Q28" s="13"/>
      <c r="R28" s="14">
        <f t="shared" si="0"/>
        <v>0</v>
      </c>
      <c r="S28" s="14">
        <f t="shared" si="1"/>
        <v>0</v>
      </c>
      <c r="T28" s="4" t="str">
        <f t="shared" si="2"/>
        <v/>
      </c>
      <c r="U28" s="4" t="str">
        <f t="shared" si="3"/>
        <v/>
      </c>
      <c r="X28" s="4">
        <f t="shared" si="4"/>
        <v>0</v>
      </c>
      <c r="Y28" s="4">
        <f t="shared" si="12"/>
        <v>0</v>
      </c>
      <c r="Z28" s="4" t="str">
        <f t="shared" si="13"/>
        <v/>
      </c>
      <c r="AA28" s="4" t="str">
        <f t="shared" si="5"/>
        <v/>
      </c>
      <c r="AB28" s="14">
        <f t="shared" si="14"/>
        <v>0</v>
      </c>
      <c r="AC28" s="4" t="str">
        <f t="shared" si="6"/>
        <v/>
      </c>
      <c r="AD28" s="4">
        <v>0</v>
      </c>
      <c r="AE28" s="4" t="str">
        <f t="shared" si="7"/>
        <v xml:space="preserve"> </v>
      </c>
      <c r="AF28" s="4" t="str">
        <f t="shared" si="8"/>
        <v xml:space="preserve">  </v>
      </c>
      <c r="AG28" s="4" t="str">
        <f t="shared" si="15"/>
        <v/>
      </c>
      <c r="AH28" s="4" t="str">
        <f t="shared" si="16"/>
        <v/>
      </c>
      <c r="AI28" s="4" t="str">
        <f t="shared" si="9"/>
        <v/>
      </c>
      <c r="AJ28" s="4" t="str">
        <f t="shared" si="17"/>
        <v/>
      </c>
      <c r="AK28" s="4" t="str">
        <f t="shared" si="18"/>
        <v/>
      </c>
      <c r="AL28" s="4" t="str">
        <f t="shared" si="19"/>
        <v/>
      </c>
      <c r="AM28" s="4" t="str">
        <f t="shared" si="20"/>
        <v/>
      </c>
      <c r="AN28" s="4" t="str">
        <f t="shared" si="21"/>
        <v/>
      </c>
      <c r="AO28" s="4" t="str">
        <f t="shared" si="22"/>
        <v/>
      </c>
      <c r="AP28" s="4">
        <f t="shared" si="10"/>
        <v>0</v>
      </c>
      <c r="AQ28" s="4" t="str">
        <f t="shared" si="23"/>
        <v>999:99.99</v>
      </c>
      <c r="AR28" s="4" t="str">
        <f t="shared" si="24"/>
        <v>999:99.99</v>
      </c>
      <c r="AS28" s="4" t="str">
        <f t="shared" si="25"/>
        <v>999:99.99</v>
      </c>
      <c r="AT28" s="4" t="str">
        <f t="shared" si="26"/>
        <v>999:99.99</v>
      </c>
      <c r="AU28" s="4" t="str">
        <f t="shared" si="27"/>
        <v/>
      </c>
      <c r="AV28" s="4" t="str">
        <f t="shared" si="28"/>
        <v/>
      </c>
    </row>
    <row r="29" spans="1:48" ht="16.5" customHeight="1">
      <c r="A29" s="9" t="str">
        <f t="shared" si="11"/>
        <v/>
      </c>
      <c r="B29" s="95"/>
      <c r="C29" s="96"/>
      <c r="D29" s="97"/>
      <c r="E29" s="97"/>
      <c r="F29" s="97"/>
      <c r="G29" s="97"/>
      <c r="H29" s="151"/>
      <c r="I29" s="130"/>
      <c r="J29" s="151"/>
      <c r="K29" s="130"/>
      <c r="L29" s="151"/>
      <c r="M29" s="130"/>
      <c r="N29" s="151"/>
      <c r="O29" s="130"/>
      <c r="P29" s="9" t="str">
        <f>IF(B29="","",YEAR(申込書!$C$60)-YEAR(申込一覧表!B29))</f>
        <v/>
      </c>
      <c r="Q29" s="13"/>
      <c r="R29" s="14">
        <f t="shared" si="0"/>
        <v>0</v>
      </c>
      <c r="S29" s="14">
        <f t="shared" si="1"/>
        <v>0</v>
      </c>
      <c r="T29" s="4" t="str">
        <f t="shared" si="2"/>
        <v/>
      </c>
      <c r="U29" s="4" t="str">
        <f t="shared" si="3"/>
        <v/>
      </c>
      <c r="X29" s="4">
        <f t="shared" si="4"/>
        <v>0</v>
      </c>
      <c r="Y29" s="4">
        <f t="shared" si="12"/>
        <v>0</v>
      </c>
      <c r="Z29" s="4" t="str">
        <f t="shared" si="13"/>
        <v/>
      </c>
      <c r="AA29" s="4" t="str">
        <f t="shared" si="5"/>
        <v/>
      </c>
      <c r="AB29" s="14">
        <f t="shared" si="14"/>
        <v>0</v>
      </c>
      <c r="AC29" s="4" t="str">
        <f t="shared" si="6"/>
        <v/>
      </c>
      <c r="AD29" s="4">
        <v>0</v>
      </c>
      <c r="AE29" s="4" t="str">
        <f t="shared" si="7"/>
        <v xml:space="preserve"> </v>
      </c>
      <c r="AF29" s="4" t="str">
        <f t="shared" si="8"/>
        <v xml:space="preserve">  </v>
      </c>
      <c r="AG29" s="4" t="str">
        <f t="shared" si="15"/>
        <v/>
      </c>
      <c r="AH29" s="4" t="str">
        <f t="shared" si="16"/>
        <v/>
      </c>
      <c r="AI29" s="4" t="str">
        <f t="shared" si="9"/>
        <v/>
      </c>
      <c r="AJ29" s="4" t="str">
        <f t="shared" si="17"/>
        <v/>
      </c>
      <c r="AK29" s="4" t="str">
        <f t="shared" si="18"/>
        <v/>
      </c>
      <c r="AL29" s="4" t="str">
        <f t="shared" si="19"/>
        <v/>
      </c>
      <c r="AM29" s="4" t="str">
        <f t="shared" si="20"/>
        <v/>
      </c>
      <c r="AN29" s="4" t="str">
        <f t="shared" si="21"/>
        <v/>
      </c>
      <c r="AO29" s="4" t="str">
        <f t="shared" si="22"/>
        <v/>
      </c>
      <c r="AP29" s="4">
        <f t="shared" si="10"/>
        <v>0</v>
      </c>
      <c r="AQ29" s="4" t="str">
        <f t="shared" si="23"/>
        <v>999:99.99</v>
      </c>
      <c r="AR29" s="4" t="str">
        <f t="shared" si="24"/>
        <v>999:99.99</v>
      </c>
      <c r="AS29" s="4" t="str">
        <f t="shared" si="25"/>
        <v>999:99.99</v>
      </c>
      <c r="AT29" s="4" t="str">
        <f t="shared" si="26"/>
        <v>999:99.99</v>
      </c>
      <c r="AU29" s="4" t="str">
        <f t="shared" si="27"/>
        <v/>
      </c>
      <c r="AV29" s="4" t="str">
        <f t="shared" si="28"/>
        <v/>
      </c>
    </row>
    <row r="30" spans="1:48" ht="16.5" customHeight="1">
      <c r="A30" s="9" t="str">
        <f t="shared" si="11"/>
        <v/>
      </c>
      <c r="B30" s="95"/>
      <c r="C30" s="96"/>
      <c r="D30" s="97"/>
      <c r="E30" s="97"/>
      <c r="F30" s="97"/>
      <c r="G30" s="97"/>
      <c r="H30" s="151"/>
      <c r="I30" s="130"/>
      <c r="J30" s="151"/>
      <c r="K30" s="130"/>
      <c r="L30" s="151"/>
      <c r="M30" s="130"/>
      <c r="N30" s="151"/>
      <c r="O30" s="130"/>
      <c r="P30" s="9" t="str">
        <f>IF(B30="","",YEAR(申込書!$C$60)-YEAR(申込一覧表!B30))</f>
        <v/>
      </c>
      <c r="Q30" s="13"/>
      <c r="R30" s="14">
        <f t="shared" si="0"/>
        <v>0</v>
      </c>
      <c r="S30" s="14">
        <f t="shared" si="1"/>
        <v>0</v>
      </c>
      <c r="T30" s="4" t="str">
        <f t="shared" si="2"/>
        <v/>
      </c>
      <c r="U30" s="4" t="str">
        <f t="shared" si="3"/>
        <v/>
      </c>
      <c r="X30" s="4">
        <f t="shared" si="4"/>
        <v>0</v>
      </c>
      <c r="Y30" s="4">
        <f t="shared" si="12"/>
        <v>0</v>
      </c>
      <c r="Z30" s="4" t="str">
        <f t="shared" si="13"/>
        <v/>
      </c>
      <c r="AA30" s="4" t="str">
        <f t="shared" si="5"/>
        <v/>
      </c>
      <c r="AB30" s="14">
        <f t="shared" si="14"/>
        <v>0</v>
      </c>
      <c r="AC30" s="4" t="str">
        <f t="shared" si="6"/>
        <v/>
      </c>
      <c r="AD30" s="4">
        <v>0</v>
      </c>
      <c r="AE30" s="4" t="str">
        <f t="shared" si="7"/>
        <v xml:space="preserve"> </v>
      </c>
      <c r="AF30" s="4" t="str">
        <f t="shared" si="8"/>
        <v xml:space="preserve">  </v>
      </c>
      <c r="AG30" s="4" t="str">
        <f t="shared" si="15"/>
        <v/>
      </c>
      <c r="AH30" s="4" t="str">
        <f t="shared" si="16"/>
        <v/>
      </c>
      <c r="AI30" s="4" t="str">
        <f t="shared" si="9"/>
        <v/>
      </c>
      <c r="AJ30" s="4" t="str">
        <f t="shared" si="17"/>
        <v/>
      </c>
      <c r="AK30" s="4" t="str">
        <f t="shared" si="18"/>
        <v/>
      </c>
      <c r="AL30" s="4" t="str">
        <f t="shared" si="19"/>
        <v/>
      </c>
      <c r="AM30" s="4" t="str">
        <f t="shared" si="20"/>
        <v/>
      </c>
      <c r="AN30" s="4" t="str">
        <f t="shared" si="21"/>
        <v/>
      </c>
      <c r="AO30" s="4" t="str">
        <f t="shared" si="22"/>
        <v/>
      </c>
      <c r="AP30" s="4">
        <f t="shared" si="10"/>
        <v>0</v>
      </c>
      <c r="AQ30" s="4" t="str">
        <f t="shared" si="23"/>
        <v>999:99.99</v>
      </c>
      <c r="AR30" s="4" t="str">
        <f t="shared" si="24"/>
        <v>999:99.99</v>
      </c>
      <c r="AS30" s="4" t="str">
        <f t="shared" si="25"/>
        <v>999:99.99</v>
      </c>
      <c r="AT30" s="4" t="str">
        <f t="shared" si="26"/>
        <v>999:99.99</v>
      </c>
      <c r="AU30" s="4" t="str">
        <f t="shared" si="27"/>
        <v/>
      </c>
      <c r="AV30" s="4" t="str">
        <f t="shared" si="28"/>
        <v/>
      </c>
    </row>
    <row r="31" spans="1:48" ht="16.5" customHeight="1">
      <c r="A31" s="9" t="str">
        <f t="shared" si="11"/>
        <v/>
      </c>
      <c r="B31" s="95"/>
      <c r="C31" s="96"/>
      <c r="D31" s="97"/>
      <c r="E31" s="97"/>
      <c r="F31" s="97"/>
      <c r="G31" s="97"/>
      <c r="H31" s="151"/>
      <c r="I31" s="130"/>
      <c r="J31" s="151"/>
      <c r="K31" s="130"/>
      <c r="L31" s="151"/>
      <c r="M31" s="130"/>
      <c r="N31" s="151"/>
      <c r="O31" s="130"/>
      <c r="P31" s="9" t="str">
        <f>IF(B31="","",YEAR(申込書!$C$60)-YEAR(申込一覧表!B31))</f>
        <v/>
      </c>
      <c r="Q31" s="13"/>
      <c r="R31" s="14">
        <f t="shared" si="0"/>
        <v>0</v>
      </c>
      <c r="S31" s="14">
        <f t="shared" si="1"/>
        <v>0</v>
      </c>
      <c r="T31" s="4" t="str">
        <f t="shared" si="2"/>
        <v/>
      </c>
      <c r="U31" s="4" t="str">
        <f t="shared" si="3"/>
        <v/>
      </c>
      <c r="X31" s="4">
        <f t="shared" si="4"/>
        <v>0</v>
      </c>
      <c r="Y31" s="4">
        <f t="shared" si="12"/>
        <v>0</v>
      </c>
      <c r="Z31" s="4" t="str">
        <f t="shared" si="13"/>
        <v/>
      </c>
      <c r="AA31" s="4" t="str">
        <f t="shared" si="5"/>
        <v/>
      </c>
      <c r="AB31" s="14">
        <f t="shared" si="14"/>
        <v>0</v>
      </c>
      <c r="AC31" s="4" t="str">
        <f t="shared" si="6"/>
        <v/>
      </c>
      <c r="AD31" s="4">
        <v>0</v>
      </c>
      <c r="AE31" s="4" t="str">
        <f t="shared" si="7"/>
        <v xml:space="preserve"> </v>
      </c>
      <c r="AF31" s="4" t="str">
        <f t="shared" si="8"/>
        <v xml:space="preserve">  </v>
      </c>
      <c r="AG31" s="4" t="str">
        <f t="shared" si="15"/>
        <v/>
      </c>
      <c r="AH31" s="4" t="str">
        <f t="shared" si="16"/>
        <v/>
      </c>
      <c r="AI31" s="4" t="str">
        <f t="shared" si="9"/>
        <v/>
      </c>
      <c r="AJ31" s="4" t="str">
        <f t="shared" si="17"/>
        <v/>
      </c>
      <c r="AK31" s="4" t="str">
        <f t="shared" si="18"/>
        <v/>
      </c>
      <c r="AL31" s="4" t="str">
        <f t="shared" si="19"/>
        <v/>
      </c>
      <c r="AM31" s="4" t="str">
        <f t="shared" si="20"/>
        <v/>
      </c>
      <c r="AN31" s="4" t="str">
        <f t="shared" si="21"/>
        <v/>
      </c>
      <c r="AO31" s="4" t="str">
        <f t="shared" si="22"/>
        <v/>
      </c>
      <c r="AP31" s="4">
        <f t="shared" si="10"/>
        <v>0</v>
      </c>
      <c r="AQ31" s="4" t="str">
        <f t="shared" si="23"/>
        <v>999:99.99</v>
      </c>
      <c r="AR31" s="4" t="str">
        <f t="shared" si="24"/>
        <v>999:99.99</v>
      </c>
      <c r="AS31" s="4" t="str">
        <f t="shared" si="25"/>
        <v>999:99.99</v>
      </c>
      <c r="AT31" s="4" t="str">
        <f t="shared" si="26"/>
        <v>999:99.99</v>
      </c>
      <c r="AU31" s="4" t="str">
        <f t="shared" si="27"/>
        <v/>
      </c>
      <c r="AV31" s="4" t="str">
        <f t="shared" si="28"/>
        <v/>
      </c>
    </row>
    <row r="32" spans="1:48" ht="16.5" customHeight="1">
      <c r="A32" s="9" t="str">
        <f t="shared" si="11"/>
        <v/>
      </c>
      <c r="B32" s="95"/>
      <c r="C32" s="96"/>
      <c r="D32" s="97"/>
      <c r="E32" s="97"/>
      <c r="F32" s="97"/>
      <c r="G32" s="97"/>
      <c r="H32" s="151"/>
      <c r="I32" s="130"/>
      <c r="J32" s="151"/>
      <c r="K32" s="130"/>
      <c r="L32" s="151"/>
      <c r="M32" s="130"/>
      <c r="N32" s="151"/>
      <c r="O32" s="130"/>
      <c r="P32" s="9" t="str">
        <f>IF(B32="","",YEAR(申込書!$C$60)-YEAR(申込一覧表!B32))</f>
        <v/>
      </c>
      <c r="Q32" s="13"/>
      <c r="R32" s="14">
        <f t="shared" si="0"/>
        <v>0</v>
      </c>
      <c r="S32" s="14">
        <f t="shared" si="1"/>
        <v>0</v>
      </c>
      <c r="T32" s="4" t="str">
        <f t="shared" si="2"/>
        <v/>
      </c>
      <c r="U32" s="4" t="str">
        <f t="shared" si="3"/>
        <v/>
      </c>
      <c r="X32" s="4">
        <f t="shared" si="4"/>
        <v>0</v>
      </c>
      <c r="Y32" s="4">
        <f t="shared" si="12"/>
        <v>0</v>
      </c>
      <c r="Z32" s="4" t="str">
        <f t="shared" si="13"/>
        <v/>
      </c>
      <c r="AA32" s="4" t="str">
        <f t="shared" si="5"/>
        <v/>
      </c>
      <c r="AB32" s="14">
        <f t="shared" si="14"/>
        <v>0</v>
      </c>
      <c r="AC32" s="4" t="str">
        <f t="shared" si="6"/>
        <v/>
      </c>
      <c r="AD32" s="4">
        <v>0</v>
      </c>
      <c r="AE32" s="4" t="str">
        <f t="shared" si="7"/>
        <v xml:space="preserve"> </v>
      </c>
      <c r="AF32" s="4" t="str">
        <f t="shared" si="8"/>
        <v xml:space="preserve">  </v>
      </c>
      <c r="AG32" s="4" t="str">
        <f t="shared" si="15"/>
        <v/>
      </c>
      <c r="AH32" s="4" t="str">
        <f t="shared" si="16"/>
        <v/>
      </c>
      <c r="AI32" s="4" t="str">
        <f t="shared" si="9"/>
        <v/>
      </c>
      <c r="AJ32" s="4" t="str">
        <f t="shared" si="17"/>
        <v/>
      </c>
      <c r="AK32" s="4" t="str">
        <f t="shared" si="18"/>
        <v/>
      </c>
      <c r="AL32" s="4" t="str">
        <f t="shared" si="19"/>
        <v/>
      </c>
      <c r="AM32" s="4" t="str">
        <f t="shared" si="20"/>
        <v/>
      </c>
      <c r="AN32" s="4" t="str">
        <f t="shared" si="21"/>
        <v/>
      </c>
      <c r="AO32" s="4" t="str">
        <f t="shared" si="22"/>
        <v/>
      </c>
      <c r="AP32" s="4">
        <f t="shared" si="10"/>
        <v>0</v>
      </c>
      <c r="AQ32" s="4" t="str">
        <f t="shared" si="23"/>
        <v>999:99.99</v>
      </c>
      <c r="AR32" s="4" t="str">
        <f t="shared" si="24"/>
        <v>999:99.99</v>
      </c>
      <c r="AS32" s="4" t="str">
        <f t="shared" si="25"/>
        <v>999:99.99</v>
      </c>
      <c r="AT32" s="4" t="str">
        <f t="shared" si="26"/>
        <v>999:99.99</v>
      </c>
      <c r="AU32" s="4" t="str">
        <f t="shared" si="27"/>
        <v/>
      </c>
      <c r="AV32" s="4" t="str">
        <f t="shared" si="28"/>
        <v/>
      </c>
    </row>
    <row r="33" spans="1:48" ht="16.5" customHeight="1">
      <c r="A33" s="9" t="str">
        <f t="shared" si="11"/>
        <v/>
      </c>
      <c r="B33" s="95"/>
      <c r="C33" s="96"/>
      <c r="D33" s="97"/>
      <c r="E33" s="97"/>
      <c r="F33" s="97"/>
      <c r="G33" s="97"/>
      <c r="H33" s="151"/>
      <c r="I33" s="130"/>
      <c r="J33" s="151"/>
      <c r="K33" s="130"/>
      <c r="L33" s="151"/>
      <c r="M33" s="130"/>
      <c r="N33" s="151"/>
      <c r="O33" s="130"/>
      <c r="P33" s="9" t="str">
        <f>IF(B33="","",YEAR(申込書!$C$60)-YEAR(申込一覧表!B33))</f>
        <v/>
      </c>
      <c r="Q33" s="13"/>
      <c r="R33" s="14">
        <f t="shared" si="0"/>
        <v>0</v>
      </c>
      <c r="S33" s="14">
        <f t="shared" si="1"/>
        <v>0</v>
      </c>
      <c r="T33" s="4" t="str">
        <f t="shared" si="2"/>
        <v/>
      </c>
      <c r="U33" s="4" t="str">
        <f t="shared" si="3"/>
        <v/>
      </c>
      <c r="X33" s="4">
        <f t="shared" si="4"/>
        <v>0</v>
      </c>
      <c r="Y33" s="4">
        <f t="shared" si="12"/>
        <v>0</v>
      </c>
      <c r="Z33" s="4" t="str">
        <f t="shared" si="13"/>
        <v/>
      </c>
      <c r="AA33" s="4" t="str">
        <f t="shared" si="5"/>
        <v/>
      </c>
      <c r="AB33" s="14">
        <f t="shared" si="14"/>
        <v>0</v>
      </c>
      <c r="AC33" s="4" t="str">
        <f t="shared" si="6"/>
        <v/>
      </c>
      <c r="AD33" s="4">
        <v>0</v>
      </c>
      <c r="AE33" s="4" t="str">
        <f t="shared" si="7"/>
        <v xml:space="preserve"> </v>
      </c>
      <c r="AF33" s="4" t="str">
        <f t="shared" si="8"/>
        <v xml:space="preserve">  </v>
      </c>
      <c r="AG33" s="4" t="str">
        <f t="shared" si="15"/>
        <v/>
      </c>
      <c r="AH33" s="4" t="str">
        <f t="shared" si="16"/>
        <v/>
      </c>
      <c r="AI33" s="4" t="str">
        <f t="shared" si="9"/>
        <v/>
      </c>
      <c r="AJ33" s="4" t="str">
        <f t="shared" si="17"/>
        <v/>
      </c>
      <c r="AK33" s="4" t="str">
        <f t="shared" si="18"/>
        <v/>
      </c>
      <c r="AL33" s="4" t="str">
        <f t="shared" si="19"/>
        <v/>
      </c>
      <c r="AM33" s="4" t="str">
        <f t="shared" si="20"/>
        <v/>
      </c>
      <c r="AN33" s="4" t="str">
        <f t="shared" si="21"/>
        <v/>
      </c>
      <c r="AO33" s="4" t="str">
        <f t="shared" si="22"/>
        <v/>
      </c>
      <c r="AP33" s="4">
        <f t="shared" si="10"/>
        <v>0</v>
      </c>
      <c r="AQ33" s="4" t="str">
        <f t="shared" si="23"/>
        <v>999:99.99</v>
      </c>
      <c r="AR33" s="4" t="str">
        <f t="shared" si="24"/>
        <v>999:99.99</v>
      </c>
      <c r="AS33" s="4" t="str">
        <f t="shared" si="25"/>
        <v>999:99.99</v>
      </c>
      <c r="AT33" s="4" t="str">
        <f t="shared" si="26"/>
        <v>999:99.99</v>
      </c>
      <c r="AU33" s="4" t="str">
        <f t="shared" si="27"/>
        <v/>
      </c>
      <c r="AV33" s="4" t="str">
        <f t="shared" si="28"/>
        <v/>
      </c>
    </row>
    <row r="34" spans="1:48" ht="16.5" customHeight="1">
      <c r="A34" s="9" t="str">
        <f t="shared" si="11"/>
        <v/>
      </c>
      <c r="B34" s="95"/>
      <c r="C34" s="96"/>
      <c r="D34" s="97"/>
      <c r="E34" s="97"/>
      <c r="F34" s="97"/>
      <c r="G34" s="97"/>
      <c r="H34" s="151"/>
      <c r="I34" s="130"/>
      <c r="J34" s="151"/>
      <c r="K34" s="130"/>
      <c r="L34" s="151"/>
      <c r="M34" s="130"/>
      <c r="N34" s="151"/>
      <c r="O34" s="130"/>
      <c r="P34" s="9" t="str">
        <f>IF(B34="","",YEAR(申込書!$C$60)-YEAR(申込一覧表!B34))</f>
        <v/>
      </c>
      <c r="Q34" s="13"/>
      <c r="R34" s="14">
        <f t="shared" si="0"/>
        <v>0</v>
      </c>
      <c r="S34" s="14">
        <f t="shared" si="1"/>
        <v>0</v>
      </c>
      <c r="T34" s="4" t="str">
        <f t="shared" si="2"/>
        <v/>
      </c>
      <c r="U34" s="4" t="str">
        <f t="shared" si="3"/>
        <v/>
      </c>
      <c r="X34" s="4">
        <f t="shared" si="4"/>
        <v>0</v>
      </c>
      <c r="Y34" s="4">
        <f t="shared" si="12"/>
        <v>0</v>
      </c>
      <c r="Z34" s="4" t="str">
        <f t="shared" si="13"/>
        <v/>
      </c>
      <c r="AA34" s="4" t="str">
        <f t="shared" si="5"/>
        <v/>
      </c>
      <c r="AB34" s="14">
        <f t="shared" si="14"/>
        <v>0</v>
      </c>
      <c r="AC34" s="4" t="str">
        <f t="shared" si="6"/>
        <v/>
      </c>
      <c r="AD34" s="4">
        <v>0</v>
      </c>
      <c r="AE34" s="4" t="str">
        <f t="shared" si="7"/>
        <v xml:space="preserve"> </v>
      </c>
      <c r="AF34" s="4" t="str">
        <f t="shared" si="8"/>
        <v xml:space="preserve">  </v>
      </c>
      <c r="AG34" s="4" t="str">
        <f t="shared" si="15"/>
        <v/>
      </c>
      <c r="AH34" s="4" t="str">
        <f t="shared" si="16"/>
        <v/>
      </c>
      <c r="AI34" s="4" t="str">
        <f t="shared" si="9"/>
        <v/>
      </c>
      <c r="AJ34" s="4" t="str">
        <f t="shared" si="17"/>
        <v/>
      </c>
      <c r="AK34" s="4" t="str">
        <f t="shared" si="18"/>
        <v/>
      </c>
      <c r="AL34" s="4" t="str">
        <f t="shared" si="19"/>
        <v/>
      </c>
      <c r="AM34" s="4" t="str">
        <f t="shared" si="20"/>
        <v/>
      </c>
      <c r="AN34" s="4" t="str">
        <f t="shared" si="21"/>
        <v/>
      </c>
      <c r="AO34" s="4" t="str">
        <f t="shared" si="22"/>
        <v/>
      </c>
      <c r="AP34" s="4">
        <f t="shared" si="10"/>
        <v>0</v>
      </c>
      <c r="AQ34" s="4" t="str">
        <f t="shared" si="23"/>
        <v>999:99.99</v>
      </c>
      <c r="AR34" s="4" t="str">
        <f t="shared" si="24"/>
        <v>999:99.99</v>
      </c>
      <c r="AS34" s="4" t="str">
        <f t="shared" si="25"/>
        <v>999:99.99</v>
      </c>
      <c r="AT34" s="4" t="str">
        <f t="shared" si="26"/>
        <v>999:99.99</v>
      </c>
      <c r="AU34" s="4" t="str">
        <f t="shared" si="27"/>
        <v/>
      </c>
      <c r="AV34" s="4" t="str">
        <f t="shared" si="28"/>
        <v/>
      </c>
    </row>
    <row r="35" spans="1:48" ht="16.5" customHeight="1">
      <c r="A35" s="9" t="str">
        <f t="shared" si="11"/>
        <v/>
      </c>
      <c r="B35" s="95"/>
      <c r="C35" s="96"/>
      <c r="D35" s="97"/>
      <c r="E35" s="97"/>
      <c r="F35" s="97"/>
      <c r="G35" s="97"/>
      <c r="H35" s="151"/>
      <c r="I35" s="130"/>
      <c r="J35" s="151"/>
      <c r="K35" s="130"/>
      <c r="L35" s="151"/>
      <c r="M35" s="130"/>
      <c r="N35" s="151"/>
      <c r="O35" s="130"/>
      <c r="P35" s="9" t="str">
        <f>IF(B35="","",YEAR(申込書!$C$60)-YEAR(申込一覧表!B35))</f>
        <v/>
      </c>
      <c r="Q35" s="13"/>
      <c r="R35" s="14">
        <f t="shared" si="0"/>
        <v>0</v>
      </c>
      <c r="S35" s="14">
        <f t="shared" si="1"/>
        <v>0</v>
      </c>
      <c r="T35" s="4" t="str">
        <f t="shared" si="2"/>
        <v/>
      </c>
      <c r="U35" s="4" t="str">
        <f t="shared" si="3"/>
        <v/>
      </c>
      <c r="X35" s="4">
        <f t="shared" si="4"/>
        <v>0</v>
      </c>
      <c r="Y35" s="4">
        <f t="shared" si="12"/>
        <v>0</v>
      </c>
      <c r="Z35" s="4" t="str">
        <f t="shared" si="13"/>
        <v/>
      </c>
      <c r="AA35" s="4" t="str">
        <f t="shared" si="5"/>
        <v/>
      </c>
      <c r="AB35" s="14">
        <f t="shared" si="14"/>
        <v>0</v>
      </c>
      <c r="AC35" s="4" t="str">
        <f t="shared" si="6"/>
        <v/>
      </c>
      <c r="AD35" s="4">
        <v>0</v>
      </c>
      <c r="AE35" s="4" t="str">
        <f t="shared" si="7"/>
        <v xml:space="preserve"> </v>
      </c>
      <c r="AF35" s="4" t="str">
        <f t="shared" si="8"/>
        <v xml:space="preserve">  </v>
      </c>
      <c r="AG35" s="4" t="str">
        <f t="shared" si="15"/>
        <v/>
      </c>
      <c r="AH35" s="4" t="str">
        <f t="shared" si="16"/>
        <v/>
      </c>
      <c r="AI35" s="4" t="str">
        <f t="shared" si="9"/>
        <v/>
      </c>
      <c r="AJ35" s="4" t="str">
        <f t="shared" si="17"/>
        <v/>
      </c>
      <c r="AK35" s="4" t="str">
        <f t="shared" si="18"/>
        <v/>
      </c>
      <c r="AL35" s="4" t="str">
        <f t="shared" si="19"/>
        <v/>
      </c>
      <c r="AM35" s="4" t="str">
        <f t="shared" si="20"/>
        <v/>
      </c>
      <c r="AN35" s="4" t="str">
        <f t="shared" si="21"/>
        <v/>
      </c>
      <c r="AO35" s="4" t="str">
        <f t="shared" si="22"/>
        <v/>
      </c>
      <c r="AP35" s="4">
        <f t="shared" si="10"/>
        <v>0</v>
      </c>
      <c r="AQ35" s="4" t="str">
        <f t="shared" si="23"/>
        <v>999:99.99</v>
      </c>
      <c r="AR35" s="4" t="str">
        <f t="shared" si="24"/>
        <v>999:99.99</v>
      </c>
      <c r="AS35" s="4" t="str">
        <f t="shared" si="25"/>
        <v>999:99.99</v>
      </c>
      <c r="AT35" s="4" t="str">
        <f t="shared" si="26"/>
        <v>999:99.99</v>
      </c>
      <c r="AU35" s="4" t="str">
        <f t="shared" si="27"/>
        <v/>
      </c>
      <c r="AV35" s="4" t="str">
        <f t="shared" si="28"/>
        <v/>
      </c>
    </row>
    <row r="36" spans="1:48" ht="16.5" customHeight="1">
      <c r="A36" s="9" t="str">
        <f t="shared" si="11"/>
        <v/>
      </c>
      <c r="B36" s="95"/>
      <c r="C36" s="96"/>
      <c r="D36" s="97"/>
      <c r="E36" s="97"/>
      <c r="F36" s="97"/>
      <c r="G36" s="97"/>
      <c r="H36" s="151"/>
      <c r="I36" s="130"/>
      <c r="J36" s="151"/>
      <c r="K36" s="130"/>
      <c r="L36" s="151"/>
      <c r="M36" s="130"/>
      <c r="N36" s="151"/>
      <c r="O36" s="130"/>
      <c r="P36" s="9" t="str">
        <f>IF(B36="","",YEAR(申込書!$C$60)-YEAR(申込一覧表!B36))</f>
        <v/>
      </c>
      <c r="Q36" s="13"/>
      <c r="R36" s="14">
        <f t="shared" si="0"/>
        <v>0</v>
      </c>
      <c r="S36" s="14">
        <f t="shared" si="1"/>
        <v>0</v>
      </c>
      <c r="T36" s="4" t="str">
        <f t="shared" si="2"/>
        <v/>
      </c>
      <c r="U36" s="4" t="str">
        <f t="shared" si="3"/>
        <v/>
      </c>
      <c r="X36" s="4">
        <f t="shared" si="4"/>
        <v>0</v>
      </c>
      <c r="Y36" s="4">
        <f t="shared" si="12"/>
        <v>0</v>
      </c>
      <c r="Z36" s="4" t="str">
        <f t="shared" si="13"/>
        <v/>
      </c>
      <c r="AA36" s="4" t="str">
        <f t="shared" si="5"/>
        <v/>
      </c>
      <c r="AB36" s="14">
        <f t="shared" si="14"/>
        <v>0</v>
      </c>
      <c r="AC36" s="4" t="str">
        <f t="shared" si="6"/>
        <v/>
      </c>
      <c r="AD36" s="4">
        <v>0</v>
      </c>
      <c r="AE36" s="4" t="str">
        <f t="shared" si="7"/>
        <v xml:space="preserve"> </v>
      </c>
      <c r="AF36" s="4" t="str">
        <f t="shared" si="8"/>
        <v xml:space="preserve">  </v>
      </c>
      <c r="AG36" s="4" t="str">
        <f t="shared" si="15"/>
        <v/>
      </c>
      <c r="AH36" s="4" t="str">
        <f t="shared" si="16"/>
        <v/>
      </c>
      <c r="AI36" s="4" t="str">
        <f t="shared" si="9"/>
        <v/>
      </c>
      <c r="AJ36" s="4" t="str">
        <f t="shared" si="17"/>
        <v/>
      </c>
      <c r="AK36" s="4" t="str">
        <f t="shared" si="18"/>
        <v/>
      </c>
      <c r="AL36" s="4" t="str">
        <f t="shared" si="19"/>
        <v/>
      </c>
      <c r="AM36" s="4" t="str">
        <f t="shared" si="20"/>
        <v/>
      </c>
      <c r="AN36" s="4" t="str">
        <f t="shared" si="21"/>
        <v/>
      </c>
      <c r="AO36" s="4" t="str">
        <f t="shared" si="22"/>
        <v/>
      </c>
      <c r="AP36" s="4">
        <f t="shared" si="10"/>
        <v>0</v>
      </c>
      <c r="AQ36" s="4" t="str">
        <f t="shared" si="23"/>
        <v>999:99.99</v>
      </c>
      <c r="AR36" s="4" t="str">
        <f t="shared" si="24"/>
        <v>999:99.99</v>
      </c>
      <c r="AS36" s="4" t="str">
        <f t="shared" si="25"/>
        <v>999:99.99</v>
      </c>
      <c r="AT36" s="4" t="str">
        <f t="shared" si="26"/>
        <v>999:99.99</v>
      </c>
      <c r="AU36" s="4" t="str">
        <f t="shared" si="27"/>
        <v/>
      </c>
      <c r="AV36" s="4" t="str">
        <f t="shared" si="28"/>
        <v/>
      </c>
    </row>
    <row r="37" spans="1:48" ht="16.5" customHeight="1">
      <c r="A37" s="9" t="str">
        <f t="shared" si="11"/>
        <v/>
      </c>
      <c r="B37" s="95"/>
      <c r="C37" s="96"/>
      <c r="D37" s="97"/>
      <c r="E37" s="97"/>
      <c r="F37" s="97"/>
      <c r="G37" s="97"/>
      <c r="H37" s="151"/>
      <c r="I37" s="130"/>
      <c r="J37" s="151"/>
      <c r="K37" s="130"/>
      <c r="L37" s="151"/>
      <c r="M37" s="130"/>
      <c r="N37" s="151"/>
      <c r="O37" s="130"/>
      <c r="P37" s="9" t="str">
        <f>IF(B37="","",YEAR(申込書!$C$60)-YEAR(申込一覧表!B37))</f>
        <v/>
      </c>
      <c r="Q37" s="13"/>
      <c r="R37" s="14">
        <f t="shared" si="0"/>
        <v>0</v>
      </c>
      <c r="S37" s="14">
        <f t="shared" si="1"/>
        <v>0</v>
      </c>
      <c r="T37" s="4" t="str">
        <f t="shared" si="2"/>
        <v/>
      </c>
      <c r="U37" s="4" t="str">
        <f t="shared" si="3"/>
        <v/>
      </c>
      <c r="X37" s="4">
        <f t="shared" si="4"/>
        <v>0</v>
      </c>
      <c r="Y37" s="4">
        <f t="shared" si="12"/>
        <v>0</v>
      </c>
      <c r="Z37" s="4" t="str">
        <f t="shared" si="13"/>
        <v/>
      </c>
      <c r="AA37" s="4" t="str">
        <f t="shared" si="5"/>
        <v/>
      </c>
      <c r="AB37" s="14">
        <f t="shared" si="14"/>
        <v>0</v>
      </c>
      <c r="AC37" s="4" t="str">
        <f t="shared" si="6"/>
        <v/>
      </c>
      <c r="AD37" s="4">
        <v>0</v>
      </c>
      <c r="AE37" s="4" t="str">
        <f t="shared" si="7"/>
        <v xml:space="preserve"> </v>
      </c>
      <c r="AF37" s="4" t="str">
        <f t="shared" si="8"/>
        <v xml:space="preserve">  </v>
      </c>
      <c r="AG37" s="4" t="str">
        <f t="shared" si="15"/>
        <v/>
      </c>
      <c r="AH37" s="4" t="str">
        <f t="shared" si="16"/>
        <v/>
      </c>
      <c r="AI37" s="4" t="str">
        <f t="shared" si="9"/>
        <v/>
      </c>
      <c r="AJ37" s="4" t="str">
        <f t="shared" si="17"/>
        <v/>
      </c>
      <c r="AK37" s="4" t="str">
        <f t="shared" si="18"/>
        <v/>
      </c>
      <c r="AL37" s="4" t="str">
        <f t="shared" si="19"/>
        <v/>
      </c>
      <c r="AM37" s="4" t="str">
        <f t="shared" si="20"/>
        <v/>
      </c>
      <c r="AN37" s="4" t="str">
        <f t="shared" si="21"/>
        <v/>
      </c>
      <c r="AO37" s="4" t="str">
        <f t="shared" si="22"/>
        <v/>
      </c>
      <c r="AP37" s="4">
        <f t="shared" si="10"/>
        <v>0</v>
      </c>
      <c r="AQ37" s="4" t="str">
        <f t="shared" si="23"/>
        <v>999:99.99</v>
      </c>
      <c r="AR37" s="4" t="str">
        <f t="shared" si="24"/>
        <v>999:99.99</v>
      </c>
      <c r="AS37" s="4" t="str">
        <f t="shared" si="25"/>
        <v>999:99.99</v>
      </c>
      <c r="AT37" s="4" t="str">
        <f t="shared" si="26"/>
        <v>999:99.99</v>
      </c>
      <c r="AU37" s="4" t="str">
        <f t="shared" si="27"/>
        <v/>
      </c>
      <c r="AV37" s="4" t="str">
        <f t="shared" si="28"/>
        <v/>
      </c>
    </row>
    <row r="38" spans="1:48" ht="16.5" customHeight="1">
      <c r="A38" s="9" t="str">
        <f t="shared" si="11"/>
        <v/>
      </c>
      <c r="B38" s="95"/>
      <c r="C38" s="96"/>
      <c r="D38" s="97"/>
      <c r="E38" s="97"/>
      <c r="F38" s="97"/>
      <c r="G38" s="97"/>
      <c r="H38" s="151"/>
      <c r="I38" s="130"/>
      <c r="J38" s="151"/>
      <c r="K38" s="130"/>
      <c r="L38" s="151"/>
      <c r="M38" s="130"/>
      <c r="N38" s="151"/>
      <c r="O38" s="130"/>
      <c r="P38" s="9" t="str">
        <f>IF(B38="","",YEAR(申込書!$C$60)-YEAR(申込一覧表!B38))</f>
        <v/>
      </c>
      <c r="Q38" s="13"/>
      <c r="R38" s="14">
        <f t="shared" si="0"/>
        <v>0</v>
      </c>
      <c r="S38" s="14">
        <f t="shared" si="1"/>
        <v>0</v>
      </c>
      <c r="T38" s="4" t="str">
        <f t="shared" si="2"/>
        <v/>
      </c>
      <c r="U38" s="4" t="str">
        <f t="shared" si="3"/>
        <v/>
      </c>
      <c r="X38" s="4">
        <f t="shared" si="4"/>
        <v>0</v>
      </c>
      <c r="Y38" s="4">
        <f t="shared" si="12"/>
        <v>0</v>
      </c>
      <c r="Z38" s="4" t="str">
        <f t="shared" si="13"/>
        <v/>
      </c>
      <c r="AA38" s="4" t="str">
        <f t="shared" si="5"/>
        <v/>
      </c>
      <c r="AB38" s="14">
        <f t="shared" si="14"/>
        <v>0</v>
      </c>
      <c r="AC38" s="4" t="str">
        <f t="shared" si="6"/>
        <v/>
      </c>
      <c r="AD38" s="4">
        <v>0</v>
      </c>
      <c r="AE38" s="4" t="str">
        <f t="shared" si="7"/>
        <v xml:space="preserve"> </v>
      </c>
      <c r="AF38" s="4" t="str">
        <f t="shared" si="8"/>
        <v xml:space="preserve">  </v>
      </c>
      <c r="AG38" s="4" t="str">
        <f t="shared" si="15"/>
        <v/>
      </c>
      <c r="AH38" s="4" t="str">
        <f t="shared" si="16"/>
        <v/>
      </c>
      <c r="AI38" s="4" t="str">
        <f t="shared" si="9"/>
        <v/>
      </c>
      <c r="AJ38" s="4" t="str">
        <f t="shared" si="17"/>
        <v/>
      </c>
      <c r="AK38" s="4" t="str">
        <f t="shared" si="18"/>
        <v/>
      </c>
      <c r="AL38" s="4" t="str">
        <f t="shared" si="19"/>
        <v/>
      </c>
      <c r="AM38" s="4" t="str">
        <f t="shared" si="20"/>
        <v/>
      </c>
      <c r="AN38" s="4" t="str">
        <f t="shared" si="21"/>
        <v/>
      </c>
      <c r="AO38" s="4" t="str">
        <f t="shared" si="22"/>
        <v/>
      </c>
      <c r="AP38" s="4">
        <f t="shared" si="10"/>
        <v>0</v>
      </c>
      <c r="AQ38" s="4" t="str">
        <f t="shared" si="23"/>
        <v>999:99.99</v>
      </c>
      <c r="AR38" s="4" t="str">
        <f t="shared" si="24"/>
        <v>999:99.99</v>
      </c>
      <c r="AS38" s="4" t="str">
        <f t="shared" si="25"/>
        <v>999:99.99</v>
      </c>
      <c r="AT38" s="4" t="str">
        <f t="shared" si="26"/>
        <v>999:99.99</v>
      </c>
      <c r="AU38" s="4" t="str">
        <f t="shared" si="27"/>
        <v/>
      </c>
      <c r="AV38" s="4" t="str">
        <f t="shared" si="28"/>
        <v/>
      </c>
    </row>
    <row r="39" spans="1:48" ht="16.5" customHeight="1">
      <c r="A39" s="9" t="str">
        <f t="shared" si="11"/>
        <v/>
      </c>
      <c r="B39" s="95"/>
      <c r="C39" s="96"/>
      <c r="D39" s="97"/>
      <c r="E39" s="97"/>
      <c r="F39" s="97"/>
      <c r="G39" s="97"/>
      <c r="H39" s="151"/>
      <c r="I39" s="130"/>
      <c r="J39" s="151"/>
      <c r="K39" s="130"/>
      <c r="L39" s="151"/>
      <c r="M39" s="130"/>
      <c r="N39" s="151"/>
      <c r="O39" s="130"/>
      <c r="P39" s="9" t="str">
        <f>IF(B39="","",YEAR(申込書!$C$60)-YEAR(申込一覧表!B39))</f>
        <v/>
      </c>
      <c r="Q39" s="13"/>
      <c r="R39" s="14">
        <f t="shared" si="0"/>
        <v>0</v>
      </c>
      <c r="S39" s="14">
        <f t="shared" si="1"/>
        <v>0</v>
      </c>
      <c r="T39" s="4" t="str">
        <f t="shared" si="2"/>
        <v/>
      </c>
      <c r="U39" s="4" t="str">
        <f t="shared" si="3"/>
        <v/>
      </c>
      <c r="X39" s="4">
        <f t="shared" si="4"/>
        <v>0</v>
      </c>
      <c r="Y39" s="4">
        <f t="shared" si="12"/>
        <v>0</v>
      </c>
      <c r="Z39" s="4" t="str">
        <f t="shared" si="13"/>
        <v/>
      </c>
      <c r="AA39" s="4" t="str">
        <f t="shared" si="5"/>
        <v/>
      </c>
      <c r="AB39" s="14">
        <f t="shared" si="14"/>
        <v>0</v>
      </c>
      <c r="AC39" s="4" t="str">
        <f t="shared" si="6"/>
        <v/>
      </c>
      <c r="AD39" s="4">
        <v>0</v>
      </c>
      <c r="AE39" s="4" t="str">
        <f t="shared" si="7"/>
        <v xml:space="preserve"> </v>
      </c>
      <c r="AF39" s="4" t="str">
        <f t="shared" si="8"/>
        <v xml:space="preserve">  </v>
      </c>
      <c r="AG39" s="4" t="str">
        <f t="shared" si="15"/>
        <v/>
      </c>
      <c r="AH39" s="4" t="str">
        <f t="shared" si="16"/>
        <v/>
      </c>
      <c r="AI39" s="4" t="str">
        <f t="shared" si="9"/>
        <v/>
      </c>
      <c r="AJ39" s="4" t="str">
        <f t="shared" si="17"/>
        <v/>
      </c>
      <c r="AK39" s="4" t="str">
        <f t="shared" si="18"/>
        <v/>
      </c>
      <c r="AL39" s="4" t="str">
        <f t="shared" si="19"/>
        <v/>
      </c>
      <c r="AM39" s="4" t="str">
        <f t="shared" si="20"/>
        <v/>
      </c>
      <c r="AN39" s="4" t="str">
        <f t="shared" si="21"/>
        <v/>
      </c>
      <c r="AO39" s="4" t="str">
        <f t="shared" si="22"/>
        <v/>
      </c>
      <c r="AP39" s="4">
        <f t="shared" si="10"/>
        <v>0</v>
      </c>
      <c r="AQ39" s="4" t="str">
        <f t="shared" si="23"/>
        <v>999:99.99</v>
      </c>
      <c r="AR39" s="4" t="str">
        <f t="shared" si="24"/>
        <v>999:99.99</v>
      </c>
      <c r="AS39" s="4" t="str">
        <f t="shared" si="25"/>
        <v>999:99.99</v>
      </c>
      <c r="AT39" s="4" t="str">
        <f t="shared" si="26"/>
        <v>999:99.99</v>
      </c>
      <c r="AU39" s="4" t="str">
        <f t="shared" si="27"/>
        <v/>
      </c>
      <c r="AV39" s="4" t="str">
        <f t="shared" si="28"/>
        <v/>
      </c>
    </row>
    <row r="40" spans="1:48" ht="16.5" customHeight="1">
      <c r="A40" s="9" t="str">
        <f t="shared" si="11"/>
        <v/>
      </c>
      <c r="B40" s="95"/>
      <c r="C40" s="96"/>
      <c r="D40" s="97"/>
      <c r="E40" s="97"/>
      <c r="F40" s="97"/>
      <c r="G40" s="97"/>
      <c r="H40" s="151"/>
      <c r="I40" s="130"/>
      <c r="J40" s="151"/>
      <c r="K40" s="130"/>
      <c r="L40" s="151"/>
      <c r="M40" s="130"/>
      <c r="N40" s="151"/>
      <c r="O40" s="130"/>
      <c r="P40" s="9" t="str">
        <f>IF(B40="","",YEAR(申込書!$C$60)-YEAR(申込一覧表!B40))</f>
        <v/>
      </c>
      <c r="Q40" s="13"/>
      <c r="R40" s="14">
        <f t="shared" si="0"/>
        <v>0</v>
      </c>
      <c r="S40" s="14">
        <f t="shared" si="1"/>
        <v>0</v>
      </c>
      <c r="T40" s="4" t="str">
        <f t="shared" si="2"/>
        <v/>
      </c>
      <c r="U40" s="4" t="str">
        <f t="shared" si="3"/>
        <v/>
      </c>
      <c r="X40" s="4">
        <f t="shared" si="4"/>
        <v>0</v>
      </c>
      <c r="Y40" s="4">
        <f t="shared" si="12"/>
        <v>0</v>
      </c>
      <c r="Z40" s="4" t="str">
        <f t="shared" si="13"/>
        <v/>
      </c>
      <c r="AA40" s="4" t="str">
        <f t="shared" si="5"/>
        <v/>
      </c>
      <c r="AB40" s="14">
        <f t="shared" si="14"/>
        <v>0</v>
      </c>
      <c r="AC40" s="4" t="str">
        <f t="shared" si="6"/>
        <v/>
      </c>
      <c r="AD40" s="4">
        <v>0</v>
      </c>
      <c r="AE40" s="4" t="str">
        <f t="shared" si="7"/>
        <v xml:space="preserve"> </v>
      </c>
      <c r="AF40" s="4" t="str">
        <f t="shared" si="8"/>
        <v xml:space="preserve">  </v>
      </c>
      <c r="AG40" s="4" t="str">
        <f t="shared" si="15"/>
        <v/>
      </c>
      <c r="AH40" s="4" t="str">
        <f t="shared" si="16"/>
        <v/>
      </c>
      <c r="AI40" s="4" t="str">
        <f t="shared" si="9"/>
        <v/>
      </c>
      <c r="AJ40" s="4" t="str">
        <f t="shared" si="17"/>
        <v/>
      </c>
      <c r="AK40" s="4" t="str">
        <f t="shared" si="18"/>
        <v/>
      </c>
      <c r="AL40" s="4" t="str">
        <f t="shared" si="19"/>
        <v/>
      </c>
      <c r="AM40" s="4" t="str">
        <f t="shared" si="20"/>
        <v/>
      </c>
      <c r="AN40" s="4" t="str">
        <f t="shared" si="21"/>
        <v/>
      </c>
      <c r="AO40" s="4" t="str">
        <f t="shared" si="22"/>
        <v/>
      </c>
      <c r="AP40" s="4">
        <f t="shared" si="10"/>
        <v>0</v>
      </c>
      <c r="AQ40" s="4" t="str">
        <f t="shared" si="23"/>
        <v>999:99.99</v>
      </c>
      <c r="AR40" s="4" t="str">
        <f t="shared" si="24"/>
        <v>999:99.99</v>
      </c>
      <c r="AS40" s="4" t="str">
        <f t="shared" si="25"/>
        <v>999:99.99</v>
      </c>
      <c r="AT40" s="4" t="str">
        <f t="shared" si="26"/>
        <v>999:99.99</v>
      </c>
      <c r="AU40" s="4" t="str">
        <f t="shared" si="27"/>
        <v/>
      </c>
      <c r="AV40" s="4" t="str">
        <f t="shared" si="28"/>
        <v/>
      </c>
    </row>
    <row r="41" spans="1:48" ht="16.5" customHeight="1">
      <c r="A41" s="9" t="str">
        <f t="shared" si="11"/>
        <v/>
      </c>
      <c r="B41" s="95"/>
      <c r="C41" s="96"/>
      <c r="D41" s="97"/>
      <c r="E41" s="97"/>
      <c r="F41" s="97"/>
      <c r="G41" s="97"/>
      <c r="H41" s="151"/>
      <c r="I41" s="130"/>
      <c r="J41" s="151"/>
      <c r="K41" s="130"/>
      <c r="L41" s="151"/>
      <c r="M41" s="130"/>
      <c r="N41" s="151"/>
      <c r="O41" s="130"/>
      <c r="P41" s="9" t="str">
        <f>IF(B41="","",YEAR(申込書!$C$60)-YEAR(申込一覧表!B41))</f>
        <v/>
      </c>
      <c r="Q41" s="13"/>
      <c r="R41" s="14">
        <f t="shared" si="0"/>
        <v>0</v>
      </c>
      <c r="S41" s="14">
        <f t="shared" si="1"/>
        <v>0</v>
      </c>
      <c r="T41" s="4" t="str">
        <f t="shared" si="2"/>
        <v/>
      </c>
      <c r="U41" s="4" t="str">
        <f t="shared" si="3"/>
        <v/>
      </c>
      <c r="X41" s="4">
        <f t="shared" si="4"/>
        <v>0</v>
      </c>
      <c r="Y41" s="4">
        <f t="shared" si="12"/>
        <v>0</v>
      </c>
      <c r="Z41" s="4" t="str">
        <f t="shared" si="13"/>
        <v/>
      </c>
      <c r="AA41" s="4" t="str">
        <f t="shared" si="5"/>
        <v/>
      </c>
      <c r="AB41" s="14">
        <f t="shared" si="14"/>
        <v>0</v>
      </c>
      <c r="AC41" s="4" t="str">
        <f t="shared" si="6"/>
        <v/>
      </c>
      <c r="AD41" s="4">
        <v>0</v>
      </c>
      <c r="AE41" s="4" t="str">
        <f t="shared" si="7"/>
        <v xml:space="preserve"> </v>
      </c>
      <c r="AF41" s="4" t="str">
        <f t="shared" si="8"/>
        <v xml:space="preserve">  </v>
      </c>
      <c r="AG41" s="4" t="str">
        <f t="shared" si="15"/>
        <v/>
      </c>
      <c r="AH41" s="4" t="str">
        <f t="shared" si="16"/>
        <v/>
      </c>
      <c r="AI41" s="4" t="str">
        <f t="shared" si="9"/>
        <v/>
      </c>
      <c r="AJ41" s="4" t="str">
        <f t="shared" si="17"/>
        <v/>
      </c>
      <c r="AK41" s="4" t="str">
        <f t="shared" si="18"/>
        <v/>
      </c>
      <c r="AL41" s="4" t="str">
        <f t="shared" si="19"/>
        <v/>
      </c>
      <c r="AM41" s="4" t="str">
        <f t="shared" si="20"/>
        <v/>
      </c>
      <c r="AN41" s="4" t="str">
        <f t="shared" si="21"/>
        <v/>
      </c>
      <c r="AO41" s="4" t="str">
        <f t="shared" si="22"/>
        <v/>
      </c>
      <c r="AP41" s="4">
        <f t="shared" si="10"/>
        <v>0</v>
      </c>
      <c r="AQ41" s="4" t="str">
        <f t="shared" si="23"/>
        <v>999:99.99</v>
      </c>
      <c r="AR41" s="4" t="str">
        <f t="shared" si="24"/>
        <v>999:99.99</v>
      </c>
      <c r="AS41" s="4" t="str">
        <f t="shared" si="25"/>
        <v>999:99.99</v>
      </c>
      <c r="AT41" s="4" t="str">
        <f t="shared" si="26"/>
        <v>999:99.99</v>
      </c>
      <c r="AU41" s="4" t="str">
        <f t="shared" si="27"/>
        <v/>
      </c>
      <c r="AV41" s="4" t="str">
        <f t="shared" si="28"/>
        <v/>
      </c>
    </row>
    <row r="42" spans="1:48" ht="16.5" customHeight="1">
      <c r="A42" s="9" t="str">
        <f t="shared" si="11"/>
        <v/>
      </c>
      <c r="B42" s="95"/>
      <c r="C42" s="96"/>
      <c r="D42" s="97"/>
      <c r="E42" s="97"/>
      <c r="F42" s="97"/>
      <c r="G42" s="97"/>
      <c r="H42" s="151"/>
      <c r="I42" s="130"/>
      <c r="J42" s="151"/>
      <c r="K42" s="130"/>
      <c r="L42" s="151"/>
      <c r="M42" s="130"/>
      <c r="N42" s="151"/>
      <c r="O42" s="130"/>
      <c r="P42" s="9" t="str">
        <f>IF(B42="","",YEAR(申込書!$C$60)-YEAR(申込一覧表!B42))</f>
        <v/>
      </c>
      <c r="Q42" s="13"/>
      <c r="R42" s="14">
        <f t="shared" si="0"/>
        <v>0</v>
      </c>
      <c r="S42" s="14">
        <f t="shared" si="1"/>
        <v>0</v>
      </c>
      <c r="T42" s="4" t="str">
        <f t="shared" si="2"/>
        <v/>
      </c>
      <c r="U42" s="4" t="str">
        <f t="shared" si="3"/>
        <v/>
      </c>
      <c r="X42" s="4">
        <f t="shared" si="4"/>
        <v>0</v>
      </c>
      <c r="Y42" s="4">
        <f t="shared" si="12"/>
        <v>0</v>
      </c>
      <c r="Z42" s="4" t="str">
        <f t="shared" si="13"/>
        <v/>
      </c>
      <c r="AA42" s="4" t="str">
        <f t="shared" si="5"/>
        <v/>
      </c>
      <c r="AB42" s="14">
        <f t="shared" si="14"/>
        <v>0</v>
      </c>
      <c r="AC42" s="4" t="str">
        <f t="shared" si="6"/>
        <v/>
      </c>
      <c r="AD42" s="4">
        <v>0</v>
      </c>
      <c r="AE42" s="4" t="str">
        <f t="shared" si="7"/>
        <v xml:space="preserve"> </v>
      </c>
      <c r="AF42" s="4" t="str">
        <f t="shared" si="8"/>
        <v xml:space="preserve">  </v>
      </c>
      <c r="AG42" s="4" t="str">
        <f t="shared" si="15"/>
        <v/>
      </c>
      <c r="AH42" s="4" t="str">
        <f t="shared" si="16"/>
        <v/>
      </c>
      <c r="AI42" s="4" t="str">
        <f t="shared" si="9"/>
        <v/>
      </c>
      <c r="AJ42" s="4" t="str">
        <f t="shared" si="17"/>
        <v/>
      </c>
      <c r="AK42" s="4" t="str">
        <f t="shared" si="18"/>
        <v/>
      </c>
      <c r="AL42" s="4" t="str">
        <f t="shared" si="19"/>
        <v/>
      </c>
      <c r="AM42" s="4" t="str">
        <f t="shared" si="20"/>
        <v/>
      </c>
      <c r="AN42" s="4" t="str">
        <f t="shared" si="21"/>
        <v/>
      </c>
      <c r="AO42" s="4" t="str">
        <f t="shared" si="22"/>
        <v/>
      </c>
      <c r="AP42" s="4">
        <f t="shared" si="10"/>
        <v>0</v>
      </c>
      <c r="AQ42" s="4" t="str">
        <f t="shared" si="23"/>
        <v>999:99.99</v>
      </c>
      <c r="AR42" s="4" t="str">
        <f t="shared" si="24"/>
        <v>999:99.99</v>
      </c>
      <c r="AS42" s="4" t="str">
        <f t="shared" si="25"/>
        <v>999:99.99</v>
      </c>
      <c r="AT42" s="4" t="str">
        <f t="shared" si="26"/>
        <v>999:99.99</v>
      </c>
      <c r="AU42" s="4" t="str">
        <f t="shared" si="27"/>
        <v/>
      </c>
      <c r="AV42" s="4" t="str">
        <f t="shared" si="28"/>
        <v/>
      </c>
    </row>
    <row r="43" spans="1:48" ht="16.5" customHeight="1">
      <c r="A43" s="9" t="str">
        <f t="shared" si="11"/>
        <v/>
      </c>
      <c r="B43" s="95"/>
      <c r="C43" s="96"/>
      <c r="D43" s="97"/>
      <c r="E43" s="97"/>
      <c r="F43" s="97"/>
      <c r="G43" s="97"/>
      <c r="H43" s="151"/>
      <c r="I43" s="130"/>
      <c r="J43" s="151"/>
      <c r="K43" s="130"/>
      <c r="L43" s="151"/>
      <c r="M43" s="130"/>
      <c r="N43" s="151"/>
      <c r="O43" s="130"/>
      <c r="P43" s="9" t="str">
        <f>IF(B43="","",YEAR(申込書!$C$60)-YEAR(申込一覧表!B43))</f>
        <v/>
      </c>
      <c r="Q43" s="13"/>
      <c r="R43" s="14">
        <f t="shared" si="0"/>
        <v>0</v>
      </c>
      <c r="S43" s="14">
        <f t="shared" si="1"/>
        <v>0</v>
      </c>
      <c r="T43" s="4" t="str">
        <f t="shared" si="2"/>
        <v/>
      </c>
      <c r="U43" s="4" t="str">
        <f t="shared" si="3"/>
        <v/>
      </c>
      <c r="X43" s="4">
        <f t="shared" si="4"/>
        <v>0</v>
      </c>
      <c r="Y43" s="4">
        <f t="shared" si="12"/>
        <v>0</v>
      </c>
      <c r="Z43" s="4" t="str">
        <f t="shared" si="13"/>
        <v/>
      </c>
      <c r="AA43" s="4" t="str">
        <f t="shared" si="5"/>
        <v/>
      </c>
      <c r="AB43" s="14">
        <f t="shared" si="14"/>
        <v>0</v>
      </c>
      <c r="AC43" s="4" t="str">
        <f t="shared" si="6"/>
        <v/>
      </c>
      <c r="AD43" s="4">
        <v>0</v>
      </c>
      <c r="AE43" s="4" t="str">
        <f t="shared" si="7"/>
        <v xml:space="preserve"> </v>
      </c>
      <c r="AF43" s="4" t="str">
        <f t="shared" si="8"/>
        <v xml:space="preserve">  </v>
      </c>
      <c r="AG43" s="4" t="str">
        <f t="shared" si="15"/>
        <v/>
      </c>
      <c r="AH43" s="4" t="str">
        <f t="shared" si="16"/>
        <v/>
      </c>
      <c r="AI43" s="4" t="str">
        <f t="shared" si="9"/>
        <v/>
      </c>
      <c r="AJ43" s="4" t="str">
        <f t="shared" si="17"/>
        <v/>
      </c>
      <c r="AK43" s="4" t="str">
        <f t="shared" si="18"/>
        <v/>
      </c>
      <c r="AL43" s="4" t="str">
        <f t="shared" si="19"/>
        <v/>
      </c>
      <c r="AM43" s="4" t="str">
        <f t="shared" si="20"/>
        <v/>
      </c>
      <c r="AN43" s="4" t="str">
        <f t="shared" si="21"/>
        <v/>
      </c>
      <c r="AO43" s="4" t="str">
        <f t="shared" si="22"/>
        <v/>
      </c>
      <c r="AP43" s="4">
        <f t="shared" si="10"/>
        <v>0</v>
      </c>
      <c r="AQ43" s="4" t="str">
        <f t="shared" si="23"/>
        <v>999:99.99</v>
      </c>
      <c r="AR43" s="4" t="str">
        <f t="shared" si="24"/>
        <v>999:99.99</v>
      </c>
      <c r="AS43" s="4" t="str">
        <f t="shared" si="25"/>
        <v>999:99.99</v>
      </c>
      <c r="AT43" s="4" t="str">
        <f t="shared" si="26"/>
        <v>999:99.99</v>
      </c>
      <c r="AU43" s="4" t="str">
        <f t="shared" si="27"/>
        <v/>
      </c>
      <c r="AV43" s="4" t="str">
        <f t="shared" si="28"/>
        <v/>
      </c>
    </row>
    <row r="44" spans="1:48" ht="16.5" customHeight="1">
      <c r="A44" s="9" t="str">
        <f t="shared" si="11"/>
        <v/>
      </c>
      <c r="B44" s="95"/>
      <c r="C44" s="96"/>
      <c r="D44" s="97"/>
      <c r="E44" s="97"/>
      <c r="F44" s="97"/>
      <c r="G44" s="97"/>
      <c r="H44" s="151"/>
      <c r="I44" s="130"/>
      <c r="J44" s="151"/>
      <c r="K44" s="130"/>
      <c r="L44" s="151"/>
      <c r="M44" s="130"/>
      <c r="N44" s="151"/>
      <c r="O44" s="130"/>
      <c r="P44" s="9" t="str">
        <f>IF(B44="","",YEAR(申込書!$C$60)-YEAR(申込一覧表!B44))</f>
        <v/>
      </c>
      <c r="Q44" s="13"/>
      <c r="R44" s="14">
        <f t="shared" si="0"/>
        <v>0</v>
      </c>
      <c r="S44" s="14">
        <f t="shared" si="1"/>
        <v>0</v>
      </c>
      <c r="T44" s="4" t="str">
        <f t="shared" si="2"/>
        <v/>
      </c>
      <c r="U44" s="4" t="str">
        <f t="shared" si="3"/>
        <v/>
      </c>
      <c r="X44" s="4">
        <f t="shared" si="4"/>
        <v>0</v>
      </c>
      <c r="Y44" s="4">
        <f t="shared" si="12"/>
        <v>0</v>
      </c>
      <c r="Z44" s="4" t="str">
        <f t="shared" si="13"/>
        <v/>
      </c>
      <c r="AA44" s="4" t="str">
        <f t="shared" si="5"/>
        <v/>
      </c>
      <c r="AB44" s="14">
        <f t="shared" si="14"/>
        <v>0</v>
      </c>
      <c r="AC44" s="4" t="str">
        <f t="shared" si="6"/>
        <v/>
      </c>
      <c r="AD44" s="4">
        <v>0</v>
      </c>
      <c r="AE44" s="4" t="str">
        <f t="shared" si="7"/>
        <v xml:space="preserve"> </v>
      </c>
      <c r="AF44" s="4" t="str">
        <f t="shared" si="8"/>
        <v xml:space="preserve">  </v>
      </c>
      <c r="AG44" s="4" t="str">
        <f t="shared" si="15"/>
        <v/>
      </c>
      <c r="AH44" s="4" t="str">
        <f t="shared" si="16"/>
        <v/>
      </c>
      <c r="AI44" s="4" t="str">
        <f t="shared" si="9"/>
        <v/>
      </c>
      <c r="AJ44" s="4" t="str">
        <f t="shared" si="17"/>
        <v/>
      </c>
      <c r="AK44" s="4" t="str">
        <f t="shared" si="18"/>
        <v/>
      </c>
      <c r="AL44" s="4" t="str">
        <f t="shared" si="19"/>
        <v/>
      </c>
      <c r="AM44" s="4" t="str">
        <f t="shared" si="20"/>
        <v/>
      </c>
      <c r="AN44" s="4" t="str">
        <f t="shared" si="21"/>
        <v/>
      </c>
      <c r="AO44" s="4" t="str">
        <f t="shared" si="22"/>
        <v/>
      </c>
      <c r="AP44" s="4">
        <f t="shared" si="10"/>
        <v>0</v>
      </c>
      <c r="AQ44" s="4" t="str">
        <f t="shared" si="23"/>
        <v>999:99.99</v>
      </c>
      <c r="AR44" s="4" t="str">
        <f t="shared" si="24"/>
        <v>999:99.99</v>
      </c>
      <c r="AS44" s="4" t="str">
        <f t="shared" si="25"/>
        <v>999:99.99</v>
      </c>
      <c r="AT44" s="4" t="str">
        <f t="shared" si="26"/>
        <v>999:99.99</v>
      </c>
      <c r="AU44" s="4" t="str">
        <f t="shared" si="27"/>
        <v/>
      </c>
      <c r="AV44" s="4" t="str">
        <f t="shared" si="28"/>
        <v/>
      </c>
    </row>
    <row r="45" spans="1:48" ht="16.5" customHeight="1">
      <c r="A45" s="9" t="str">
        <f t="shared" si="11"/>
        <v/>
      </c>
      <c r="B45" s="95"/>
      <c r="C45" s="96"/>
      <c r="D45" s="97"/>
      <c r="E45" s="97"/>
      <c r="F45" s="97"/>
      <c r="G45" s="97"/>
      <c r="H45" s="151"/>
      <c r="I45" s="130"/>
      <c r="J45" s="151"/>
      <c r="K45" s="130"/>
      <c r="L45" s="151"/>
      <c r="M45" s="130"/>
      <c r="N45" s="151"/>
      <c r="O45" s="130"/>
      <c r="P45" s="9" t="str">
        <f>IF(B45="","",YEAR(申込書!$C$60)-YEAR(申込一覧表!B45))</f>
        <v/>
      </c>
      <c r="Q45" s="13"/>
      <c r="R45" s="14">
        <f t="shared" si="0"/>
        <v>0</v>
      </c>
      <c r="S45" s="14">
        <f t="shared" si="1"/>
        <v>0</v>
      </c>
      <c r="T45" s="4" t="str">
        <f t="shared" si="2"/>
        <v/>
      </c>
      <c r="U45" s="4" t="str">
        <f t="shared" si="3"/>
        <v/>
      </c>
      <c r="X45" s="4">
        <f t="shared" si="4"/>
        <v>0</v>
      </c>
      <c r="Y45" s="4">
        <f t="shared" si="12"/>
        <v>0</v>
      </c>
      <c r="Z45" s="4" t="str">
        <f t="shared" si="13"/>
        <v/>
      </c>
      <c r="AA45" s="4" t="str">
        <f t="shared" si="5"/>
        <v/>
      </c>
      <c r="AB45" s="14">
        <f t="shared" si="14"/>
        <v>0</v>
      </c>
      <c r="AC45" s="4" t="str">
        <f t="shared" si="6"/>
        <v/>
      </c>
      <c r="AD45" s="4">
        <v>0</v>
      </c>
      <c r="AE45" s="4" t="str">
        <f t="shared" si="7"/>
        <v xml:space="preserve"> </v>
      </c>
      <c r="AF45" s="4" t="str">
        <f t="shared" si="8"/>
        <v xml:space="preserve">  </v>
      </c>
      <c r="AG45" s="4" t="str">
        <f t="shared" si="15"/>
        <v/>
      </c>
      <c r="AH45" s="4" t="str">
        <f t="shared" si="16"/>
        <v/>
      </c>
      <c r="AI45" s="4" t="str">
        <f t="shared" si="9"/>
        <v/>
      </c>
      <c r="AJ45" s="4" t="str">
        <f t="shared" si="17"/>
        <v/>
      </c>
      <c r="AK45" s="4" t="str">
        <f t="shared" si="18"/>
        <v/>
      </c>
      <c r="AL45" s="4" t="str">
        <f t="shared" si="19"/>
        <v/>
      </c>
      <c r="AM45" s="4" t="str">
        <f t="shared" si="20"/>
        <v/>
      </c>
      <c r="AN45" s="4" t="str">
        <f t="shared" si="21"/>
        <v/>
      </c>
      <c r="AO45" s="4" t="str">
        <f t="shared" si="22"/>
        <v/>
      </c>
      <c r="AP45" s="4">
        <f t="shared" si="10"/>
        <v>0</v>
      </c>
      <c r="AQ45" s="4" t="str">
        <f t="shared" si="23"/>
        <v>999:99.99</v>
      </c>
      <c r="AR45" s="4" t="str">
        <f t="shared" si="24"/>
        <v>999:99.99</v>
      </c>
      <c r="AS45" s="4" t="str">
        <f t="shared" si="25"/>
        <v>999:99.99</v>
      </c>
      <c r="AT45" s="4" t="str">
        <f t="shared" si="26"/>
        <v>999:99.99</v>
      </c>
      <c r="AU45" s="4" t="str">
        <f t="shared" si="27"/>
        <v/>
      </c>
      <c r="AV45" s="4" t="str">
        <f t="shared" si="28"/>
        <v/>
      </c>
    </row>
    <row r="46" spans="1:48" ht="16.5" customHeight="1">
      <c r="A46" s="3"/>
      <c r="B46" s="8"/>
      <c r="C46" s="8"/>
      <c r="D46" s="8"/>
      <c r="E46" s="8"/>
      <c r="F46" s="8"/>
      <c r="G46" s="8"/>
      <c r="Y46" s="4">
        <f t="shared" si="12"/>
        <v>0</v>
      </c>
      <c r="Z46" s="4" t="str">
        <f t="shared" si="13"/>
        <v/>
      </c>
      <c r="AB46" s="15">
        <f>40-COUNTIF(AB6:AB45,0)</f>
        <v>0</v>
      </c>
      <c r="AH46" s="4" t="str">
        <f t="shared" si="16"/>
        <v/>
      </c>
      <c r="AU46" s="4" t="str">
        <f t="shared" si="27"/>
        <v/>
      </c>
      <c r="AV46" s="4" t="str">
        <f t="shared" si="28"/>
        <v/>
      </c>
    </row>
    <row r="47" spans="1:48" ht="16.5" customHeight="1">
      <c r="A47" s="5" t="s">
        <v>49</v>
      </c>
      <c r="H47" s="124" t="s">
        <v>132</v>
      </c>
      <c r="I47" s="156" t="s">
        <v>266</v>
      </c>
      <c r="J47" s="124" t="s">
        <v>132</v>
      </c>
      <c r="K47" s="156" t="s">
        <v>266</v>
      </c>
      <c r="L47" s="124" t="s">
        <v>132</v>
      </c>
      <c r="M47" s="156" t="s">
        <v>266</v>
      </c>
      <c r="N47" s="124" t="s">
        <v>132</v>
      </c>
      <c r="O47" s="156" t="s">
        <v>266</v>
      </c>
      <c r="V47" s="7">
        <v>0</v>
      </c>
      <c r="Y47" s="4">
        <f t="shared" si="12"/>
        <v>0</v>
      </c>
      <c r="Z47" s="4" t="str">
        <f t="shared" si="13"/>
        <v/>
      </c>
      <c r="AB47" s="15">
        <f>SUM(AB6:AB45)</f>
        <v>0</v>
      </c>
      <c r="AU47" s="4" t="str">
        <f t="shared" si="27"/>
        <v/>
      </c>
      <c r="AV47" s="4" t="str">
        <f t="shared" si="28"/>
        <v/>
      </c>
    </row>
    <row r="48" spans="1:48" ht="16.5" customHeight="1">
      <c r="A48" s="9" t="str">
        <f>IF(B48="","",1)</f>
        <v/>
      </c>
      <c r="B48" s="98"/>
      <c r="C48" s="99"/>
      <c r="D48" s="100"/>
      <c r="E48" s="100"/>
      <c r="F48" s="100"/>
      <c r="G48" s="100"/>
      <c r="H48" s="152"/>
      <c r="I48" s="131"/>
      <c r="J48" s="152"/>
      <c r="K48" s="131"/>
      <c r="L48" s="152"/>
      <c r="M48" s="131"/>
      <c r="N48" s="152"/>
      <c r="O48" s="131"/>
      <c r="P48" s="9" t="str">
        <f>IF(B48="","",YEAR(申込書!$C$60)-YEAR(申込一覧表!B48))</f>
        <v/>
      </c>
      <c r="Q48" s="13"/>
      <c r="R48" s="14">
        <f t="shared" ref="R48:R87" si="29">IF(H48="",0,IF(H48=J48,1,0))</f>
        <v>0</v>
      </c>
      <c r="S48" s="14">
        <f t="shared" ref="S48:S87" si="30">IF(L48="",0,IF(L48=N48,1,0))</f>
        <v>0</v>
      </c>
      <c r="T48" s="4" t="str">
        <f t="shared" ref="T48:T87" si="31">TRIM(D48)</f>
        <v/>
      </c>
      <c r="U48" s="4" t="str">
        <f t="shared" ref="U48:U87" si="32">TRIM(E48)</f>
        <v/>
      </c>
      <c r="V48" s="7">
        <f>V47+IF(AA48="",0,1)</f>
        <v>0</v>
      </c>
      <c r="W48" s="7" t="str">
        <f>IF(AA48="","",V48)</f>
        <v/>
      </c>
      <c r="X48" s="4">
        <f t="shared" ref="X48:X87" si="33">LEN(T48)+LEN(U48)</f>
        <v>0</v>
      </c>
      <c r="Y48" s="4">
        <f t="shared" si="12"/>
        <v>0</v>
      </c>
      <c r="Z48" s="4" t="str">
        <f t="shared" si="13"/>
        <v/>
      </c>
      <c r="AA48" s="4" t="str">
        <f t="shared" ref="AA48:AA87" si="34">T48&amp;IF(OR(X48&gt;4,X48=0),"",REPT("  ",5-X48))&amp;U48</f>
        <v/>
      </c>
      <c r="AB48" s="14">
        <f t="shared" ref="AB48:AB87" si="35">COUNTA(I48,K48,M48,O48)</f>
        <v>0</v>
      </c>
      <c r="AC48" s="4" t="str">
        <f t="shared" ref="AC48:AC87" si="36">IF(P48="","",IF(P48&lt;25,18,P48-MOD(P48,5)))</f>
        <v/>
      </c>
      <c r="AD48" s="4">
        <v>5</v>
      </c>
      <c r="AE48" s="4" t="str">
        <f t="shared" ref="AE48:AE87" si="37">F48&amp;" "&amp;G48</f>
        <v xml:space="preserve"> </v>
      </c>
      <c r="AF48" s="4" t="str">
        <f t="shared" ref="AF48:AF87" si="38">T48&amp;"  "&amp;U48</f>
        <v xml:space="preserve">  </v>
      </c>
      <c r="AG48" s="4" t="str">
        <f>P48</f>
        <v/>
      </c>
      <c r="AH48" s="4" t="str">
        <f t="shared" ref="AH48:AH87" si="39">IF(H48="","",VLOOKUP(H48,$V$6:$W$12,2,0))</f>
        <v/>
      </c>
      <c r="AI48" s="4" t="str">
        <f t="shared" ref="AI48:AI87" si="40">IF(J48="","",VLOOKUP(J48,$V$6:$W$12,2,0))</f>
        <v/>
      </c>
      <c r="AJ48" s="4" t="str">
        <f>IF(L48="","",VLOOKUP(L48,$V$6:$W$12,2,0))</f>
        <v/>
      </c>
      <c r="AK48" s="4" t="str">
        <f>IF(N48="","",VLOOKUP(N48,$V$6:$W$12,2,0))</f>
        <v/>
      </c>
      <c r="AL48" s="4" t="str">
        <f>IF(H48="","",VALUE(LEFT(H48,4)))</f>
        <v/>
      </c>
      <c r="AM48" s="4" t="str">
        <f>IF(J48="","",VALUE(LEFT(J48,4)))</f>
        <v/>
      </c>
      <c r="AN48" s="4" t="str">
        <f>IF(L48="","",VALUE(LEFT(L48,4)))</f>
        <v/>
      </c>
      <c r="AO48" s="4" t="str">
        <f>IF(N48="","",VALUE(LEFT(N48,4)))</f>
        <v/>
      </c>
      <c r="AP48" s="4">
        <f t="shared" ref="AP48:AP87" si="41">IF(C48="100歳",1,0)</f>
        <v>0</v>
      </c>
      <c r="AQ48" s="4" t="str">
        <f>IF(I48="","999:99.99"," "&amp;LEFT(RIGHT("  "&amp;TEXT(I48,"0.00"),8),3)&amp;":"&amp;RIGHT(TEXT(I48,"0.00"),5))</f>
        <v>999:99.99</v>
      </c>
      <c r="AR48" s="4" t="str">
        <f>IF(K48="","999:99.99"," "&amp;LEFT(RIGHT("  "&amp;TEXT(K48,"0.00"),8),3)&amp;":"&amp;RIGHT(TEXT(K48,"0.00"),5))</f>
        <v>999:99.99</v>
      </c>
      <c r="AS48" s="4" t="str">
        <f>IF(M48="","999:99.99"," "&amp;LEFT(RIGHT("  "&amp;TEXT(M48,"0.00"),8),3)&amp;":"&amp;RIGHT(TEXT(M48,"0.00"),5))</f>
        <v>999:99.99</v>
      </c>
      <c r="AT48" s="4" t="str">
        <f>IF(O48="","999:99.99"," "&amp;LEFT(RIGHT("  "&amp;TEXT(O48,"0.00"),8),3)&amp;":"&amp;RIGHT(TEXT(O48,"0.00"),5))</f>
        <v>999:99.99</v>
      </c>
      <c r="AU48" s="4" t="str">
        <f t="shared" si="27"/>
        <v/>
      </c>
      <c r="AV48" s="4" t="str">
        <f t="shared" si="28"/>
        <v/>
      </c>
    </row>
    <row r="49" spans="1:48" ht="16.5" customHeight="1">
      <c r="A49" s="9" t="str">
        <f t="shared" ref="A49:A87" si="42">IF(B49="","",A48+1)</f>
        <v/>
      </c>
      <c r="B49" s="98"/>
      <c r="C49" s="99"/>
      <c r="D49" s="100"/>
      <c r="E49" s="100"/>
      <c r="F49" s="100"/>
      <c r="G49" s="100"/>
      <c r="H49" s="152"/>
      <c r="I49" s="131"/>
      <c r="J49" s="152"/>
      <c r="K49" s="131"/>
      <c r="L49" s="152"/>
      <c r="M49" s="131"/>
      <c r="N49" s="152"/>
      <c r="O49" s="131"/>
      <c r="P49" s="9" t="str">
        <f>IF(B49="","",YEAR(申込書!$C$60)-YEAR(申込一覧表!B49))</f>
        <v/>
      </c>
      <c r="Q49" s="13"/>
      <c r="R49" s="14">
        <f t="shared" si="29"/>
        <v>0</v>
      </c>
      <c r="S49" s="14">
        <f t="shared" si="30"/>
        <v>0</v>
      </c>
      <c r="T49" s="4" t="str">
        <f t="shared" si="31"/>
        <v/>
      </c>
      <c r="U49" s="4" t="str">
        <f t="shared" si="32"/>
        <v/>
      </c>
      <c r="V49" s="7">
        <f t="shared" ref="V49:V87" si="43">V48+IF(AA49="",0,1)</f>
        <v>0</v>
      </c>
      <c r="W49" s="7" t="str">
        <f t="shared" ref="W49:W87" si="44">IF(AA49="","",V49)</f>
        <v/>
      </c>
      <c r="X49" s="4">
        <f t="shared" si="33"/>
        <v>0</v>
      </c>
      <c r="Y49" s="4">
        <f t="shared" si="12"/>
        <v>0</v>
      </c>
      <c r="Z49" s="4" t="str">
        <f t="shared" si="13"/>
        <v/>
      </c>
      <c r="AA49" s="4" t="str">
        <f t="shared" si="34"/>
        <v/>
      </c>
      <c r="AB49" s="14">
        <f t="shared" si="35"/>
        <v>0</v>
      </c>
      <c r="AC49" s="4" t="str">
        <f t="shared" si="36"/>
        <v/>
      </c>
      <c r="AD49" s="4">
        <v>5</v>
      </c>
      <c r="AE49" s="4" t="str">
        <f t="shared" si="37"/>
        <v xml:space="preserve"> </v>
      </c>
      <c r="AF49" s="4" t="str">
        <f t="shared" si="38"/>
        <v xml:space="preserve">  </v>
      </c>
      <c r="AG49" s="4" t="str">
        <f t="shared" ref="AG49:AG87" si="45">P49</f>
        <v/>
      </c>
      <c r="AH49" s="4" t="str">
        <f t="shared" si="39"/>
        <v/>
      </c>
      <c r="AI49" s="4" t="str">
        <f t="shared" si="40"/>
        <v/>
      </c>
      <c r="AJ49" s="4" t="str">
        <f t="shared" ref="AJ49:AJ87" si="46">IF(L49="","",VLOOKUP(L49,$V$6:$W$12,2,0))</f>
        <v/>
      </c>
      <c r="AK49" s="4" t="str">
        <f t="shared" ref="AK49:AK87" si="47">IF(N49="","",VLOOKUP(N49,$V$6:$W$12,2,0))</f>
        <v/>
      </c>
      <c r="AL49" s="4" t="str">
        <f t="shared" ref="AL49:AL86" si="48">IF(H49="","",VALUE(LEFT(H49,4)))</f>
        <v/>
      </c>
      <c r="AM49" s="4" t="str">
        <f t="shared" ref="AM49:AM86" si="49">IF(J49="","",VALUE(LEFT(J49,4)))</f>
        <v/>
      </c>
      <c r="AN49" s="4" t="str">
        <f t="shared" ref="AN49:AN86" si="50">IF(L49="","",VALUE(LEFT(L49,4)))</f>
        <v/>
      </c>
      <c r="AO49" s="4" t="str">
        <f t="shared" ref="AO49:AO86" si="51">IF(N49="","",VALUE(LEFT(N49,4)))</f>
        <v/>
      </c>
      <c r="AP49" s="4">
        <f t="shared" si="41"/>
        <v>0</v>
      </c>
      <c r="AQ49" s="4" t="str">
        <f t="shared" ref="AQ49:AQ87" si="52">IF(I49="","999:99.99"," "&amp;LEFT(RIGHT("  "&amp;TEXT(I49,"0.00"),8),3)&amp;":"&amp;RIGHT(TEXT(I49,"0.00"),5))</f>
        <v>999:99.99</v>
      </c>
      <c r="AR49" s="4" t="str">
        <f t="shared" ref="AR49:AR87" si="53">IF(K49="","999:99.99"," "&amp;LEFT(RIGHT("  "&amp;TEXT(K49,"0.00"),8),3)&amp;":"&amp;RIGHT(TEXT(K49,"0.00"),5))</f>
        <v>999:99.99</v>
      </c>
      <c r="AS49" s="4" t="str">
        <f t="shared" ref="AS49:AS87" si="54">IF(M49="","999:99.99"," "&amp;LEFT(RIGHT("  "&amp;TEXT(M49,"0.00"),8),3)&amp;":"&amp;RIGHT(TEXT(M49,"0.00"),5))</f>
        <v>999:99.99</v>
      </c>
      <c r="AT49" s="4" t="str">
        <f t="shared" ref="AT49:AT87" si="55">IF(O49="","999:99.99"," "&amp;LEFT(RIGHT("  "&amp;TEXT(O49,"0.00"),8),3)&amp;":"&amp;RIGHT(TEXT(O49,"0.00"),5))</f>
        <v>999:99.99</v>
      </c>
      <c r="AU49" s="4" t="str">
        <f t="shared" si="27"/>
        <v/>
      </c>
      <c r="AV49" s="4" t="str">
        <f t="shared" si="28"/>
        <v/>
      </c>
    </row>
    <row r="50" spans="1:48" ht="16.5" customHeight="1">
      <c r="A50" s="9" t="str">
        <f t="shared" si="42"/>
        <v/>
      </c>
      <c r="B50" s="98"/>
      <c r="C50" s="99"/>
      <c r="D50" s="100"/>
      <c r="E50" s="100"/>
      <c r="F50" s="100"/>
      <c r="G50" s="100"/>
      <c r="H50" s="152"/>
      <c r="I50" s="131"/>
      <c r="J50" s="152"/>
      <c r="K50" s="131"/>
      <c r="L50" s="152"/>
      <c r="M50" s="131"/>
      <c r="N50" s="152"/>
      <c r="O50" s="131"/>
      <c r="P50" s="9" t="str">
        <f>IF(B50="","",YEAR(申込書!$C$60)-YEAR(申込一覧表!B50))</f>
        <v/>
      </c>
      <c r="Q50" s="13"/>
      <c r="R50" s="14">
        <f t="shared" si="29"/>
        <v>0</v>
      </c>
      <c r="S50" s="14">
        <f t="shared" si="30"/>
        <v>0</v>
      </c>
      <c r="T50" s="4" t="str">
        <f t="shared" si="31"/>
        <v/>
      </c>
      <c r="U50" s="4" t="str">
        <f t="shared" si="32"/>
        <v/>
      </c>
      <c r="V50" s="7">
        <f t="shared" si="43"/>
        <v>0</v>
      </c>
      <c r="W50" s="7" t="str">
        <f t="shared" si="44"/>
        <v/>
      </c>
      <c r="X50" s="4">
        <f t="shared" si="33"/>
        <v>0</v>
      </c>
      <c r="Y50" s="4">
        <f t="shared" si="12"/>
        <v>0</v>
      </c>
      <c r="Z50" s="4" t="str">
        <f t="shared" si="13"/>
        <v/>
      </c>
      <c r="AA50" s="4" t="str">
        <f t="shared" si="34"/>
        <v/>
      </c>
      <c r="AB50" s="14">
        <f t="shared" si="35"/>
        <v>0</v>
      </c>
      <c r="AC50" s="4" t="str">
        <f t="shared" si="36"/>
        <v/>
      </c>
      <c r="AD50" s="4">
        <v>5</v>
      </c>
      <c r="AE50" s="4" t="str">
        <f t="shared" si="37"/>
        <v xml:space="preserve"> </v>
      </c>
      <c r="AF50" s="4" t="str">
        <f t="shared" si="38"/>
        <v xml:space="preserve">  </v>
      </c>
      <c r="AG50" s="4" t="str">
        <f t="shared" si="45"/>
        <v/>
      </c>
      <c r="AH50" s="4" t="str">
        <f t="shared" si="39"/>
        <v/>
      </c>
      <c r="AI50" s="4" t="str">
        <f t="shared" si="40"/>
        <v/>
      </c>
      <c r="AJ50" s="4" t="str">
        <f t="shared" si="46"/>
        <v/>
      </c>
      <c r="AK50" s="4" t="str">
        <f t="shared" si="47"/>
        <v/>
      </c>
      <c r="AL50" s="4" t="str">
        <f t="shared" si="48"/>
        <v/>
      </c>
      <c r="AM50" s="4" t="str">
        <f t="shared" si="49"/>
        <v/>
      </c>
      <c r="AN50" s="4" t="str">
        <f t="shared" si="50"/>
        <v/>
      </c>
      <c r="AO50" s="4" t="str">
        <f t="shared" si="51"/>
        <v/>
      </c>
      <c r="AP50" s="4">
        <f t="shared" si="41"/>
        <v>0</v>
      </c>
      <c r="AQ50" s="4" t="str">
        <f t="shared" si="52"/>
        <v>999:99.99</v>
      </c>
      <c r="AR50" s="4" t="str">
        <f t="shared" si="53"/>
        <v>999:99.99</v>
      </c>
      <c r="AS50" s="4" t="str">
        <f t="shared" si="54"/>
        <v>999:99.99</v>
      </c>
      <c r="AT50" s="4" t="str">
        <f t="shared" si="55"/>
        <v>999:99.99</v>
      </c>
      <c r="AU50" s="4" t="str">
        <f t="shared" si="27"/>
        <v/>
      </c>
      <c r="AV50" s="4" t="str">
        <f t="shared" si="28"/>
        <v/>
      </c>
    </row>
    <row r="51" spans="1:48" ht="16.5" customHeight="1">
      <c r="A51" s="9" t="str">
        <f t="shared" si="42"/>
        <v/>
      </c>
      <c r="B51" s="98"/>
      <c r="C51" s="99"/>
      <c r="D51" s="100"/>
      <c r="E51" s="100"/>
      <c r="F51" s="100"/>
      <c r="G51" s="100"/>
      <c r="H51" s="152"/>
      <c r="I51" s="131"/>
      <c r="J51" s="152"/>
      <c r="K51" s="131"/>
      <c r="L51" s="152"/>
      <c r="M51" s="131"/>
      <c r="N51" s="152"/>
      <c r="O51" s="131"/>
      <c r="P51" s="9" t="str">
        <f>IF(B51="","",YEAR(申込書!$C$60)-YEAR(申込一覧表!B51))</f>
        <v/>
      </c>
      <c r="Q51" s="13"/>
      <c r="R51" s="14">
        <f t="shared" si="29"/>
        <v>0</v>
      </c>
      <c r="S51" s="14">
        <f t="shared" si="30"/>
        <v>0</v>
      </c>
      <c r="T51" s="4" t="str">
        <f t="shared" si="31"/>
        <v/>
      </c>
      <c r="U51" s="4" t="str">
        <f t="shared" si="32"/>
        <v/>
      </c>
      <c r="V51" s="7">
        <f t="shared" si="43"/>
        <v>0</v>
      </c>
      <c r="W51" s="7" t="str">
        <f t="shared" si="44"/>
        <v/>
      </c>
      <c r="X51" s="4">
        <f t="shared" si="33"/>
        <v>0</v>
      </c>
      <c r="Y51" s="4">
        <f t="shared" si="12"/>
        <v>0</v>
      </c>
      <c r="Z51" s="4" t="str">
        <f t="shared" si="13"/>
        <v/>
      </c>
      <c r="AA51" s="4" t="str">
        <f t="shared" si="34"/>
        <v/>
      </c>
      <c r="AB51" s="14">
        <f t="shared" si="35"/>
        <v>0</v>
      </c>
      <c r="AC51" s="4" t="str">
        <f t="shared" si="36"/>
        <v/>
      </c>
      <c r="AD51" s="4">
        <v>5</v>
      </c>
      <c r="AE51" s="4" t="str">
        <f t="shared" si="37"/>
        <v xml:space="preserve"> </v>
      </c>
      <c r="AF51" s="4" t="str">
        <f t="shared" si="38"/>
        <v xml:space="preserve">  </v>
      </c>
      <c r="AG51" s="4" t="str">
        <f t="shared" si="45"/>
        <v/>
      </c>
      <c r="AH51" s="4" t="str">
        <f t="shared" si="39"/>
        <v/>
      </c>
      <c r="AI51" s="4" t="str">
        <f t="shared" si="40"/>
        <v/>
      </c>
      <c r="AJ51" s="4" t="str">
        <f t="shared" si="46"/>
        <v/>
      </c>
      <c r="AK51" s="4" t="str">
        <f t="shared" si="47"/>
        <v/>
      </c>
      <c r="AL51" s="4" t="str">
        <f t="shared" si="48"/>
        <v/>
      </c>
      <c r="AM51" s="4" t="str">
        <f t="shared" si="49"/>
        <v/>
      </c>
      <c r="AN51" s="4" t="str">
        <f t="shared" si="50"/>
        <v/>
      </c>
      <c r="AO51" s="4" t="str">
        <f t="shared" si="51"/>
        <v/>
      </c>
      <c r="AP51" s="4">
        <f t="shared" si="41"/>
        <v>0</v>
      </c>
      <c r="AQ51" s="4" t="str">
        <f t="shared" si="52"/>
        <v>999:99.99</v>
      </c>
      <c r="AR51" s="4" t="str">
        <f t="shared" si="53"/>
        <v>999:99.99</v>
      </c>
      <c r="AS51" s="4" t="str">
        <f t="shared" si="54"/>
        <v>999:99.99</v>
      </c>
      <c r="AT51" s="4" t="str">
        <f t="shared" si="55"/>
        <v>999:99.99</v>
      </c>
      <c r="AU51" s="4" t="str">
        <f t="shared" si="27"/>
        <v/>
      </c>
      <c r="AV51" s="4" t="str">
        <f t="shared" si="28"/>
        <v/>
      </c>
    </row>
    <row r="52" spans="1:48" ht="16.5" customHeight="1">
      <c r="A52" s="9" t="str">
        <f t="shared" si="42"/>
        <v/>
      </c>
      <c r="B52" s="98"/>
      <c r="C52" s="99"/>
      <c r="D52" s="100"/>
      <c r="E52" s="100"/>
      <c r="F52" s="100"/>
      <c r="G52" s="100"/>
      <c r="H52" s="152"/>
      <c r="I52" s="131"/>
      <c r="J52" s="152"/>
      <c r="K52" s="131"/>
      <c r="L52" s="152"/>
      <c r="M52" s="131"/>
      <c r="N52" s="152"/>
      <c r="O52" s="131"/>
      <c r="P52" s="9" t="str">
        <f>IF(B52="","",YEAR(申込書!$C$60)-YEAR(申込一覧表!B52))</f>
        <v/>
      </c>
      <c r="Q52" s="13"/>
      <c r="R52" s="14">
        <f t="shared" si="29"/>
        <v>0</v>
      </c>
      <c r="S52" s="14">
        <f t="shared" si="30"/>
        <v>0</v>
      </c>
      <c r="T52" s="4" t="str">
        <f t="shared" si="31"/>
        <v/>
      </c>
      <c r="U52" s="4" t="str">
        <f t="shared" si="32"/>
        <v/>
      </c>
      <c r="V52" s="7">
        <f t="shared" si="43"/>
        <v>0</v>
      </c>
      <c r="W52" s="7" t="str">
        <f t="shared" si="44"/>
        <v/>
      </c>
      <c r="X52" s="4">
        <f t="shared" si="33"/>
        <v>0</v>
      </c>
      <c r="Y52" s="4">
        <f t="shared" si="12"/>
        <v>0</v>
      </c>
      <c r="Z52" s="4" t="str">
        <f t="shared" si="13"/>
        <v/>
      </c>
      <c r="AA52" s="4" t="str">
        <f t="shared" si="34"/>
        <v/>
      </c>
      <c r="AB52" s="14">
        <f t="shared" si="35"/>
        <v>0</v>
      </c>
      <c r="AC52" s="4" t="str">
        <f t="shared" si="36"/>
        <v/>
      </c>
      <c r="AD52" s="4">
        <v>5</v>
      </c>
      <c r="AE52" s="4" t="str">
        <f t="shared" si="37"/>
        <v xml:space="preserve"> </v>
      </c>
      <c r="AF52" s="4" t="str">
        <f t="shared" si="38"/>
        <v xml:space="preserve">  </v>
      </c>
      <c r="AG52" s="4" t="str">
        <f t="shared" si="45"/>
        <v/>
      </c>
      <c r="AH52" s="4" t="str">
        <f t="shared" si="39"/>
        <v/>
      </c>
      <c r="AI52" s="4" t="str">
        <f t="shared" si="40"/>
        <v/>
      </c>
      <c r="AJ52" s="4" t="str">
        <f t="shared" si="46"/>
        <v/>
      </c>
      <c r="AK52" s="4" t="str">
        <f t="shared" si="47"/>
        <v/>
      </c>
      <c r="AL52" s="4" t="str">
        <f t="shared" si="48"/>
        <v/>
      </c>
      <c r="AM52" s="4" t="str">
        <f t="shared" si="49"/>
        <v/>
      </c>
      <c r="AN52" s="4" t="str">
        <f t="shared" si="50"/>
        <v/>
      </c>
      <c r="AO52" s="4" t="str">
        <f t="shared" si="51"/>
        <v/>
      </c>
      <c r="AP52" s="4">
        <f t="shared" si="41"/>
        <v>0</v>
      </c>
      <c r="AQ52" s="4" t="str">
        <f t="shared" si="52"/>
        <v>999:99.99</v>
      </c>
      <c r="AR52" s="4" t="str">
        <f t="shared" si="53"/>
        <v>999:99.99</v>
      </c>
      <c r="AS52" s="4" t="str">
        <f t="shared" si="54"/>
        <v>999:99.99</v>
      </c>
      <c r="AT52" s="4" t="str">
        <f t="shared" si="55"/>
        <v>999:99.99</v>
      </c>
      <c r="AU52" s="4" t="str">
        <f t="shared" si="27"/>
        <v/>
      </c>
      <c r="AV52" s="4" t="str">
        <f t="shared" si="28"/>
        <v/>
      </c>
    </row>
    <row r="53" spans="1:48" ht="16.5" customHeight="1">
      <c r="A53" s="9" t="str">
        <f t="shared" si="42"/>
        <v/>
      </c>
      <c r="B53" s="98"/>
      <c r="C53" s="99"/>
      <c r="D53" s="100"/>
      <c r="E53" s="100"/>
      <c r="F53" s="100"/>
      <c r="G53" s="100"/>
      <c r="H53" s="152"/>
      <c r="I53" s="131"/>
      <c r="J53" s="152"/>
      <c r="K53" s="131"/>
      <c r="L53" s="152"/>
      <c r="M53" s="131"/>
      <c r="N53" s="152"/>
      <c r="O53" s="131"/>
      <c r="P53" s="9" t="str">
        <f>IF(B53="","",YEAR(申込書!$C$60)-YEAR(申込一覧表!B53))</f>
        <v/>
      </c>
      <c r="Q53" s="13"/>
      <c r="R53" s="14">
        <f t="shared" si="29"/>
        <v>0</v>
      </c>
      <c r="S53" s="14">
        <f t="shared" si="30"/>
        <v>0</v>
      </c>
      <c r="T53" s="4" t="str">
        <f t="shared" si="31"/>
        <v/>
      </c>
      <c r="U53" s="4" t="str">
        <f t="shared" si="32"/>
        <v/>
      </c>
      <c r="V53" s="7">
        <f t="shared" si="43"/>
        <v>0</v>
      </c>
      <c r="W53" s="7" t="str">
        <f t="shared" si="44"/>
        <v/>
      </c>
      <c r="X53" s="4">
        <f t="shared" si="33"/>
        <v>0</v>
      </c>
      <c r="Y53" s="4">
        <f t="shared" si="12"/>
        <v>0</v>
      </c>
      <c r="Z53" s="4" t="str">
        <f t="shared" si="13"/>
        <v/>
      </c>
      <c r="AA53" s="4" t="str">
        <f t="shared" si="34"/>
        <v/>
      </c>
      <c r="AB53" s="14">
        <f t="shared" si="35"/>
        <v>0</v>
      </c>
      <c r="AC53" s="4" t="str">
        <f t="shared" si="36"/>
        <v/>
      </c>
      <c r="AD53" s="4">
        <v>5</v>
      </c>
      <c r="AE53" s="4" t="str">
        <f t="shared" si="37"/>
        <v xml:space="preserve"> </v>
      </c>
      <c r="AF53" s="4" t="str">
        <f t="shared" si="38"/>
        <v xml:space="preserve">  </v>
      </c>
      <c r="AG53" s="4" t="str">
        <f t="shared" si="45"/>
        <v/>
      </c>
      <c r="AH53" s="4" t="str">
        <f t="shared" si="39"/>
        <v/>
      </c>
      <c r="AI53" s="4" t="str">
        <f t="shared" si="40"/>
        <v/>
      </c>
      <c r="AJ53" s="4" t="str">
        <f t="shared" si="46"/>
        <v/>
      </c>
      <c r="AK53" s="4" t="str">
        <f t="shared" si="47"/>
        <v/>
      </c>
      <c r="AL53" s="4" t="str">
        <f t="shared" si="48"/>
        <v/>
      </c>
      <c r="AM53" s="4" t="str">
        <f t="shared" si="49"/>
        <v/>
      </c>
      <c r="AN53" s="4" t="str">
        <f t="shared" si="50"/>
        <v/>
      </c>
      <c r="AO53" s="4" t="str">
        <f t="shared" si="51"/>
        <v/>
      </c>
      <c r="AP53" s="4">
        <f t="shared" si="41"/>
        <v>0</v>
      </c>
      <c r="AQ53" s="4" t="str">
        <f t="shared" si="52"/>
        <v>999:99.99</v>
      </c>
      <c r="AR53" s="4" t="str">
        <f t="shared" si="53"/>
        <v>999:99.99</v>
      </c>
      <c r="AS53" s="4" t="str">
        <f t="shared" si="54"/>
        <v>999:99.99</v>
      </c>
      <c r="AT53" s="4" t="str">
        <f t="shared" si="55"/>
        <v>999:99.99</v>
      </c>
      <c r="AU53" s="4" t="str">
        <f t="shared" si="27"/>
        <v/>
      </c>
      <c r="AV53" s="4" t="str">
        <f t="shared" si="28"/>
        <v/>
      </c>
    </row>
    <row r="54" spans="1:48" ht="16.5" customHeight="1">
      <c r="A54" s="9" t="str">
        <f t="shared" si="42"/>
        <v/>
      </c>
      <c r="B54" s="98"/>
      <c r="C54" s="99"/>
      <c r="D54" s="100"/>
      <c r="E54" s="100"/>
      <c r="F54" s="100"/>
      <c r="G54" s="100"/>
      <c r="H54" s="152"/>
      <c r="I54" s="131"/>
      <c r="J54" s="152"/>
      <c r="K54" s="131"/>
      <c r="L54" s="152"/>
      <c r="M54" s="131"/>
      <c r="N54" s="152"/>
      <c r="O54" s="131"/>
      <c r="P54" s="9" t="str">
        <f>IF(B54="","",YEAR(申込書!$C$60)-YEAR(申込一覧表!B54))</f>
        <v/>
      </c>
      <c r="Q54" s="13"/>
      <c r="R54" s="14">
        <f t="shared" si="29"/>
        <v>0</v>
      </c>
      <c r="S54" s="14">
        <f t="shared" si="30"/>
        <v>0</v>
      </c>
      <c r="T54" s="4" t="str">
        <f t="shared" si="31"/>
        <v/>
      </c>
      <c r="U54" s="4" t="str">
        <f t="shared" si="32"/>
        <v/>
      </c>
      <c r="V54" s="7">
        <f t="shared" si="43"/>
        <v>0</v>
      </c>
      <c r="W54" s="7" t="str">
        <f t="shared" si="44"/>
        <v/>
      </c>
      <c r="X54" s="4">
        <f t="shared" si="33"/>
        <v>0</v>
      </c>
      <c r="Y54" s="4">
        <f t="shared" si="12"/>
        <v>0</v>
      </c>
      <c r="Z54" s="4" t="str">
        <f t="shared" si="13"/>
        <v/>
      </c>
      <c r="AA54" s="4" t="str">
        <f t="shared" si="34"/>
        <v/>
      </c>
      <c r="AB54" s="14">
        <f t="shared" si="35"/>
        <v>0</v>
      </c>
      <c r="AC54" s="4" t="str">
        <f t="shared" si="36"/>
        <v/>
      </c>
      <c r="AD54" s="4">
        <v>5</v>
      </c>
      <c r="AE54" s="4" t="str">
        <f t="shared" si="37"/>
        <v xml:space="preserve"> </v>
      </c>
      <c r="AF54" s="4" t="str">
        <f t="shared" si="38"/>
        <v xml:space="preserve">  </v>
      </c>
      <c r="AG54" s="4" t="str">
        <f t="shared" si="45"/>
        <v/>
      </c>
      <c r="AH54" s="4" t="str">
        <f t="shared" si="39"/>
        <v/>
      </c>
      <c r="AI54" s="4" t="str">
        <f t="shared" si="40"/>
        <v/>
      </c>
      <c r="AJ54" s="4" t="str">
        <f t="shared" si="46"/>
        <v/>
      </c>
      <c r="AK54" s="4" t="str">
        <f t="shared" si="47"/>
        <v/>
      </c>
      <c r="AL54" s="4" t="str">
        <f t="shared" si="48"/>
        <v/>
      </c>
      <c r="AM54" s="4" t="str">
        <f t="shared" si="49"/>
        <v/>
      </c>
      <c r="AN54" s="4" t="str">
        <f t="shared" si="50"/>
        <v/>
      </c>
      <c r="AO54" s="4" t="str">
        <f t="shared" si="51"/>
        <v/>
      </c>
      <c r="AP54" s="4">
        <f t="shared" si="41"/>
        <v>0</v>
      </c>
      <c r="AQ54" s="4" t="str">
        <f t="shared" si="52"/>
        <v>999:99.99</v>
      </c>
      <c r="AR54" s="4" t="str">
        <f t="shared" si="53"/>
        <v>999:99.99</v>
      </c>
      <c r="AS54" s="4" t="str">
        <f t="shared" si="54"/>
        <v>999:99.99</v>
      </c>
      <c r="AT54" s="4" t="str">
        <f t="shared" si="55"/>
        <v>999:99.99</v>
      </c>
      <c r="AU54" s="4" t="str">
        <f t="shared" si="27"/>
        <v/>
      </c>
      <c r="AV54" s="4" t="str">
        <f t="shared" si="28"/>
        <v/>
      </c>
    </row>
    <row r="55" spans="1:48" ht="16.5" customHeight="1">
      <c r="A55" s="9" t="str">
        <f t="shared" si="42"/>
        <v/>
      </c>
      <c r="B55" s="98"/>
      <c r="C55" s="99"/>
      <c r="D55" s="100"/>
      <c r="E55" s="100"/>
      <c r="F55" s="100"/>
      <c r="G55" s="100"/>
      <c r="H55" s="152"/>
      <c r="I55" s="131"/>
      <c r="J55" s="152"/>
      <c r="K55" s="131"/>
      <c r="L55" s="152"/>
      <c r="M55" s="131"/>
      <c r="N55" s="152"/>
      <c r="O55" s="131"/>
      <c r="P55" s="9" t="str">
        <f>IF(B55="","",YEAR(申込書!$C$60)-YEAR(申込一覧表!B55))</f>
        <v/>
      </c>
      <c r="Q55" s="13"/>
      <c r="R55" s="14">
        <f t="shared" si="29"/>
        <v>0</v>
      </c>
      <c r="S55" s="14">
        <f t="shared" si="30"/>
        <v>0</v>
      </c>
      <c r="T55" s="4" t="str">
        <f t="shared" si="31"/>
        <v/>
      </c>
      <c r="U55" s="4" t="str">
        <f t="shared" si="32"/>
        <v/>
      </c>
      <c r="V55" s="7">
        <f t="shared" si="43"/>
        <v>0</v>
      </c>
      <c r="W55" s="7" t="str">
        <f t="shared" si="44"/>
        <v/>
      </c>
      <c r="X55" s="4">
        <f t="shared" si="33"/>
        <v>0</v>
      </c>
      <c r="Y55" s="4">
        <f t="shared" si="12"/>
        <v>0</v>
      </c>
      <c r="Z55" s="4" t="str">
        <f t="shared" si="13"/>
        <v/>
      </c>
      <c r="AA55" s="4" t="str">
        <f t="shared" si="34"/>
        <v/>
      </c>
      <c r="AB55" s="14">
        <f t="shared" si="35"/>
        <v>0</v>
      </c>
      <c r="AC55" s="4" t="str">
        <f t="shared" si="36"/>
        <v/>
      </c>
      <c r="AD55" s="4">
        <v>5</v>
      </c>
      <c r="AE55" s="4" t="str">
        <f t="shared" si="37"/>
        <v xml:space="preserve"> </v>
      </c>
      <c r="AF55" s="4" t="str">
        <f t="shared" si="38"/>
        <v xml:space="preserve">  </v>
      </c>
      <c r="AG55" s="4" t="str">
        <f t="shared" si="45"/>
        <v/>
      </c>
      <c r="AH55" s="4" t="str">
        <f t="shared" si="39"/>
        <v/>
      </c>
      <c r="AI55" s="4" t="str">
        <f t="shared" si="40"/>
        <v/>
      </c>
      <c r="AJ55" s="4" t="str">
        <f t="shared" si="46"/>
        <v/>
      </c>
      <c r="AK55" s="4" t="str">
        <f t="shared" si="47"/>
        <v/>
      </c>
      <c r="AL55" s="4" t="str">
        <f t="shared" si="48"/>
        <v/>
      </c>
      <c r="AM55" s="4" t="str">
        <f t="shared" si="49"/>
        <v/>
      </c>
      <c r="AN55" s="4" t="str">
        <f t="shared" si="50"/>
        <v/>
      </c>
      <c r="AO55" s="4" t="str">
        <f t="shared" si="51"/>
        <v/>
      </c>
      <c r="AP55" s="4">
        <f t="shared" si="41"/>
        <v>0</v>
      </c>
      <c r="AQ55" s="4" t="str">
        <f t="shared" si="52"/>
        <v>999:99.99</v>
      </c>
      <c r="AR55" s="4" t="str">
        <f t="shared" si="53"/>
        <v>999:99.99</v>
      </c>
      <c r="AS55" s="4" t="str">
        <f t="shared" si="54"/>
        <v>999:99.99</v>
      </c>
      <c r="AT55" s="4" t="str">
        <f t="shared" si="55"/>
        <v>999:99.99</v>
      </c>
      <c r="AU55" s="4" t="str">
        <f t="shared" si="27"/>
        <v/>
      </c>
      <c r="AV55" s="4" t="str">
        <f t="shared" si="28"/>
        <v/>
      </c>
    </row>
    <row r="56" spans="1:48" ht="16.5" customHeight="1">
      <c r="A56" s="9" t="str">
        <f t="shared" si="42"/>
        <v/>
      </c>
      <c r="B56" s="98"/>
      <c r="C56" s="99"/>
      <c r="D56" s="100"/>
      <c r="E56" s="100"/>
      <c r="F56" s="100"/>
      <c r="G56" s="100"/>
      <c r="H56" s="152"/>
      <c r="I56" s="131"/>
      <c r="J56" s="152"/>
      <c r="K56" s="131"/>
      <c r="L56" s="152"/>
      <c r="M56" s="131"/>
      <c r="N56" s="152"/>
      <c r="O56" s="131"/>
      <c r="P56" s="9" t="str">
        <f>IF(B56="","",YEAR(申込書!$C$60)-YEAR(申込一覧表!B56))</f>
        <v/>
      </c>
      <c r="Q56" s="13"/>
      <c r="R56" s="14">
        <f t="shared" si="29"/>
        <v>0</v>
      </c>
      <c r="S56" s="14">
        <f t="shared" si="30"/>
        <v>0</v>
      </c>
      <c r="T56" s="4" t="str">
        <f t="shared" si="31"/>
        <v/>
      </c>
      <c r="U56" s="4" t="str">
        <f t="shared" si="32"/>
        <v/>
      </c>
      <c r="V56" s="7">
        <f t="shared" si="43"/>
        <v>0</v>
      </c>
      <c r="W56" s="7" t="str">
        <f t="shared" si="44"/>
        <v/>
      </c>
      <c r="X56" s="4">
        <f t="shared" si="33"/>
        <v>0</v>
      </c>
      <c r="Y56" s="4">
        <f t="shared" si="12"/>
        <v>0</v>
      </c>
      <c r="Z56" s="4" t="str">
        <f t="shared" si="13"/>
        <v/>
      </c>
      <c r="AA56" s="4" t="str">
        <f t="shared" si="34"/>
        <v/>
      </c>
      <c r="AB56" s="14">
        <f t="shared" si="35"/>
        <v>0</v>
      </c>
      <c r="AC56" s="4" t="str">
        <f t="shared" si="36"/>
        <v/>
      </c>
      <c r="AD56" s="4">
        <v>5</v>
      </c>
      <c r="AE56" s="4" t="str">
        <f t="shared" si="37"/>
        <v xml:space="preserve"> </v>
      </c>
      <c r="AF56" s="4" t="str">
        <f t="shared" si="38"/>
        <v xml:space="preserve">  </v>
      </c>
      <c r="AG56" s="4" t="str">
        <f t="shared" si="45"/>
        <v/>
      </c>
      <c r="AH56" s="4" t="str">
        <f t="shared" si="39"/>
        <v/>
      </c>
      <c r="AI56" s="4" t="str">
        <f t="shared" si="40"/>
        <v/>
      </c>
      <c r="AJ56" s="4" t="str">
        <f t="shared" si="46"/>
        <v/>
      </c>
      <c r="AK56" s="4" t="str">
        <f t="shared" si="47"/>
        <v/>
      </c>
      <c r="AL56" s="4" t="str">
        <f t="shared" si="48"/>
        <v/>
      </c>
      <c r="AM56" s="4" t="str">
        <f t="shared" si="49"/>
        <v/>
      </c>
      <c r="AN56" s="4" t="str">
        <f t="shared" si="50"/>
        <v/>
      </c>
      <c r="AO56" s="4" t="str">
        <f t="shared" si="51"/>
        <v/>
      </c>
      <c r="AP56" s="4">
        <f t="shared" si="41"/>
        <v>0</v>
      </c>
      <c r="AQ56" s="4" t="str">
        <f t="shared" si="52"/>
        <v>999:99.99</v>
      </c>
      <c r="AR56" s="4" t="str">
        <f t="shared" si="53"/>
        <v>999:99.99</v>
      </c>
      <c r="AS56" s="4" t="str">
        <f t="shared" si="54"/>
        <v>999:99.99</v>
      </c>
      <c r="AT56" s="4" t="str">
        <f t="shared" si="55"/>
        <v>999:99.99</v>
      </c>
      <c r="AU56" s="4" t="str">
        <f t="shared" si="27"/>
        <v/>
      </c>
      <c r="AV56" s="4" t="str">
        <f t="shared" si="28"/>
        <v/>
      </c>
    </row>
    <row r="57" spans="1:48" ht="16.5" customHeight="1">
      <c r="A57" s="9" t="str">
        <f t="shared" si="42"/>
        <v/>
      </c>
      <c r="B57" s="98"/>
      <c r="C57" s="99"/>
      <c r="D57" s="100"/>
      <c r="E57" s="100"/>
      <c r="F57" s="100"/>
      <c r="G57" s="100"/>
      <c r="H57" s="152"/>
      <c r="I57" s="131"/>
      <c r="J57" s="152"/>
      <c r="K57" s="131"/>
      <c r="L57" s="152"/>
      <c r="M57" s="131"/>
      <c r="N57" s="152"/>
      <c r="O57" s="131"/>
      <c r="P57" s="9" t="str">
        <f>IF(B57="","",YEAR(申込書!$C$60)-YEAR(申込一覧表!B57))</f>
        <v/>
      </c>
      <c r="Q57" s="13"/>
      <c r="R57" s="14">
        <f t="shared" si="29"/>
        <v>0</v>
      </c>
      <c r="S57" s="14">
        <f t="shared" si="30"/>
        <v>0</v>
      </c>
      <c r="T57" s="4" t="str">
        <f t="shared" si="31"/>
        <v/>
      </c>
      <c r="U57" s="4" t="str">
        <f t="shared" si="32"/>
        <v/>
      </c>
      <c r="V57" s="7">
        <f t="shared" si="43"/>
        <v>0</v>
      </c>
      <c r="W57" s="7" t="str">
        <f t="shared" si="44"/>
        <v/>
      </c>
      <c r="X57" s="4">
        <f t="shared" si="33"/>
        <v>0</v>
      </c>
      <c r="Y57" s="4">
        <f t="shared" si="12"/>
        <v>0</v>
      </c>
      <c r="Z57" s="4" t="str">
        <f t="shared" si="13"/>
        <v/>
      </c>
      <c r="AA57" s="4" t="str">
        <f t="shared" si="34"/>
        <v/>
      </c>
      <c r="AB57" s="14">
        <f t="shared" si="35"/>
        <v>0</v>
      </c>
      <c r="AC57" s="4" t="str">
        <f t="shared" si="36"/>
        <v/>
      </c>
      <c r="AD57" s="4">
        <v>5</v>
      </c>
      <c r="AE57" s="4" t="str">
        <f t="shared" si="37"/>
        <v xml:space="preserve"> </v>
      </c>
      <c r="AF57" s="4" t="str">
        <f t="shared" si="38"/>
        <v xml:space="preserve">  </v>
      </c>
      <c r="AG57" s="4" t="str">
        <f t="shared" si="45"/>
        <v/>
      </c>
      <c r="AH57" s="4" t="str">
        <f t="shared" si="39"/>
        <v/>
      </c>
      <c r="AI57" s="4" t="str">
        <f t="shared" si="40"/>
        <v/>
      </c>
      <c r="AJ57" s="4" t="str">
        <f t="shared" si="46"/>
        <v/>
      </c>
      <c r="AK57" s="4" t="str">
        <f t="shared" si="47"/>
        <v/>
      </c>
      <c r="AL57" s="4" t="str">
        <f t="shared" si="48"/>
        <v/>
      </c>
      <c r="AM57" s="4" t="str">
        <f t="shared" si="49"/>
        <v/>
      </c>
      <c r="AN57" s="4" t="str">
        <f t="shared" si="50"/>
        <v/>
      </c>
      <c r="AO57" s="4" t="str">
        <f t="shared" si="51"/>
        <v/>
      </c>
      <c r="AP57" s="4">
        <f t="shared" si="41"/>
        <v>0</v>
      </c>
      <c r="AQ57" s="4" t="str">
        <f t="shared" si="52"/>
        <v>999:99.99</v>
      </c>
      <c r="AR57" s="4" t="str">
        <f t="shared" si="53"/>
        <v>999:99.99</v>
      </c>
      <c r="AS57" s="4" t="str">
        <f t="shared" si="54"/>
        <v>999:99.99</v>
      </c>
      <c r="AT57" s="4" t="str">
        <f t="shared" si="55"/>
        <v>999:99.99</v>
      </c>
      <c r="AU57" s="4" t="str">
        <f t="shared" si="27"/>
        <v/>
      </c>
      <c r="AV57" s="4" t="str">
        <f t="shared" si="28"/>
        <v/>
      </c>
    </row>
    <row r="58" spans="1:48" ht="16.5" customHeight="1">
      <c r="A58" s="9" t="str">
        <f t="shared" si="42"/>
        <v/>
      </c>
      <c r="B58" s="98"/>
      <c r="C58" s="99"/>
      <c r="D58" s="100"/>
      <c r="E58" s="100"/>
      <c r="F58" s="100"/>
      <c r="G58" s="100"/>
      <c r="H58" s="152"/>
      <c r="I58" s="131"/>
      <c r="J58" s="152"/>
      <c r="K58" s="131"/>
      <c r="L58" s="152"/>
      <c r="M58" s="131"/>
      <c r="N58" s="152"/>
      <c r="O58" s="131"/>
      <c r="P58" s="9" t="str">
        <f>IF(B58="","",YEAR(申込書!$C$60)-YEAR(申込一覧表!B58))</f>
        <v/>
      </c>
      <c r="Q58" s="13"/>
      <c r="R58" s="14">
        <f t="shared" si="29"/>
        <v>0</v>
      </c>
      <c r="S58" s="14">
        <f t="shared" si="30"/>
        <v>0</v>
      </c>
      <c r="T58" s="4" t="str">
        <f t="shared" si="31"/>
        <v/>
      </c>
      <c r="U58" s="4" t="str">
        <f t="shared" si="32"/>
        <v/>
      </c>
      <c r="V58" s="7">
        <f t="shared" si="43"/>
        <v>0</v>
      </c>
      <c r="W58" s="7" t="str">
        <f t="shared" si="44"/>
        <v/>
      </c>
      <c r="X58" s="4">
        <f t="shared" si="33"/>
        <v>0</v>
      </c>
      <c r="Y58" s="4">
        <f t="shared" si="12"/>
        <v>0</v>
      </c>
      <c r="Z58" s="4" t="str">
        <f t="shared" si="13"/>
        <v/>
      </c>
      <c r="AA58" s="4" t="str">
        <f t="shared" si="34"/>
        <v/>
      </c>
      <c r="AB58" s="14">
        <f t="shared" si="35"/>
        <v>0</v>
      </c>
      <c r="AC58" s="4" t="str">
        <f t="shared" si="36"/>
        <v/>
      </c>
      <c r="AD58" s="4">
        <v>5</v>
      </c>
      <c r="AE58" s="4" t="str">
        <f t="shared" si="37"/>
        <v xml:space="preserve"> </v>
      </c>
      <c r="AF58" s="4" t="str">
        <f t="shared" si="38"/>
        <v xml:space="preserve">  </v>
      </c>
      <c r="AG58" s="4" t="str">
        <f t="shared" si="45"/>
        <v/>
      </c>
      <c r="AH58" s="4" t="str">
        <f t="shared" si="39"/>
        <v/>
      </c>
      <c r="AI58" s="4" t="str">
        <f t="shared" si="40"/>
        <v/>
      </c>
      <c r="AJ58" s="4" t="str">
        <f t="shared" si="46"/>
        <v/>
      </c>
      <c r="AK58" s="4" t="str">
        <f t="shared" si="47"/>
        <v/>
      </c>
      <c r="AL58" s="4" t="str">
        <f t="shared" si="48"/>
        <v/>
      </c>
      <c r="AM58" s="4" t="str">
        <f t="shared" si="49"/>
        <v/>
      </c>
      <c r="AN58" s="4" t="str">
        <f t="shared" si="50"/>
        <v/>
      </c>
      <c r="AO58" s="4" t="str">
        <f t="shared" si="51"/>
        <v/>
      </c>
      <c r="AP58" s="4">
        <f t="shared" si="41"/>
        <v>0</v>
      </c>
      <c r="AQ58" s="4" t="str">
        <f t="shared" si="52"/>
        <v>999:99.99</v>
      </c>
      <c r="AR58" s="4" t="str">
        <f t="shared" si="53"/>
        <v>999:99.99</v>
      </c>
      <c r="AS58" s="4" t="str">
        <f t="shared" si="54"/>
        <v>999:99.99</v>
      </c>
      <c r="AT58" s="4" t="str">
        <f t="shared" si="55"/>
        <v>999:99.99</v>
      </c>
      <c r="AU58" s="4" t="str">
        <f t="shared" si="27"/>
        <v/>
      </c>
      <c r="AV58" s="4" t="str">
        <f t="shared" si="28"/>
        <v/>
      </c>
    </row>
    <row r="59" spans="1:48" ht="16.5" customHeight="1">
      <c r="A59" s="9" t="str">
        <f t="shared" si="42"/>
        <v/>
      </c>
      <c r="B59" s="98"/>
      <c r="C59" s="99"/>
      <c r="D59" s="100"/>
      <c r="E59" s="100"/>
      <c r="F59" s="100"/>
      <c r="G59" s="100"/>
      <c r="H59" s="152"/>
      <c r="I59" s="131"/>
      <c r="J59" s="152"/>
      <c r="K59" s="131"/>
      <c r="L59" s="152"/>
      <c r="M59" s="131"/>
      <c r="N59" s="152"/>
      <c r="O59" s="131"/>
      <c r="P59" s="9" t="str">
        <f>IF(B59="","",YEAR(申込書!$C$60)-YEAR(申込一覧表!B59))</f>
        <v/>
      </c>
      <c r="Q59" s="13"/>
      <c r="R59" s="14">
        <f t="shared" si="29"/>
        <v>0</v>
      </c>
      <c r="S59" s="14">
        <f t="shared" si="30"/>
        <v>0</v>
      </c>
      <c r="T59" s="4" t="str">
        <f t="shared" si="31"/>
        <v/>
      </c>
      <c r="U59" s="4" t="str">
        <f t="shared" si="32"/>
        <v/>
      </c>
      <c r="V59" s="7">
        <f t="shared" si="43"/>
        <v>0</v>
      </c>
      <c r="W59" s="7" t="str">
        <f t="shared" si="44"/>
        <v/>
      </c>
      <c r="X59" s="4">
        <f t="shared" si="33"/>
        <v>0</v>
      </c>
      <c r="Y59" s="4">
        <f t="shared" si="12"/>
        <v>0</v>
      </c>
      <c r="Z59" s="4" t="str">
        <f t="shared" si="13"/>
        <v/>
      </c>
      <c r="AA59" s="4" t="str">
        <f t="shared" si="34"/>
        <v/>
      </c>
      <c r="AB59" s="14">
        <f t="shared" si="35"/>
        <v>0</v>
      </c>
      <c r="AC59" s="4" t="str">
        <f t="shared" si="36"/>
        <v/>
      </c>
      <c r="AD59" s="4">
        <v>5</v>
      </c>
      <c r="AE59" s="4" t="str">
        <f t="shared" si="37"/>
        <v xml:space="preserve"> </v>
      </c>
      <c r="AF59" s="4" t="str">
        <f t="shared" si="38"/>
        <v xml:space="preserve">  </v>
      </c>
      <c r="AG59" s="4" t="str">
        <f t="shared" si="45"/>
        <v/>
      </c>
      <c r="AH59" s="4" t="str">
        <f t="shared" si="39"/>
        <v/>
      </c>
      <c r="AI59" s="4" t="str">
        <f t="shared" si="40"/>
        <v/>
      </c>
      <c r="AJ59" s="4" t="str">
        <f t="shared" si="46"/>
        <v/>
      </c>
      <c r="AK59" s="4" t="str">
        <f t="shared" si="47"/>
        <v/>
      </c>
      <c r="AL59" s="4" t="str">
        <f t="shared" si="48"/>
        <v/>
      </c>
      <c r="AM59" s="4" t="str">
        <f t="shared" si="49"/>
        <v/>
      </c>
      <c r="AN59" s="4" t="str">
        <f t="shared" si="50"/>
        <v/>
      </c>
      <c r="AO59" s="4" t="str">
        <f t="shared" si="51"/>
        <v/>
      </c>
      <c r="AP59" s="4">
        <f t="shared" si="41"/>
        <v>0</v>
      </c>
      <c r="AQ59" s="4" t="str">
        <f t="shared" si="52"/>
        <v>999:99.99</v>
      </c>
      <c r="AR59" s="4" t="str">
        <f t="shared" si="53"/>
        <v>999:99.99</v>
      </c>
      <c r="AS59" s="4" t="str">
        <f t="shared" si="54"/>
        <v>999:99.99</v>
      </c>
      <c r="AT59" s="4" t="str">
        <f t="shared" si="55"/>
        <v>999:99.99</v>
      </c>
      <c r="AU59" s="4" t="str">
        <f t="shared" si="27"/>
        <v/>
      </c>
      <c r="AV59" s="4" t="str">
        <f t="shared" si="28"/>
        <v/>
      </c>
    </row>
    <row r="60" spans="1:48" ht="16.5" customHeight="1">
      <c r="A60" s="9" t="str">
        <f t="shared" si="42"/>
        <v/>
      </c>
      <c r="B60" s="98"/>
      <c r="C60" s="99"/>
      <c r="D60" s="100"/>
      <c r="E60" s="100"/>
      <c r="F60" s="100"/>
      <c r="G60" s="100"/>
      <c r="H60" s="152"/>
      <c r="I60" s="131"/>
      <c r="J60" s="152"/>
      <c r="K60" s="131"/>
      <c r="L60" s="152"/>
      <c r="M60" s="131"/>
      <c r="N60" s="152"/>
      <c r="O60" s="131"/>
      <c r="P60" s="9" t="str">
        <f>IF(B60="","",YEAR(申込書!$C$60)-YEAR(申込一覧表!B60))</f>
        <v/>
      </c>
      <c r="Q60" s="13"/>
      <c r="R60" s="14">
        <f t="shared" si="29"/>
        <v>0</v>
      </c>
      <c r="S60" s="14">
        <f t="shared" si="30"/>
        <v>0</v>
      </c>
      <c r="T60" s="4" t="str">
        <f t="shared" si="31"/>
        <v/>
      </c>
      <c r="U60" s="4" t="str">
        <f t="shared" si="32"/>
        <v/>
      </c>
      <c r="V60" s="7">
        <f t="shared" si="43"/>
        <v>0</v>
      </c>
      <c r="W60" s="7" t="str">
        <f t="shared" si="44"/>
        <v/>
      </c>
      <c r="X60" s="4">
        <f t="shared" si="33"/>
        <v>0</v>
      </c>
      <c r="Y60" s="4">
        <f t="shared" si="12"/>
        <v>0</v>
      </c>
      <c r="Z60" s="4" t="str">
        <f t="shared" si="13"/>
        <v/>
      </c>
      <c r="AA60" s="4" t="str">
        <f t="shared" si="34"/>
        <v/>
      </c>
      <c r="AB60" s="14">
        <f t="shared" si="35"/>
        <v>0</v>
      </c>
      <c r="AC60" s="4" t="str">
        <f t="shared" si="36"/>
        <v/>
      </c>
      <c r="AD60" s="4">
        <v>5</v>
      </c>
      <c r="AE60" s="4" t="str">
        <f t="shared" si="37"/>
        <v xml:space="preserve"> </v>
      </c>
      <c r="AF60" s="4" t="str">
        <f t="shared" si="38"/>
        <v xml:space="preserve">  </v>
      </c>
      <c r="AG60" s="4" t="str">
        <f t="shared" si="45"/>
        <v/>
      </c>
      <c r="AH60" s="4" t="str">
        <f t="shared" si="39"/>
        <v/>
      </c>
      <c r="AI60" s="4" t="str">
        <f t="shared" si="40"/>
        <v/>
      </c>
      <c r="AJ60" s="4" t="str">
        <f t="shared" si="46"/>
        <v/>
      </c>
      <c r="AK60" s="4" t="str">
        <f t="shared" si="47"/>
        <v/>
      </c>
      <c r="AL60" s="4" t="str">
        <f t="shared" si="48"/>
        <v/>
      </c>
      <c r="AM60" s="4" t="str">
        <f t="shared" si="49"/>
        <v/>
      </c>
      <c r="AN60" s="4" t="str">
        <f t="shared" si="50"/>
        <v/>
      </c>
      <c r="AO60" s="4" t="str">
        <f t="shared" si="51"/>
        <v/>
      </c>
      <c r="AP60" s="4">
        <f t="shared" si="41"/>
        <v>0</v>
      </c>
      <c r="AQ60" s="4" t="str">
        <f t="shared" si="52"/>
        <v>999:99.99</v>
      </c>
      <c r="AR60" s="4" t="str">
        <f t="shared" si="53"/>
        <v>999:99.99</v>
      </c>
      <c r="AS60" s="4" t="str">
        <f t="shared" si="54"/>
        <v>999:99.99</v>
      </c>
      <c r="AT60" s="4" t="str">
        <f t="shared" si="55"/>
        <v>999:99.99</v>
      </c>
      <c r="AU60" s="4" t="str">
        <f t="shared" si="27"/>
        <v/>
      </c>
      <c r="AV60" s="4" t="str">
        <f t="shared" si="28"/>
        <v/>
      </c>
    </row>
    <row r="61" spans="1:48" ht="16.5" customHeight="1">
      <c r="A61" s="9" t="str">
        <f t="shared" si="42"/>
        <v/>
      </c>
      <c r="B61" s="98"/>
      <c r="C61" s="99"/>
      <c r="D61" s="100"/>
      <c r="E61" s="100"/>
      <c r="F61" s="100"/>
      <c r="G61" s="100"/>
      <c r="H61" s="152"/>
      <c r="I61" s="131"/>
      <c r="J61" s="152"/>
      <c r="K61" s="131"/>
      <c r="L61" s="152"/>
      <c r="M61" s="131"/>
      <c r="N61" s="152"/>
      <c r="O61" s="131"/>
      <c r="P61" s="9" t="str">
        <f>IF(B61="","",YEAR(申込書!$C$60)-YEAR(申込一覧表!B61))</f>
        <v/>
      </c>
      <c r="Q61" s="13"/>
      <c r="R61" s="14">
        <f t="shared" si="29"/>
        <v>0</v>
      </c>
      <c r="S61" s="14">
        <f t="shared" si="30"/>
        <v>0</v>
      </c>
      <c r="T61" s="4" t="str">
        <f t="shared" si="31"/>
        <v/>
      </c>
      <c r="U61" s="4" t="str">
        <f t="shared" si="32"/>
        <v/>
      </c>
      <c r="V61" s="7">
        <f t="shared" si="43"/>
        <v>0</v>
      </c>
      <c r="W61" s="7" t="str">
        <f t="shared" si="44"/>
        <v/>
      </c>
      <c r="X61" s="4">
        <f t="shared" si="33"/>
        <v>0</v>
      </c>
      <c r="Y61" s="4">
        <f t="shared" si="12"/>
        <v>0</v>
      </c>
      <c r="Z61" s="4" t="str">
        <f t="shared" si="13"/>
        <v/>
      </c>
      <c r="AA61" s="4" t="str">
        <f t="shared" si="34"/>
        <v/>
      </c>
      <c r="AB61" s="14">
        <f t="shared" si="35"/>
        <v>0</v>
      </c>
      <c r="AC61" s="4" t="str">
        <f t="shared" si="36"/>
        <v/>
      </c>
      <c r="AD61" s="4">
        <v>5</v>
      </c>
      <c r="AE61" s="4" t="str">
        <f t="shared" si="37"/>
        <v xml:space="preserve"> </v>
      </c>
      <c r="AF61" s="4" t="str">
        <f t="shared" si="38"/>
        <v xml:space="preserve">  </v>
      </c>
      <c r="AG61" s="4" t="str">
        <f t="shared" si="45"/>
        <v/>
      </c>
      <c r="AH61" s="4" t="str">
        <f t="shared" si="39"/>
        <v/>
      </c>
      <c r="AI61" s="4" t="str">
        <f t="shared" si="40"/>
        <v/>
      </c>
      <c r="AJ61" s="4" t="str">
        <f t="shared" si="46"/>
        <v/>
      </c>
      <c r="AK61" s="4" t="str">
        <f t="shared" si="47"/>
        <v/>
      </c>
      <c r="AL61" s="4" t="str">
        <f t="shared" si="48"/>
        <v/>
      </c>
      <c r="AM61" s="4" t="str">
        <f t="shared" si="49"/>
        <v/>
      </c>
      <c r="AN61" s="4" t="str">
        <f t="shared" si="50"/>
        <v/>
      </c>
      <c r="AO61" s="4" t="str">
        <f t="shared" si="51"/>
        <v/>
      </c>
      <c r="AP61" s="4">
        <f t="shared" si="41"/>
        <v>0</v>
      </c>
      <c r="AQ61" s="4" t="str">
        <f t="shared" si="52"/>
        <v>999:99.99</v>
      </c>
      <c r="AR61" s="4" t="str">
        <f t="shared" si="53"/>
        <v>999:99.99</v>
      </c>
      <c r="AS61" s="4" t="str">
        <f t="shared" si="54"/>
        <v>999:99.99</v>
      </c>
      <c r="AT61" s="4" t="str">
        <f t="shared" si="55"/>
        <v>999:99.99</v>
      </c>
      <c r="AU61" s="4" t="str">
        <f t="shared" si="27"/>
        <v/>
      </c>
      <c r="AV61" s="4" t="str">
        <f t="shared" si="28"/>
        <v/>
      </c>
    </row>
    <row r="62" spans="1:48" ht="16.5" customHeight="1">
      <c r="A62" s="9" t="str">
        <f t="shared" si="42"/>
        <v/>
      </c>
      <c r="B62" s="98"/>
      <c r="C62" s="99"/>
      <c r="D62" s="100"/>
      <c r="E62" s="100"/>
      <c r="F62" s="100"/>
      <c r="G62" s="100"/>
      <c r="H62" s="152"/>
      <c r="I62" s="131"/>
      <c r="J62" s="152"/>
      <c r="K62" s="131"/>
      <c r="L62" s="152"/>
      <c r="M62" s="131"/>
      <c r="N62" s="152"/>
      <c r="O62" s="131"/>
      <c r="P62" s="9" t="str">
        <f>IF(B62="","",YEAR(申込書!$C$60)-YEAR(申込一覧表!B62))</f>
        <v/>
      </c>
      <c r="Q62" s="13"/>
      <c r="R62" s="14">
        <f t="shared" si="29"/>
        <v>0</v>
      </c>
      <c r="S62" s="14">
        <f t="shared" si="30"/>
        <v>0</v>
      </c>
      <c r="T62" s="4" t="str">
        <f t="shared" si="31"/>
        <v/>
      </c>
      <c r="U62" s="4" t="str">
        <f t="shared" si="32"/>
        <v/>
      </c>
      <c r="V62" s="7">
        <f t="shared" si="43"/>
        <v>0</v>
      </c>
      <c r="W62" s="7" t="str">
        <f t="shared" si="44"/>
        <v/>
      </c>
      <c r="X62" s="4">
        <f t="shared" si="33"/>
        <v>0</v>
      </c>
      <c r="Y62" s="4">
        <f t="shared" si="12"/>
        <v>0</v>
      </c>
      <c r="Z62" s="4" t="str">
        <f t="shared" si="13"/>
        <v/>
      </c>
      <c r="AA62" s="4" t="str">
        <f t="shared" si="34"/>
        <v/>
      </c>
      <c r="AB62" s="14">
        <f t="shared" si="35"/>
        <v>0</v>
      </c>
      <c r="AC62" s="4" t="str">
        <f t="shared" si="36"/>
        <v/>
      </c>
      <c r="AD62" s="4">
        <v>5</v>
      </c>
      <c r="AE62" s="4" t="str">
        <f t="shared" si="37"/>
        <v xml:space="preserve"> </v>
      </c>
      <c r="AF62" s="4" t="str">
        <f t="shared" si="38"/>
        <v xml:space="preserve">  </v>
      </c>
      <c r="AG62" s="4" t="str">
        <f t="shared" si="45"/>
        <v/>
      </c>
      <c r="AH62" s="4" t="str">
        <f t="shared" si="39"/>
        <v/>
      </c>
      <c r="AI62" s="4" t="str">
        <f t="shared" si="40"/>
        <v/>
      </c>
      <c r="AJ62" s="4" t="str">
        <f t="shared" si="46"/>
        <v/>
      </c>
      <c r="AK62" s="4" t="str">
        <f t="shared" si="47"/>
        <v/>
      </c>
      <c r="AL62" s="4" t="str">
        <f t="shared" si="48"/>
        <v/>
      </c>
      <c r="AM62" s="4" t="str">
        <f t="shared" si="49"/>
        <v/>
      </c>
      <c r="AN62" s="4" t="str">
        <f t="shared" si="50"/>
        <v/>
      </c>
      <c r="AO62" s="4" t="str">
        <f t="shared" si="51"/>
        <v/>
      </c>
      <c r="AP62" s="4">
        <f t="shared" si="41"/>
        <v>0</v>
      </c>
      <c r="AQ62" s="4" t="str">
        <f t="shared" si="52"/>
        <v>999:99.99</v>
      </c>
      <c r="AR62" s="4" t="str">
        <f t="shared" si="53"/>
        <v>999:99.99</v>
      </c>
      <c r="AS62" s="4" t="str">
        <f t="shared" si="54"/>
        <v>999:99.99</v>
      </c>
      <c r="AT62" s="4" t="str">
        <f t="shared" si="55"/>
        <v>999:99.99</v>
      </c>
      <c r="AU62" s="4" t="str">
        <f t="shared" si="27"/>
        <v/>
      </c>
      <c r="AV62" s="4" t="str">
        <f t="shared" si="28"/>
        <v/>
      </c>
    </row>
    <row r="63" spans="1:48" ht="16.5" customHeight="1">
      <c r="A63" s="9" t="str">
        <f t="shared" si="42"/>
        <v/>
      </c>
      <c r="B63" s="98"/>
      <c r="C63" s="99"/>
      <c r="D63" s="100"/>
      <c r="E63" s="100"/>
      <c r="F63" s="100"/>
      <c r="G63" s="100"/>
      <c r="H63" s="152"/>
      <c r="I63" s="131"/>
      <c r="J63" s="152"/>
      <c r="K63" s="131"/>
      <c r="L63" s="152"/>
      <c r="M63" s="131"/>
      <c r="N63" s="152"/>
      <c r="O63" s="131"/>
      <c r="P63" s="9" t="str">
        <f>IF(B63="","",YEAR(申込書!$C$60)-YEAR(申込一覧表!B63))</f>
        <v/>
      </c>
      <c r="Q63" s="13"/>
      <c r="R63" s="14">
        <f t="shared" si="29"/>
        <v>0</v>
      </c>
      <c r="S63" s="14">
        <f t="shared" si="30"/>
        <v>0</v>
      </c>
      <c r="T63" s="4" t="str">
        <f t="shared" si="31"/>
        <v/>
      </c>
      <c r="U63" s="4" t="str">
        <f t="shared" si="32"/>
        <v/>
      </c>
      <c r="V63" s="7">
        <f t="shared" si="43"/>
        <v>0</v>
      </c>
      <c r="W63" s="7" t="str">
        <f t="shared" si="44"/>
        <v/>
      </c>
      <c r="X63" s="4">
        <f t="shared" si="33"/>
        <v>0</v>
      </c>
      <c r="Y63" s="4">
        <f t="shared" si="12"/>
        <v>0</v>
      </c>
      <c r="Z63" s="4" t="str">
        <f t="shared" si="13"/>
        <v/>
      </c>
      <c r="AA63" s="4" t="str">
        <f t="shared" si="34"/>
        <v/>
      </c>
      <c r="AB63" s="14">
        <f t="shared" si="35"/>
        <v>0</v>
      </c>
      <c r="AC63" s="4" t="str">
        <f t="shared" si="36"/>
        <v/>
      </c>
      <c r="AD63" s="4">
        <v>5</v>
      </c>
      <c r="AE63" s="4" t="str">
        <f t="shared" si="37"/>
        <v xml:space="preserve"> </v>
      </c>
      <c r="AF63" s="4" t="str">
        <f t="shared" si="38"/>
        <v xml:space="preserve">  </v>
      </c>
      <c r="AG63" s="4" t="str">
        <f t="shared" si="45"/>
        <v/>
      </c>
      <c r="AH63" s="4" t="str">
        <f t="shared" si="39"/>
        <v/>
      </c>
      <c r="AI63" s="4" t="str">
        <f t="shared" si="40"/>
        <v/>
      </c>
      <c r="AJ63" s="4" t="str">
        <f t="shared" si="46"/>
        <v/>
      </c>
      <c r="AK63" s="4" t="str">
        <f t="shared" si="47"/>
        <v/>
      </c>
      <c r="AL63" s="4" t="str">
        <f t="shared" si="48"/>
        <v/>
      </c>
      <c r="AM63" s="4" t="str">
        <f t="shared" si="49"/>
        <v/>
      </c>
      <c r="AN63" s="4" t="str">
        <f t="shared" si="50"/>
        <v/>
      </c>
      <c r="AO63" s="4" t="str">
        <f t="shared" si="51"/>
        <v/>
      </c>
      <c r="AP63" s="4">
        <f t="shared" si="41"/>
        <v>0</v>
      </c>
      <c r="AQ63" s="4" t="str">
        <f t="shared" si="52"/>
        <v>999:99.99</v>
      </c>
      <c r="AR63" s="4" t="str">
        <f t="shared" si="53"/>
        <v>999:99.99</v>
      </c>
      <c r="AS63" s="4" t="str">
        <f t="shared" si="54"/>
        <v>999:99.99</v>
      </c>
      <c r="AT63" s="4" t="str">
        <f t="shared" si="55"/>
        <v>999:99.99</v>
      </c>
      <c r="AU63" s="4" t="str">
        <f t="shared" si="27"/>
        <v/>
      </c>
      <c r="AV63" s="4" t="str">
        <f t="shared" si="28"/>
        <v/>
      </c>
    </row>
    <row r="64" spans="1:48" ht="16.5" customHeight="1">
      <c r="A64" s="9" t="str">
        <f t="shared" si="42"/>
        <v/>
      </c>
      <c r="B64" s="98"/>
      <c r="C64" s="99"/>
      <c r="D64" s="100"/>
      <c r="E64" s="100"/>
      <c r="F64" s="100"/>
      <c r="G64" s="100"/>
      <c r="H64" s="152"/>
      <c r="I64" s="131"/>
      <c r="J64" s="152"/>
      <c r="K64" s="131"/>
      <c r="L64" s="152"/>
      <c r="M64" s="131"/>
      <c r="N64" s="152"/>
      <c r="O64" s="131"/>
      <c r="P64" s="9" t="str">
        <f>IF(B64="","",YEAR(申込書!$C$60)-YEAR(申込一覧表!B64))</f>
        <v/>
      </c>
      <c r="Q64" s="13"/>
      <c r="R64" s="14">
        <f t="shared" si="29"/>
        <v>0</v>
      </c>
      <c r="S64" s="14">
        <f t="shared" si="30"/>
        <v>0</v>
      </c>
      <c r="T64" s="4" t="str">
        <f t="shared" si="31"/>
        <v/>
      </c>
      <c r="U64" s="4" t="str">
        <f t="shared" si="32"/>
        <v/>
      </c>
      <c r="V64" s="7">
        <f t="shared" si="43"/>
        <v>0</v>
      </c>
      <c r="W64" s="7" t="str">
        <f t="shared" si="44"/>
        <v/>
      </c>
      <c r="X64" s="4">
        <f t="shared" si="33"/>
        <v>0</v>
      </c>
      <c r="Y64" s="4">
        <f t="shared" si="12"/>
        <v>0</v>
      </c>
      <c r="Z64" s="4" t="str">
        <f t="shared" si="13"/>
        <v/>
      </c>
      <c r="AA64" s="4" t="str">
        <f t="shared" si="34"/>
        <v/>
      </c>
      <c r="AB64" s="14">
        <f t="shared" si="35"/>
        <v>0</v>
      </c>
      <c r="AC64" s="4" t="str">
        <f t="shared" si="36"/>
        <v/>
      </c>
      <c r="AD64" s="4">
        <v>5</v>
      </c>
      <c r="AE64" s="4" t="str">
        <f t="shared" si="37"/>
        <v xml:space="preserve"> </v>
      </c>
      <c r="AF64" s="4" t="str">
        <f t="shared" si="38"/>
        <v xml:space="preserve">  </v>
      </c>
      <c r="AG64" s="4" t="str">
        <f t="shared" si="45"/>
        <v/>
      </c>
      <c r="AH64" s="4" t="str">
        <f t="shared" si="39"/>
        <v/>
      </c>
      <c r="AI64" s="4" t="str">
        <f t="shared" si="40"/>
        <v/>
      </c>
      <c r="AJ64" s="4" t="str">
        <f t="shared" si="46"/>
        <v/>
      </c>
      <c r="AK64" s="4" t="str">
        <f t="shared" si="47"/>
        <v/>
      </c>
      <c r="AL64" s="4" t="str">
        <f t="shared" si="48"/>
        <v/>
      </c>
      <c r="AM64" s="4" t="str">
        <f t="shared" si="49"/>
        <v/>
      </c>
      <c r="AN64" s="4" t="str">
        <f t="shared" si="50"/>
        <v/>
      </c>
      <c r="AO64" s="4" t="str">
        <f t="shared" si="51"/>
        <v/>
      </c>
      <c r="AP64" s="4">
        <f t="shared" si="41"/>
        <v>0</v>
      </c>
      <c r="AQ64" s="4" t="str">
        <f t="shared" si="52"/>
        <v>999:99.99</v>
      </c>
      <c r="AR64" s="4" t="str">
        <f t="shared" si="53"/>
        <v>999:99.99</v>
      </c>
      <c r="AS64" s="4" t="str">
        <f t="shared" si="54"/>
        <v>999:99.99</v>
      </c>
      <c r="AT64" s="4" t="str">
        <f t="shared" si="55"/>
        <v>999:99.99</v>
      </c>
      <c r="AU64" s="4" t="str">
        <f t="shared" si="27"/>
        <v/>
      </c>
      <c r="AV64" s="4" t="str">
        <f t="shared" si="28"/>
        <v/>
      </c>
    </row>
    <row r="65" spans="1:48" ht="16.5" customHeight="1">
      <c r="A65" s="9" t="str">
        <f t="shared" si="42"/>
        <v/>
      </c>
      <c r="B65" s="98"/>
      <c r="C65" s="99"/>
      <c r="D65" s="100"/>
      <c r="E65" s="100"/>
      <c r="F65" s="100"/>
      <c r="G65" s="100"/>
      <c r="H65" s="152"/>
      <c r="I65" s="131"/>
      <c r="J65" s="152"/>
      <c r="K65" s="131"/>
      <c r="L65" s="152"/>
      <c r="M65" s="131"/>
      <c r="N65" s="152"/>
      <c r="O65" s="131"/>
      <c r="P65" s="9" t="str">
        <f>IF(B65="","",YEAR(申込書!$C$60)-YEAR(申込一覧表!B65))</f>
        <v/>
      </c>
      <c r="Q65" s="13"/>
      <c r="R65" s="14">
        <f t="shared" si="29"/>
        <v>0</v>
      </c>
      <c r="S65" s="14">
        <f t="shared" si="30"/>
        <v>0</v>
      </c>
      <c r="T65" s="4" t="str">
        <f t="shared" si="31"/>
        <v/>
      </c>
      <c r="U65" s="4" t="str">
        <f t="shared" si="32"/>
        <v/>
      </c>
      <c r="V65" s="7">
        <f t="shared" si="43"/>
        <v>0</v>
      </c>
      <c r="W65" s="7" t="str">
        <f t="shared" si="44"/>
        <v/>
      </c>
      <c r="X65" s="4">
        <f t="shared" si="33"/>
        <v>0</v>
      </c>
      <c r="Y65" s="4">
        <f t="shared" si="12"/>
        <v>0</v>
      </c>
      <c r="Z65" s="4" t="str">
        <f t="shared" si="13"/>
        <v/>
      </c>
      <c r="AA65" s="4" t="str">
        <f t="shared" si="34"/>
        <v/>
      </c>
      <c r="AB65" s="14">
        <f t="shared" si="35"/>
        <v>0</v>
      </c>
      <c r="AC65" s="4" t="str">
        <f t="shared" si="36"/>
        <v/>
      </c>
      <c r="AD65" s="4">
        <v>5</v>
      </c>
      <c r="AE65" s="4" t="str">
        <f t="shared" si="37"/>
        <v xml:space="preserve"> </v>
      </c>
      <c r="AF65" s="4" t="str">
        <f t="shared" si="38"/>
        <v xml:space="preserve">  </v>
      </c>
      <c r="AG65" s="4" t="str">
        <f t="shared" si="45"/>
        <v/>
      </c>
      <c r="AH65" s="4" t="str">
        <f t="shared" si="39"/>
        <v/>
      </c>
      <c r="AI65" s="4" t="str">
        <f t="shared" si="40"/>
        <v/>
      </c>
      <c r="AJ65" s="4" t="str">
        <f t="shared" si="46"/>
        <v/>
      </c>
      <c r="AK65" s="4" t="str">
        <f t="shared" si="47"/>
        <v/>
      </c>
      <c r="AL65" s="4" t="str">
        <f t="shared" si="48"/>
        <v/>
      </c>
      <c r="AM65" s="4" t="str">
        <f t="shared" si="49"/>
        <v/>
      </c>
      <c r="AN65" s="4" t="str">
        <f t="shared" si="50"/>
        <v/>
      </c>
      <c r="AO65" s="4" t="str">
        <f t="shared" si="51"/>
        <v/>
      </c>
      <c r="AP65" s="4">
        <f t="shared" si="41"/>
        <v>0</v>
      </c>
      <c r="AQ65" s="4" t="str">
        <f t="shared" si="52"/>
        <v>999:99.99</v>
      </c>
      <c r="AR65" s="4" t="str">
        <f t="shared" si="53"/>
        <v>999:99.99</v>
      </c>
      <c r="AS65" s="4" t="str">
        <f t="shared" si="54"/>
        <v>999:99.99</v>
      </c>
      <c r="AT65" s="4" t="str">
        <f t="shared" si="55"/>
        <v>999:99.99</v>
      </c>
      <c r="AU65" s="4" t="str">
        <f t="shared" si="27"/>
        <v/>
      </c>
      <c r="AV65" s="4" t="str">
        <f t="shared" si="28"/>
        <v/>
      </c>
    </row>
    <row r="66" spans="1:48" ht="16.5" customHeight="1">
      <c r="A66" s="9" t="str">
        <f t="shared" si="42"/>
        <v/>
      </c>
      <c r="B66" s="98"/>
      <c r="C66" s="99"/>
      <c r="D66" s="100"/>
      <c r="E66" s="100"/>
      <c r="F66" s="100"/>
      <c r="G66" s="100"/>
      <c r="H66" s="152"/>
      <c r="I66" s="131"/>
      <c r="J66" s="152"/>
      <c r="K66" s="131"/>
      <c r="L66" s="152"/>
      <c r="M66" s="131"/>
      <c r="N66" s="152"/>
      <c r="O66" s="131"/>
      <c r="P66" s="9" t="str">
        <f>IF(B66="","",YEAR(申込書!$C$60)-YEAR(申込一覧表!B66))</f>
        <v/>
      </c>
      <c r="Q66" s="13"/>
      <c r="R66" s="14">
        <f t="shared" si="29"/>
        <v>0</v>
      </c>
      <c r="S66" s="14">
        <f t="shared" si="30"/>
        <v>0</v>
      </c>
      <c r="T66" s="4" t="str">
        <f t="shared" si="31"/>
        <v/>
      </c>
      <c r="U66" s="4" t="str">
        <f t="shared" si="32"/>
        <v/>
      </c>
      <c r="V66" s="7">
        <f t="shared" si="43"/>
        <v>0</v>
      </c>
      <c r="W66" s="7" t="str">
        <f t="shared" si="44"/>
        <v/>
      </c>
      <c r="X66" s="4">
        <f t="shared" si="33"/>
        <v>0</v>
      </c>
      <c r="Y66" s="4">
        <f t="shared" si="12"/>
        <v>0</v>
      </c>
      <c r="Z66" s="4" t="str">
        <f t="shared" si="13"/>
        <v/>
      </c>
      <c r="AA66" s="4" t="str">
        <f t="shared" si="34"/>
        <v/>
      </c>
      <c r="AB66" s="14">
        <f t="shared" si="35"/>
        <v>0</v>
      </c>
      <c r="AC66" s="4" t="str">
        <f t="shared" si="36"/>
        <v/>
      </c>
      <c r="AD66" s="4">
        <v>5</v>
      </c>
      <c r="AE66" s="4" t="str">
        <f t="shared" si="37"/>
        <v xml:space="preserve"> </v>
      </c>
      <c r="AF66" s="4" t="str">
        <f t="shared" si="38"/>
        <v xml:space="preserve">  </v>
      </c>
      <c r="AG66" s="4" t="str">
        <f t="shared" si="45"/>
        <v/>
      </c>
      <c r="AH66" s="4" t="str">
        <f t="shared" si="39"/>
        <v/>
      </c>
      <c r="AI66" s="4" t="str">
        <f t="shared" si="40"/>
        <v/>
      </c>
      <c r="AJ66" s="4" t="str">
        <f t="shared" si="46"/>
        <v/>
      </c>
      <c r="AK66" s="4" t="str">
        <f t="shared" si="47"/>
        <v/>
      </c>
      <c r="AL66" s="4" t="str">
        <f t="shared" si="48"/>
        <v/>
      </c>
      <c r="AM66" s="4" t="str">
        <f t="shared" si="49"/>
        <v/>
      </c>
      <c r="AN66" s="4" t="str">
        <f t="shared" si="50"/>
        <v/>
      </c>
      <c r="AO66" s="4" t="str">
        <f t="shared" si="51"/>
        <v/>
      </c>
      <c r="AP66" s="4">
        <f t="shared" si="41"/>
        <v>0</v>
      </c>
      <c r="AQ66" s="4" t="str">
        <f t="shared" si="52"/>
        <v>999:99.99</v>
      </c>
      <c r="AR66" s="4" t="str">
        <f t="shared" si="53"/>
        <v>999:99.99</v>
      </c>
      <c r="AS66" s="4" t="str">
        <f t="shared" si="54"/>
        <v>999:99.99</v>
      </c>
      <c r="AT66" s="4" t="str">
        <f t="shared" si="55"/>
        <v>999:99.99</v>
      </c>
      <c r="AU66" s="4" t="str">
        <f t="shared" si="27"/>
        <v/>
      </c>
      <c r="AV66" s="4" t="str">
        <f t="shared" si="28"/>
        <v/>
      </c>
    </row>
    <row r="67" spans="1:48" ht="16.5" customHeight="1">
      <c r="A67" s="9" t="str">
        <f t="shared" si="42"/>
        <v/>
      </c>
      <c r="B67" s="98"/>
      <c r="C67" s="99"/>
      <c r="D67" s="100"/>
      <c r="E67" s="100"/>
      <c r="F67" s="100"/>
      <c r="G67" s="100"/>
      <c r="H67" s="152"/>
      <c r="I67" s="131"/>
      <c r="J67" s="152"/>
      <c r="K67" s="131"/>
      <c r="L67" s="152"/>
      <c r="M67" s="131"/>
      <c r="N67" s="152"/>
      <c r="O67" s="131"/>
      <c r="P67" s="9" t="str">
        <f>IF(B67="","",YEAR(申込書!$C$60)-YEAR(申込一覧表!B67))</f>
        <v/>
      </c>
      <c r="Q67" s="13"/>
      <c r="R67" s="14">
        <f t="shared" si="29"/>
        <v>0</v>
      </c>
      <c r="S67" s="14">
        <f t="shared" si="30"/>
        <v>0</v>
      </c>
      <c r="T67" s="4" t="str">
        <f t="shared" si="31"/>
        <v/>
      </c>
      <c r="U67" s="4" t="str">
        <f t="shared" si="32"/>
        <v/>
      </c>
      <c r="V67" s="7">
        <f t="shared" si="43"/>
        <v>0</v>
      </c>
      <c r="W67" s="7" t="str">
        <f t="shared" si="44"/>
        <v/>
      </c>
      <c r="X67" s="4">
        <f t="shared" si="33"/>
        <v>0</v>
      </c>
      <c r="Y67" s="4">
        <f t="shared" si="12"/>
        <v>0</v>
      </c>
      <c r="Z67" s="4" t="str">
        <f t="shared" si="13"/>
        <v/>
      </c>
      <c r="AA67" s="4" t="str">
        <f t="shared" si="34"/>
        <v/>
      </c>
      <c r="AB67" s="14">
        <f t="shared" si="35"/>
        <v>0</v>
      </c>
      <c r="AC67" s="4" t="str">
        <f t="shared" si="36"/>
        <v/>
      </c>
      <c r="AD67" s="4">
        <v>5</v>
      </c>
      <c r="AE67" s="4" t="str">
        <f t="shared" si="37"/>
        <v xml:space="preserve"> </v>
      </c>
      <c r="AF67" s="4" t="str">
        <f t="shared" si="38"/>
        <v xml:space="preserve">  </v>
      </c>
      <c r="AG67" s="4" t="str">
        <f t="shared" si="45"/>
        <v/>
      </c>
      <c r="AH67" s="4" t="str">
        <f t="shared" si="39"/>
        <v/>
      </c>
      <c r="AI67" s="4" t="str">
        <f t="shared" si="40"/>
        <v/>
      </c>
      <c r="AJ67" s="4" t="str">
        <f t="shared" si="46"/>
        <v/>
      </c>
      <c r="AK67" s="4" t="str">
        <f t="shared" si="47"/>
        <v/>
      </c>
      <c r="AL67" s="4" t="str">
        <f t="shared" si="48"/>
        <v/>
      </c>
      <c r="AM67" s="4" t="str">
        <f t="shared" si="49"/>
        <v/>
      </c>
      <c r="AN67" s="4" t="str">
        <f t="shared" si="50"/>
        <v/>
      </c>
      <c r="AO67" s="4" t="str">
        <f t="shared" si="51"/>
        <v/>
      </c>
      <c r="AP67" s="4">
        <f t="shared" si="41"/>
        <v>0</v>
      </c>
      <c r="AQ67" s="4" t="str">
        <f t="shared" si="52"/>
        <v>999:99.99</v>
      </c>
      <c r="AR67" s="4" t="str">
        <f t="shared" si="53"/>
        <v>999:99.99</v>
      </c>
      <c r="AS67" s="4" t="str">
        <f t="shared" si="54"/>
        <v>999:99.99</v>
      </c>
      <c r="AT67" s="4" t="str">
        <f t="shared" si="55"/>
        <v>999:99.99</v>
      </c>
      <c r="AU67" s="4" t="str">
        <f t="shared" si="27"/>
        <v/>
      </c>
      <c r="AV67" s="4" t="str">
        <f t="shared" si="28"/>
        <v/>
      </c>
    </row>
    <row r="68" spans="1:48" ht="16.5" customHeight="1">
      <c r="A68" s="9" t="str">
        <f t="shared" si="42"/>
        <v/>
      </c>
      <c r="B68" s="98"/>
      <c r="C68" s="99"/>
      <c r="D68" s="100"/>
      <c r="E68" s="100"/>
      <c r="F68" s="100"/>
      <c r="G68" s="100"/>
      <c r="H68" s="152"/>
      <c r="I68" s="131"/>
      <c r="J68" s="152"/>
      <c r="K68" s="131"/>
      <c r="L68" s="152"/>
      <c r="M68" s="131"/>
      <c r="N68" s="152"/>
      <c r="O68" s="131"/>
      <c r="P68" s="9" t="str">
        <f>IF(B68="","",YEAR(申込書!$C$60)-YEAR(申込一覧表!B68))</f>
        <v/>
      </c>
      <c r="Q68" s="13"/>
      <c r="R68" s="14">
        <f t="shared" si="29"/>
        <v>0</v>
      </c>
      <c r="S68" s="14">
        <f t="shared" si="30"/>
        <v>0</v>
      </c>
      <c r="T68" s="4" t="str">
        <f t="shared" si="31"/>
        <v/>
      </c>
      <c r="U68" s="4" t="str">
        <f t="shared" si="32"/>
        <v/>
      </c>
      <c r="V68" s="7">
        <f t="shared" si="43"/>
        <v>0</v>
      </c>
      <c r="W68" s="7" t="str">
        <f t="shared" si="44"/>
        <v/>
      </c>
      <c r="X68" s="4">
        <f t="shared" si="33"/>
        <v>0</v>
      </c>
      <c r="Y68" s="4">
        <f t="shared" si="12"/>
        <v>0</v>
      </c>
      <c r="Z68" s="4" t="str">
        <f t="shared" si="13"/>
        <v/>
      </c>
      <c r="AA68" s="4" t="str">
        <f t="shared" si="34"/>
        <v/>
      </c>
      <c r="AB68" s="14">
        <f t="shared" si="35"/>
        <v>0</v>
      </c>
      <c r="AC68" s="4" t="str">
        <f t="shared" si="36"/>
        <v/>
      </c>
      <c r="AD68" s="4">
        <v>5</v>
      </c>
      <c r="AE68" s="4" t="str">
        <f t="shared" si="37"/>
        <v xml:space="preserve"> </v>
      </c>
      <c r="AF68" s="4" t="str">
        <f t="shared" si="38"/>
        <v xml:space="preserve">  </v>
      </c>
      <c r="AG68" s="4" t="str">
        <f t="shared" si="45"/>
        <v/>
      </c>
      <c r="AH68" s="4" t="str">
        <f t="shared" si="39"/>
        <v/>
      </c>
      <c r="AI68" s="4" t="str">
        <f t="shared" si="40"/>
        <v/>
      </c>
      <c r="AJ68" s="4" t="str">
        <f t="shared" si="46"/>
        <v/>
      </c>
      <c r="AK68" s="4" t="str">
        <f t="shared" si="47"/>
        <v/>
      </c>
      <c r="AL68" s="4" t="str">
        <f t="shared" si="48"/>
        <v/>
      </c>
      <c r="AM68" s="4" t="str">
        <f t="shared" si="49"/>
        <v/>
      </c>
      <c r="AN68" s="4" t="str">
        <f t="shared" si="50"/>
        <v/>
      </c>
      <c r="AO68" s="4" t="str">
        <f t="shared" si="51"/>
        <v/>
      </c>
      <c r="AP68" s="4">
        <f t="shared" si="41"/>
        <v>0</v>
      </c>
      <c r="AQ68" s="4" t="str">
        <f t="shared" si="52"/>
        <v>999:99.99</v>
      </c>
      <c r="AR68" s="4" t="str">
        <f t="shared" si="53"/>
        <v>999:99.99</v>
      </c>
      <c r="AS68" s="4" t="str">
        <f t="shared" si="54"/>
        <v>999:99.99</v>
      </c>
      <c r="AT68" s="4" t="str">
        <f t="shared" si="55"/>
        <v>999:99.99</v>
      </c>
      <c r="AU68" s="4" t="str">
        <f t="shared" si="27"/>
        <v/>
      </c>
      <c r="AV68" s="4" t="str">
        <f t="shared" si="28"/>
        <v/>
      </c>
    </row>
    <row r="69" spans="1:48" ht="16.5" customHeight="1">
      <c r="A69" s="9" t="str">
        <f t="shared" si="42"/>
        <v/>
      </c>
      <c r="B69" s="98"/>
      <c r="C69" s="99"/>
      <c r="D69" s="100"/>
      <c r="E69" s="100"/>
      <c r="F69" s="100"/>
      <c r="G69" s="100"/>
      <c r="H69" s="152"/>
      <c r="I69" s="131"/>
      <c r="J69" s="152"/>
      <c r="K69" s="131"/>
      <c r="L69" s="152"/>
      <c r="M69" s="131"/>
      <c r="N69" s="152"/>
      <c r="O69" s="131"/>
      <c r="P69" s="9" t="str">
        <f>IF(B69="","",YEAR(申込書!$C$60)-YEAR(申込一覧表!B69))</f>
        <v/>
      </c>
      <c r="Q69" s="13"/>
      <c r="R69" s="14">
        <f t="shared" si="29"/>
        <v>0</v>
      </c>
      <c r="S69" s="14">
        <f t="shared" si="30"/>
        <v>0</v>
      </c>
      <c r="T69" s="4" t="str">
        <f t="shared" si="31"/>
        <v/>
      </c>
      <c r="U69" s="4" t="str">
        <f t="shared" si="32"/>
        <v/>
      </c>
      <c r="V69" s="7">
        <f t="shared" si="43"/>
        <v>0</v>
      </c>
      <c r="W69" s="7" t="str">
        <f t="shared" si="44"/>
        <v/>
      </c>
      <c r="X69" s="4">
        <f t="shared" si="33"/>
        <v>0</v>
      </c>
      <c r="Y69" s="4">
        <f t="shared" si="12"/>
        <v>0</v>
      </c>
      <c r="Z69" s="4" t="str">
        <f t="shared" si="13"/>
        <v/>
      </c>
      <c r="AA69" s="4" t="str">
        <f t="shared" si="34"/>
        <v/>
      </c>
      <c r="AB69" s="14">
        <f t="shared" si="35"/>
        <v>0</v>
      </c>
      <c r="AC69" s="4" t="str">
        <f t="shared" si="36"/>
        <v/>
      </c>
      <c r="AD69" s="4">
        <v>5</v>
      </c>
      <c r="AE69" s="4" t="str">
        <f t="shared" si="37"/>
        <v xml:space="preserve"> </v>
      </c>
      <c r="AF69" s="4" t="str">
        <f t="shared" si="38"/>
        <v xml:space="preserve">  </v>
      </c>
      <c r="AG69" s="4" t="str">
        <f t="shared" si="45"/>
        <v/>
      </c>
      <c r="AH69" s="4" t="str">
        <f t="shared" si="39"/>
        <v/>
      </c>
      <c r="AI69" s="4" t="str">
        <f t="shared" si="40"/>
        <v/>
      </c>
      <c r="AJ69" s="4" t="str">
        <f t="shared" si="46"/>
        <v/>
      </c>
      <c r="AK69" s="4" t="str">
        <f t="shared" si="47"/>
        <v/>
      </c>
      <c r="AL69" s="4" t="str">
        <f t="shared" si="48"/>
        <v/>
      </c>
      <c r="AM69" s="4" t="str">
        <f t="shared" si="49"/>
        <v/>
      </c>
      <c r="AN69" s="4" t="str">
        <f t="shared" si="50"/>
        <v/>
      </c>
      <c r="AO69" s="4" t="str">
        <f t="shared" si="51"/>
        <v/>
      </c>
      <c r="AP69" s="4">
        <f t="shared" si="41"/>
        <v>0</v>
      </c>
      <c r="AQ69" s="4" t="str">
        <f t="shared" si="52"/>
        <v>999:99.99</v>
      </c>
      <c r="AR69" s="4" t="str">
        <f t="shared" si="53"/>
        <v>999:99.99</v>
      </c>
      <c r="AS69" s="4" t="str">
        <f t="shared" si="54"/>
        <v>999:99.99</v>
      </c>
      <c r="AT69" s="4" t="str">
        <f t="shared" si="55"/>
        <v>999:99.99</v>
      </c>
      <c r="AU69" s="4" t="str">
        <f t="shared" si="27"/>
        <v/>
      </c>
      <c r="AV69" s="4" t="str">
        <f t="shared" si="28"/>
        <v/>
      </c>
    </row>
    <row r="70" spans="1:48" ht="16.5" customHeight="1">
      <c r="A70" s="9" t="str">
        <f t="shared" si="42"/>
        <v/>
      </c>
      <c r="B70" s="98"/>
      <c r="C70" s="99"/>
      <c r="D70" s="100"/>
      <c r="E70" s="100"/>
      <c r="F70" s="100"/>
      <c r="G70" s="100"/>
      <c r="H70" s="152"/>
      <c r="I70" s="131"/>
      <c r="J70" s="152"/>
      <c r="K70" s="131"/>
      <c r="L70" s="152"/>
      <c r="M70" s="131"/>
      <c r="N70" s="152"/>
      <c r="O70" s="131"/>
      <c r="P70" s="9" t="str">
        <f>IF(B70="","",YEAR(申込書!$C$60)-YEAR(申込一覧表!B70))</f>
        <v/>
      </c>
      <c r="Q70" s="13"/>
      <c r="R70" s="14">
        <f t="shared" si="29"/>
        <v>0</v>
      </c>
      <c r="S70" s="14">
        <f t="shared" si="30"/>
        <v>0</v>
      </c>
      <c r="T70" s="4" t="str">
        <f t="shared" si="31"/>
        <v/>
      </c>
      <c r="U70" s="4" t="str">
        <f t="shared" si="32"/>
        <v/>
      </c>
      <c r="V70" s="7">
        <f t="shared" si="43"/>
        <v>0</v>
      </c>
      <c r="W70" s="7" t="str">
        <f t="shared" si="44"/>
        <v/>
      </c>
      <c r="X70" s="4">
        <f t="shared" si="33"/>
        <v>0</v>
      </c>
      <c r="Y70" s="4">
        <f t="shared" si="12"/>
        <v>0</v>
      </c>
      <c r="Z70" s="4" t="str">
        <f t="shared" si="13"/>
        <v/>
      </c>
      <c r="AA70" s="4" t="str">
        <f t="shared" si="34"/>
        <v/>
      </c>
      <c r="AB70" s="14">
        <f t="shared" si="35"/>
        <v>0</v>
      </c>
      <c r="AC70" s="4" t="str">
        <f t="shared" si="36"/>
        <v/>
      </c>
      <c r="AD70" s="4">
        <v>5</v>
      </c>
      <c r="AE70" s="4" t="str">
        <f t="shared" si="37"/>
        <v xml:space="preserve"> </v>
      </c>
      <c r="AF70" s="4" t="str">
        <f t="shared" si="38"/>
        <v xml:space="preserve">  </v>
      </c>
      <c r="AG70" s="4" t="str">
        <f t="shared" si="45"/>
        <v/>
      </c>
      <c r="AH70" s="4" t="str">
        <f t="shared" si="39"/>
        <v/>
      </c>
      <c r="AI70" s="4" t="str">
        <f t="shared" si="40"/>
        <v/>
      </c>
      <c r="AJ70" s="4" t="str">
        <f t="shared" si="46"/>
        <v/>
      </c>
      <c r="AK70" s="4" t="str">
        <f t="shared" si="47"/>
        <v/>
      </c>
      <c r="AL70" s="4" t="str">
        <f t="shared" si="48"/>
        <v/>
      </c>
      <c r="AM70" s="4" t="str">
        <f t="shared" si="49"/>
        <v/>
      </c>
      <c r="AN70" s="4" t="str">
        <f t="shared" si="50"/>
        <v/>
      </c>
      <c r="AO70" s="4" t="str">
        <f t="shared" si="51"/>
        <v/>
      </c>
      <c r="AP70" s="4">
        <f t="shared" si="41"/>
        <v>0</v>
      </c>
      <c r="AQ70" s="4" t="str">
        <f t="shared" si="52"/>
        <v>999:99.99</v>
      </c>
      <c r="AR70" s="4" t="str">
        <f t="shared" si="53"/>
        <v>999:99.99</v>
      </c>
      <c r="AS70" s="4" t="str">
        <f t="shared" si="54"/>
        <v>999:99.99</v>
      </c>
      <c r="AT70" s="4" t="str">
        <f t="shared" si="55"/>
        <v>999:99.99</v>
      </c>
      <c r="AU70" s="4" t="str">
        <f t="shared" si="27"/>
        <v/>
      </c>
      <c r="AV70" s="4" t="str">
        <f t="shared" si="28"/>
        <v/>
      </c>
    </row>
    <row r="71" spans="1:48" ht="16.5" customHeight="1">
      <c r="A71" s="9" t="str">
        <f t="shared" si="42"/>
        <v/>
      </c>
      <c r="B71" s="98"/>
      <c r="C71" s="99"/>
      <c r="D71" s="100"/>
      <c r="E71" s="100"/>
      <c r="F71" s="100"/>
      <c r="G71" s="100"/>
      <c r="H71" s="152"/>
      <c r="I71" s="131"/>
      <c r="J71" s="152"/>
      <c r="K71" s="131"/>
      <c r="L71" s="152"/>
      <c r="M71" s="131"/>
      <c r="N71" s="152"/>
      <c r="O71" s="131"/>
      <c r="P71" s="9" t="str">
        <f>IF(B71="","",YEAR(申込書!$C$60)-YEAR(申込一覧表!B71))</f>
        <v/>
      </c>
      <c r="Q71" s="13"/>
      <c r="R71" s="14">
        <f t="shared" si="29"/>
        <v>0</v>
      </c>
      <c r="S71" s="14">
        <f t="shared" si="30"/>
        <v>0</v>
      </c>
      <c r="T71" s="4" t="str">
        <f t="shared" si="31"/>
        <v/>
      </c>
      <c r="U71" s="4" t="str">
        <f t="shared" si="32"/>
        <v/>
      </c>
      <c r="V71" s="7">
        <f t="shared" si="43"/>
        <v>0</v>
      </c>
      <c r="W71" s="7" t="str">
        <f t="shared" si="44"/>
        <v/>
      </c>
      <c r="X71" s="4">
        <f t="shared" si="33"/>
        <v>0</v>
      </c>
      <c r="Y71" s="4">
        <f t="shared" ref="Y71:Y87" si="56">Y70+IF(AA71="",0,1)</f>
        <v>0</v>
      </c>
      <c r="Z71" s="4" t="str">
        <f t="shared" ref="Z71:Z87" si="57">IF(AA71="","",Y71)</f>
        <v/>
      </c>
      <c r="AA71" s="4" t="str">
        <f t="shared" si="34"/>
        <v/>
      </c>
      <c r="AB71" s="14">
        <f t="shared" si="35"/>
        <v>0</v>
      </c>
      <c r="AC71" s="4" t="str">
        <f t="shared" si="36"/>
        <v/>
      </c>
      <c r="AD71" s="4">
        <v>5</v>
      </c>
      <c r="AE71" s="4" t="str">
        <f t="shared" si="37"/>
        <v xml:space="preserve"> </v>
      </c>
      <c r="AF71" s="4" t="str">
        <f t="shared" si="38"/>
        <v xml:space="preserve">  </v>
      </c>
      <c r="AG71" s="4" t="str">
        <f t="shared" si="45"/>
        <v/>
      </c>
      <c r="AH71" s="4" t="str">
        <f t="shared" si="39"/>
        <v/>
      </c>
      <c r="AI71" s="4" t="str">
        <f t="shared" si="40"/>
        <v/>
      </c>
      <c r="AJ71" s="4" t="str">
        <f t="shared" si="46"/>
        <v/>
      </c>
      <c r="AK71" s="4" t="str">
        <f t="shared" si="47"/>
        <v/>
      </c>
      <c r="AL71" s="4" t="str">
        <f t="shared" si="48"/>
        <v/>
      </c>
      <c r="AM71" s="4" t="str">
        <f t="shared" si="49"/>
        <v/>
      </c>
      <c r="AN71" s="4" t="str">
        <f t="shared" si="50"/>
        <v/>
      </c>
      <c r="AO71" s="4" t="str">
        <f t="shared" si="51"/>
        <v/>
      </c>
      <c r="AP71" s="4">
        <f t="shared" si="41"/>
        <v>0</v>
      </c>
      <c r="AQ71" s="4" t="str">
        <f t="shared" si="52"/>
        <v>999:99.99</v>
      </c>
      <c r="AR71" s="4" t="str">
        <f t="shared" si="53"/>
        <v>999:99.99</v>
      </c>
      <c r="AS71" s="4" t="str">
        <f t="shared" si="54"/>
        <v>999:99.99</v>
      </c>
      <c r="AT71" s="4" t="str">
        <f t="shared" si="55"/>
        <v>999:99.99</v>
      </c>
      <c r="AU71" s="4" t="str">
        <f t="shared" ref="AU71:AU87" si="58">IF(AH71="","",COUNT(AH71))</f>
        <v/>
      </c>
      <c r="AV71" s="4" t="str">
        <f t="shared" si="28"/>
        <v/>
      </c>
    </row>
    <row r="72" spans="1:48" ht="16.5" customHeight="1">
      <c r="A72" s="9" t="str">
        <f t="shared" si="42"/>
        <v/>
      </c>
      <c r="B72" s="98"/>
      <c r="C72" s="99"/>
      <c r="D72" s="100"/>
      <c r="E72" s="100"/>
      <c r="F72" s="100"/>
      <c r="G72" s="100"/>
      <c r="H72" s="152"/>
      <c r="I72" s="131"/>
      <c r="J72" s="152"/>
      <c r="K72" s="131"/>
      <c r="L72" s="152"/>
      <c r="M72" s="131"/>
      <c r="N72" s="152"/>
      <c r="O72" s="131"/>
      <c r="P72" s="9" t="str">
        <f>IF(B72="","",YEAR(申込書!$C$60)-YEAR(申込一覧表!B72))</f>
        <v/>
      </c>
      <c r="Q72" s="13"/>
      <c r="R72" s="14">
        <f t="shared" si="29"/>
        <v>0</v>
      </c>
      <c r="S72" s="14">
        <f t="shared" si="30"/>
        <v>0</v>
      </c>
      <c r="T72" s="4" t="str">
        <f t="shared" si="31"/>
        <v/>
      </c>
      <c r="U72" s="4" t="str">
        <f t="shared" si="32"/>
        <v/>
      </c>
      <c r="V72" s="7">
        <f t="shared" si="43"/>
        <v>0</v>
      </c>
      <c r="W72" s="7" t="str">
        <f t="shared" si="44"/>
        <v/>
      </c>
      <c r="X72" s="4">
        <f t="shared" si="33"/>
        <v>0</v>
      </c>
      <c r="Y72" s="4">
        <f t="shared" si="56"/>
        <v>0</v>
      </c>
      <c r="Z72" s="4" t="str">
        <f t="shared" si="57"/>
        <v/>
      </c>
      <c r="AA72" s="4" t="str">
        <f t="shared" si="34"/>
        <v/>
      </c>
      <c r="AB72" s="14">
        <f t="shared" si="35"/>
        <v>0</v>
      </c>
      <c r="AC72" s="4" t="str">
        <f t="shared" si="36"/>
        <v/>
      </c>
      <c r="AD72" s="4">
        <v>5</v>
      </c>
      <c r="AE72" s="4" t="str">
        <f t="shared" si="37"/>
        <v xml:space="preserve"> </v>
      </c>
      <c r="AF72" s="4" t="str">
        <f t="shared" si="38"/>
        <v xml:space="preserve">  </v>
      </c>
      <c r="AG72" s="4" t="str">
        <f t="shared" si="45"/>
        <v/>
      </c>
      <c r="AH72" s="4" t="str">
        <f t="shared" si="39"/>
        <v/>
      </c>
      <c r="AI72" s="4" t="str">
        <f t="shared" si="40"/>
        <v/>
      </c>
      <c r="AJ72" s="4" t="str">
        <f t="shared" si="46"/>
        <v/>
      </c>
      <c r="AK72" s="4" t="str">
        <f t="shared" si="47"/>
        <v/>
      </c>
      <c r="AL72" s="4" t="str">
        <f t="shared" si="48"/>
        <v/>
      </c>
      <c r="AM72" s="4" t="str">
        <f t="shared" si="49"/>
        <v/>
      </c>
      <c r="AN72" s="4" t="str">
        <f t="shared" si="50"/>
        <v/>
      </c>
      <c r="AO72" s="4" t="str">
        <f t="shared" si="51"/>
        <v/>
      </c>
      <c r="AP72" s="4">
        <f t="shared" si="41"/>
        <v>0</v>
      </c>
      <c r="AQ72" s="4" t="str">
        <f t="shared" si="52"/>
        <v>999:99.99</v>
      </c>
      <c r="AR72" s="4" t="str">
        <f t="shared" si="53"/>
        <v>999:99.99</v>
      </c>
      <c r="AS72" s="4" t="str">
        <f t="shared" si="54"/>
        <v>999:99.99</v>
      </c>
      <c r="AT72" s="4" t="str">
        <f t="shared" si="55"/>
        <v>999:99.99</v>
      </c>
      <c r="AU72" s="4" t="str">
        <f t="shared" si="58"/>
        <v/>
      </c>
      <c r="AV72" s="4" t="str">
        <f t="shared" si="28"/>
        <v/>
      </c>
    </row>
    <row r="73" spans="1:48" ht="16.5" customHeight="1">
      <c r="A73" s="9" t="str">
        <f t="shared" si="42"/>
        <v/>
      </c>
      <c r="B73" s="98"/>
      <c r="C73" s="99"/>
      <c r="D73" s="100"/>
      <c r="E73" s="100"/>
      <c r="F73" s="100"/>
      <c r="G73" s="100"/>
      <c r="H73" s="152"/>
      <c r="I73" s="131"/>
      <c r="J73" s="152"/>
      <c r="K73" s="131"/>
      <c r="L73" s="152"/>
      <c r="M73" s="131"/>
      <c r="N73" s="152"/>
      <c r="O73" s="131"/>
      <c r="P73" s="9" t="str">
        <f>IF(B73="","",YEAR(申込書!$C$60)-YEAR(申込一覧表!B73))</f>
        <v/>
      </c>
      <c r="Q73" s="13"/>
      <c r="R73" s="14">
        <f t="shared" si="29"/>
        <v>0</v>
      </c>
      <c r="S73" s="14">
        <f t="shared" si="30"/>
        <v>0</v>
      </c>
      <c r="T73" s="4" t="str">
        <f t="shared" si="31"/>
        <v/>
      </c>
      <c r="U73" s="4" t="str">
        <f t="shared" si="32"/>
        <v/>
      </c>
      <c r="V73" s="7">
        <f t="shared" si="43"/>
        <v>0</v>
      </c>
      <c r="W73" s="7" t="str">
        <f t="shared" si="44"/>
        <v/>
      </c>
      <c r="X73" s="4">
        <f t="shared" si="33"/>
        <v>0</v>
      </c>
      <c r="Y73" s="4">
        <f t="shared" si="56"/>
        <v>0</v>
      </c>
      <c r="Z73" s="4" t="str">
        <f t="shared" si="57"/>
        <v/>
      </c>
      <c r="AA73" s="4" t="str">
        <f t="shared" si="34"/>
        <v/>
      </c>
      <c r="AB73" s="14">
        <f t="shared" si="35"/>
        <v>0</v>
      </c>
      <c r="AC73" s="4" t="str">
        <f t="shared" si="36"/>
        <v/>
      </c>
      <c r="AD73" s="4">
        <v>5</v>
      </c>
      <c r="AE73" s="4" t="str">
        <f t="shared" si="37"/>
        <v xml:space="preserve"> </v>
      </c>
      <c r="AF73" s="4" t="str">
        <f t="shared" si="38"/>
        <v xml:space="preserve">  </v>
      </c>
      <c r="AG73" s="4" t="str">
        <f t="shared" si="45"/>
        <v/>
      </c>
      <c r="AH73" s="4" t="str">
        <f t="shared" si="39"/>
        <v/>
      </c>
      <c r="AI73" s="4" t="str">
        <f t="shared" si="40"/>
        <v/>
      </c>
      <c r="AJ73" s="4" t="str">
        <f t="shared" si="46"/>
        <v/>
      </c>
      <c r="AK73" s="4" t="str">
        <f t="shared" si="47"/>
        <v/>
      </c>
      <c r="AL73" s="4" t="str">
        <f t="shared" si="48"/>
        <v/>
      </c>
      <c r="AM73" s="4" t="str">
        <f t="shared" si="49"/>
        <v/>
      </c>
      <c r="AN73" s="4" t="str">
        <f t="shared" si="50"/>
        <v/>
      </c>
      <c r="AO73" s="4" t="str">
        <f t="shared" si="51"/>
        <v/>
      </c>
      <c r="AP73" s="4">
        <f t="shared" si="41"/>
        <v>0</v>
      </c>
      <c r="AQ73" s="4" t="str">
        <f t="shared" si="52"/>
        <v>999:99.99</v>
      </c>
      <c r="AR73" s="4" t="str">
        <f t="shared" si="53"/>
        <v>999:99.99</v>
      </c>
      <c r="AS73" s="4" t="str">
        <f t="shared" si="54"/>
        <v>999:99.99</v>
      </c>
      <c r="AT73" s="4" t="str">
        <f t="shared" si="55"/>
        <v>999:99.99</v>
      </c>
      <c r="AU73" s="4" t="str">
        <f t="shared" si="58"/>
        <v/>
      </c>
      <c r="AV73" s="4" t="str">
        <f t="shared" ref="AV73:AV87" si="59">IF(AI73="","",COUNT(AI73:AK73))</f>
        <v/>
      </c>
    </row>
    <row r="74" spans="1:48" ht="16.5" customHeight="1">
      <c r="A74" s="9" t="str">
        <f t="shared" si="42"/>
        <v/>
      </c>
      <c r="B74" s="98"/>
      <c r="C74" s="99"/>
      <c r="D74" s="100"/>
      <c r="E74" s="100"/>
      <c r="F74" s="100"/>
      <c r="G74" s="100"/>
      <c r="H74" s="152"/>
      <c r="I74" s="131"/>
      <c r="J74" s="152"/>
      <c r="K74" s="131"/>
      <c r="L74" s="152"/>
      <c r="M74" s="131"/>
      <c r="N74" s="152"/>
      <c r="O74" s="131"/>
      <c r="P74" s="9" t="str">
        <f>IF(B74="","",YEAR(申込書!$C$60)-YEAR(申込一覧表!B74))</f>
        <v/>
      </c>
      <c r="Q74" s="13"/>
      <c r="R74" s="14">
        <f t="shared" si="29"/>
        <v>0</v>
      </c>
      <c r="S74" s="14">
        <f t="shared" si="30"/>
        <v>0</v>
      </c>
      <c r="T74" s="4" t="str">
        <f t="shared" si="31"/>
        <v/>
      </c>
      <c r="U74" s="4" t="str">
        <f t="shared" si="32"/>
        <v/>
      </c>
      <c r="V74" s="7">
        <f t="shared" si="43"/>
        <v>0</v>
      </c>
      <c r="W74" s="7" t="str">
        <f t="shared" si="44"/>
        <v/>
      </c>
      <c r="X74" s="4">
        <f t="shared" si="33"/>
        <v>0</v>
      </c>
      <c r="Y74" s="4">
        <f t="shared" si="56"/>
        <v>0</v>
      </c>
      <c r="Z74" s="4" t="str">
        <f t="shared" si="57"/>
        <v/>
      </c>
      <c r="AA74" s="4" t="str">
        <f t="shared" si="34"/>
        <v/>
      </c>
      <c r="AB74" s="14">
        <f t="shared" si="35"/>
        <v>0</v>
      </c>
      <c r="AC74" s="4" t="str">
        <f t="shared" si="36"/>
        <v/>
      </c>
      <c r="AD74" s="4">
        <v>5</v>
      </c>
      <c r="AE74" s="4" t="str">
        <f t="shared" si="37"/>
        <v xml:space="preserve"> </v>
      </c>
      <c r="AF74" s="4" t="str">
        <f t="shared" si="38"/>
        <v xml:space="preserve">  </v>
      </c>
      <c r="AG74" s="4" t="str">
        <f t="shared" si="45"/>
        <v/>
      </c>
      <c r="AH74" s="4" t="str">
        <f t="shared" si="39"/>
        <v/>
      </c>
      <c r="AI74" s="4" t="str">
        <f t="shared" si="40"/>
        <v/>
      </c>
      <c r="AJ74" s="4" t="str">
        <f t="shared" si="46"/>
        <v/>
      </c>
      <c r="AK74" s="4" t="str">
        <f t="shared" si="47"/>
        <v/>
      </c>
      <c r="AL74" s="4" t="str">
        <f t="shared" si="48"/>
        <v/>
      </c>
      <c r="AM74" s="4" t="str">
        <f t="shared" si="49"/>
        <v/>
      </c>
      <c r="AN74" s="4" t="str">
        <f t="shared" si="50"/>
        <v/>
      </c>
      <c r="AO74" s="4" t="str">
        <f t="shared" si="51"/>
        <v/>
      </c>
      <c r="AP74" s="4">
        <f t="shared" si="41"/>
        <v>0</v>
      </c>
      <c r="AQ74" s="4" t="str">
        <f t="shared" si="52"/>
        <v>999:99.99</v>
      </c>
      <c r="AR74" s="4" t="str">
        <f t="shared" si="53"/>
        <v>999:99.99</v>
      </c>
      <c r="AS74" s="4" t="str">
        <f t="shared" si="54"/>
        <v>999:99.99</v>
      </c>
      <c r="AT74" s="4" t="str">
        <f t="shared" si="55"/>
        <v>999:99.99</v>
      </c>
      <c r="AU74" s="4" t="str">
        <f t="shared" si="58"/>
        <v/>
      </c>
      <c r="AV74" s="4" t="str">
        <f t="shared" si="59"/>
        <v/>
      </c>
    </row>
    <row r="75" spans="1:48" ht="16.5" customHeight="1">
      <c r="A75" s="9" t="str">
        <f t="shared" si="42"/>
        <v/>
      </c>
      <c r="B75" s="98"/>
      <c r="C75" s="99"/>
      <c r="D75" s="100"/>
      <c r="E75" s="100"/>
      <c r="F75" s="100"/>
      <c r="G75" s="100"/>
      <c r="H75" s="152"/>
      <c r="I75" s="131"/>
      <c r="J75" s="152"/>
      <c r="K75" s="131"/>
      <c r="L75" s="152"/>
      <c r="M75" s="131"/>
      <c r="N75" s="152"/>
      <c r="O75" s="131"/>
      <c r="P75" s="9" t="str">
        <f>IF(B75="","",YEAR(申込書!$C$60)-YEAR(申込一覧表!B75))</f>
        <v/>
      </c>
      <c r="Q75" s="13"/>
      <c r="R75" s="14">
        <f t="shared" si="29"/>
        <v>0</v>
      </c>
      <c r="S75" s="14">
        <f t="shared" si="30"/>
        <v>0</v>
      </c>
      <c r="T75" s="4" t="str">
        <f t="shared" si="31"/>
        <v/>
      </c>
      <c r="U75" s="4" t="str">
        <f t="shared" si="32"/>
        <v/>
      </c>
      <c r="V75" s="7">
        <f t="shared" si="43"/>
        <v>0</v>
      </c>
      <c r="W75" s="7" t="str">
        <f t="shared" si="44"/>
        <v/>
      </c>
      <c r="X75" s="4">
        <f t="shared" si="33"/>
        <v>0</v>
      </c>
      <c r="Y75" s="4">
        <f t="shared" si="56"/>
        <v>0</v>
      </c>
      <c r="Z75" s="4" t="str">
        <f t="shared" si="57"/>
        <v/>
      </c>
      <c r="AA75" s="4" t="str">
        <f t="shared" si="34"/>
        <v/>
      </c>
      <c r="AB75" s="14">
        <f t="shared" si="35"/>
        <v>0</v>
      </c>
      <c r="AC75" s="4" t="str">
        <f t="shared" si="36"/>
        <v/>
      </c>
      <c r="AD75" s="4">
        <v>5</v>
      </c>
      <c r="AE75" s="4" t="str">
        <f t="shared" si="37"/>
        <v xml:space="preserve"> </v>
      </c>
      <c r="AF75" s="4" t="str">
        <f t="shared" si="38"/>
        <v xml:space="preserve">  </v>
      </c>
      <c r="AG75" s="4" t="str">
        <f t="shared" si="45"/>
        <v/>
      </c>
      <c r="AH75" s="4" t="str">
        <f t="shared" si="39"/>
        <v/>
      </c>
      <c r="AI75" s="4" t="str">
        <f t="shared" si="40"/>
        <v/>
      </c>
      <c r="AJ75" s="4" t="str">
        <f t="shared" si="46"/>
        <v/>
      </c>
      <c r="AK75" s="4" t="str">
        <f t="shared" si="47"/>
        <v/>
      </c>
      <c r="AL75" s="4" t="str">
        <f t="shared" si="48"/>
        <v/>
      </c>
      <c r="AM75" s="4" t="str">
        <f t="shared" si="49"/>
        <v/>
      </c>
      <c r="AN75" s="4" t="str">
        <f t="shared" si="50"/>
        <v/>
      </c>
      <c r="AO75" s="4" t="str">
        <f t="shared" si="51"/>
        <v/>
      </c>
      <c r="AP75" s="4">
        <f t="shared" si="41"/>
        <v>0</v>
      </c>
      <c r="AQ75" s="4" t="str">
        <f t="shared" si="52"/>
        <v>999:99.99</v>
      </c>
      <c r="AR75" s="4" t="str">
        <f t="shared" si="53"/>
        <v>999:99.99</v>
      </c>
      <c r="AS75" s="4" t="str">
        <f t="shared" si="54"/>
        <v>999:99.99</v>
      </c>
      <c r="AT75" s="4" t="str">
        <f t="shared" si="55"/>
        <v>999:99.99</v>
      </c>
      <c r="AU75" s="4" t="str">
        <f t="shared" si="58"/>
        <v/>
      </c>
      <c r="AV75" s="4" t="str">
        <f t="shared" si="59"/>
        <v/>
      </c>
    </row>
    <row r="76" spans="1:48" ht="16.5" customHeight="1">
      <c r="A76" s="9" t="str">
        <f t="shared" si="42"/>
        <v/>
      </c>
      <c r="B76" s="98"/>
      <c r="C76" s="99"/>
      <c r="D76" s="100"/>
      <c r="E76" s="100"/>
      <c r="F76" s="100"/>
      <c r="G76" s="100"/>
      <c r="H76" s="152"/>
      <c r="I76" s="131"/>
      <c r="J76" s="152"/>
      <c r="K76" s="131"/>
      <c r="L76" s="152"/>
      <c r="M76" s="131"/>
      <c r="N76" s="152"/>
      <c r="O76" s="131"/>
      <c r="P76" s="9" t="str">
        <f>IF(B76="","",YEAR(申込書!$C$60)-YEAR(申込一覧表!B76))</f>
        <v/>
      </c>
      <c r="Q76" s="13"/>
      <c r="R76" s="14">
        <f t="shared" si="29"/>
        <v>0</v>
      </c>
      <c r="S76" s="14">
        <f t="shared" si="30"/>
        <v>0</v>
      </c>
      <c r="T76" s="4" t="str">
        <f t="shared" si="31"/>
        <v/>
      </c>
      <c r="U76" s="4" t="str">
        <f t="shared" si="32"/>
        <v/>
      </c>
      <c r="V76" s="7">
        <f t="shared" si="43"/>
        <v>0</v>
      </c>
      <c r="W76" s="7" t="str">
        <f t="shared" si="44"/>
        <v/>
      </c>
      <c r="X76" s="4">
        <f t="shared" si="33"/>
        <v>0</v>
      </c>
      <c r="Y76" s="4">
        <f t="shared" si="56"/>
        <v>0</v>
      </c>
      <c r="Z76" s="4" t="str">
        <f t="shared" si="57"/>
        <v/>
      </c>
      <c r="AA76" s="4" t="str">
        <f t="shared" si="34"/>
        <v/>
      </c>
      <c r="AB76" s="14">
        <f t="shared" si="35"/>
        <v>0</v>
      </c>
      <c r="AC76" s="4" t="str">
        <f t="shared" si="36"/>
        <v/>
      </c>
      <c r="AD76" s="4">
        <v>5</v>
      </c>
      <c r="AE76" s="4" t="str">
        <f t="shared" si="37"/>
        <v xml:space="preserve"> </v>
      </c>
      <c r="AF76" s="4" t="str">
        <f t="shared" si="38"/>
        <v xml:space="preserve">  </v>
      </c>
      <c r="AG76" s="4" t="str">
        <f t="shared" si="45"/>
        <v/>
      </c>
      <c r="AH76" s="4" t="str">
        <f t="shared" si="39"/>
        <v/>
      </c>
      <c r="AI76" s="4" t="str">
        <f t="shared" si="40"/>
        <v/>
      </c>
      <c r="AJ76" s="4" t="str">
        <f t="shared" si="46"/>
        <v/>
      </c>
      <c r="AK76" s="4" t="str">
        <f t="shared" si="47"/>
        <v/>
      </c>
      <c r="AL76" s="4" t="str">
        <f t="shared" si="48"/>
        <v/>
      </c>
      <c r="AM76" s="4" t="str">
        <f t="shared" si="49"/>
        <v/>
      </c>
      <c r="AN76" s="4" t="str">
        <f t="shared" si="50"/>
        <v/>
      </c>
      <c r="AO76" s="4" t="str">
        <f t="shared" si="51"/>
        <v/>
      </c>
      <c r="AP76" s="4">
        <f t="shared" si="41"/>
        <v>0</v>
      </c>
      <c r="AQ76" s="4" t="str">
        <f t="shared" si="52"/>
        <v>999:99.99</v>
      </c>
      <c r="AR76" s="4" t="str">
        <f t="shared" si="53"/>
        <v>999:99.99</v>
      </c>
      <c r="AS76" s="4" t="str">
        <f t="shared" si="54"/>
        <v>999:99.99</v>
      </c>
      <c r="AT76" s="4" t="str">
        <f t="shared" si="55"/>
        <v>999:99.99</v>
      </c>
      <c r="AU76" s="4" t="str">
        <f t="shared" si="58"/>
        <v/>
      </c>
      <c r="AV76" s="4" t="str">
        <f t="shared" si="59"/>
        <v/>
      </c>
    </row>
    <row r="77" spans="1:48" ht="16.5" customHeight="1">
      <c r="A77" s="9" t="str">
        <f t="shared" si="42"/>
        <v/>
      </c>
      <c r="B77" s="98"/>
      <c r="C77" s="99"/>
      <c r="D77" s="100"/>
      <c r="E77" s="100"/>
      <c r="F77" s="100"/>
      <c r="G77" s="100"/>
      <c r="H77" s="152"/>
      <c r="I77" s="131"/>
      <c r="J77" s="152"/>
      <c r="K77" s="131"/>
      <c r="L77" s="152"/>
      <c r="M77" s="131"/>
      <c r="N77" s="152"/>
      <c r="O77" s="131"/>
      <c r="P77" s="9" t="str">
        <f>IF(B77="","",YEAR(申込書!$C$60)-YEAR(申込一覧表!B77))</f>
        <v/>
      </c>
      <c r="Q77" s="13"/>
      <c r="R77" s="14">
        <f t="shared" si="29"/>
        <v>0</v>
      </c>
      <c r="S77" s="14">
        <f t="shared" si="30"/>
        <v>0</v>
      </c>
      <c r="T77" s="4" t="str">
        <f t="shared" si="31"/>
        <v/>
      </c>
      <c r="U77" s="4" t="str">
        <f t="shared" si="32"/>
        <v/>
      </c>
      <c r="V77" s="7">
        <f t="shared" si="43"/>
        <v>0</v>
      </c>
      <c r="W77" s="7" t="str">
        <f t="shared" si="44"/>
        <v/>
      </c>
      <c r="X77" s="4">
        <f t="shared" si="33"/>
        <v>0</v>
      </c>
      <c r="Y77" s="4">
        <f t="shared" si="56"/>
        <v>0</v>
      </c>
      <c r="Z77" s="4" t="str">
        <f t="shared" si="57"/>
        <v/>
      </c>
      <c r="AA77" s="4" t="str">
        <f t="shared" si="34"/>
        <v/>
      </c>
      <c r="AB77" s="14">
        <f t="shared" si="35"/>
        <v>0</v>
      </c>
      <c r="AC77" s="4" t="str">
        <f t="shared" si="36"/>
        <v/>
      </c>
      <c r="AD77" s="4">
        <v>5</v>
      </c>
      <c r="AE77" s="4" t="str">
        <f t="shared" si="37"/>
        <v xml:space="preserve"> </v>
      </c>
      <c r="AF77" s="4" t="str">
        <f t="shared" si="38"/>
        <v xml:space="preserve">  </v>
      </c>
      <c r="AG77" s="4" t="str">
        <f t="shared" si="45"/>
        <v/>
      </c>
      <c r="AH77" s="4" t="str">
        <f t="shared" si="39"/>
        <v/>
      </c>
      <c r="AI77" s="4" t="str">
        <f t="shared" si="40"/>
        <v/>
      </c>
      <c r="AJ77" s="4" t="str">
        <f t="shared" si="46"/>
        <v/>
      </c>
      <c r="AK77" s="4" t="str">
        <f t="shared" si="47"/>
        <v/>
      </c>
      <c r="AL77" s="4" t="str">
        <f t="shared" si="48"/>
        <v/>
      </c>
      <c r="AM77" s="4" t="str">
        <f t="shared" si="49"/>
        <v/>
      </c>
      <c r="AN77" s="4" t="str">
        <f t="shared" si="50"/>
        <v/>
      </c>
      <c r="AO77" s="4" t="str">
        <f t="shared" si="51"/>
        <v/>
      </c>
      <c r="AP77" s="4">
        <f t="shared" si="41"/>
        <v>0</v>
      </c>
      <c r="AQ77" s="4" t="str">
        <f t="shared" si="52"/>
        <v>999:99.99</v>
      </c>
      <c r="AR77" s="4" t="str">
        <f t="shared" si="53"/>
        <v>999:99.99</v>
      </c>
      <c r="AS77" s="4" t="str">
        <f t="shared" si="54"/>
        <v>999:99.99</v>
      </c>
      <c r="AT77" s="4" t="str">
        <f t="shared" si="55"/>
        <v>999:99.99</v>
      </c>
      <c r="AU77" s="4" t="str">
        <f t="shared" si="58"/>
        <v/>
      </c>
      <c r="AV77" s="4" t="str">
        <f t="shared" si="59"/>
        <v/>
      </c>
    </row>
    <row r="78" spans="1:48" ht="16.5" customHeight="1">
      <c r="A78" s="9" t="str">
        <f t="shared" si="42"/>
        <v/>
      </c>
      <c r="B78" s="98"/>
      <c r="C78" s="99"/>
      <c r="D78" s="100"/>
      <c r="E78" s="100"/>
      <c r="F78" s="100"/>
      <c r="G78" s="100"/>
      <c r="H78" s="152"/>
      <c r="I78" s="131"/>
      <c r="J78" s="152"/>
      <c r="K78" s="131"/>
      <c r="L78" s="152"/>
      <c r="M78" s="131"/>
      <c r="N78" s="152"/>
      <c r="O78" s="131"/>
      <c r="P78" s="9" t="str">
        <f>IF(B78="","",YEAR(申込書!$C$60)-YEAR(申込一覧表!B78))</f>
        <v/>
      </c>
      <c r="Q78" s="13"/>
      <c r="R78" s="14">
        <f t="shared" si="29"/>
        <v>0</v>
      </c>
      <c r="S78" s="14">
        <f t="shared" si="30"/>
        <v>0</v>
      </c>
      <c r="T78" s="4" t="str">
        <f t="shared" si="31"/>
        <v/>
      </c>
      <c r="U78" s="4" t="str">
        <f t="shared" si="32"/>
        <v/>
      </c>
      <c r="V78" s="7">
        <f t="shared" si="43"/>
        <v>0</v>
      </c>
      <c r="W78" s="7" t="str">
        <f t="shared" si="44"/>
        <v/>
      </c>
      <c r="X78" s="4">
        <f t="shared" si="33"/>
        <v>0</v>
      </c>
      <c r="Y78" s="4">
        <f t="shared" si="56"/>
        <v>0</v>
      </c>
      <c r="Z78" s="4" t="str">
        <f t="shared" si="57"/>
        <v/>
      </c>
      <c r="AA78" s="4" t="str">
        <f t="shared" si="34"/>
        <v/>
      </c>
      <c r="AB78" s="14">
        <f t="shared" si="35"/>
        <v>0</v>
      </c>
      <c r="AC78" s="4" t="str">
        <f t="shared" si="36"/>
        <v/>
      </c>
      <c r="AD78" s="4">
        <v>5</v>
      </c>
      <c r="AE78" s="4" t="str">
        <f t="shared" si="37"/>
        <v xml:space="preserve"> </v>
      </c>
      <c r="AF78" s="4" t="str">
        <f t="shared" si="38"/>
        <v xml:space="preserve">  </v>
      </c>
      <c r="AG78" s="4" t="str">
        <f t="shared" si="45"/>
        <v/>
      </c>
      <c r="AH78" s="4" t="str">
        <f t="shared" si="39"/>
        <v/>
      </c>
      <c r="AI78" s="4" t="str">
        <f t="shared" si="40"/>
        <v/>
      </c>
      <c r="AJ78" s="4" t="str">
        <f t="shared" si="46"/>
        <v/>
      </c>
      <c r="AK78" s="4" t="str">
        <f t="shared" si="47"/>
        <v/>
      </c>
      <c r="AL78" s="4" t="str">
        <f t="shared" si="48"/>
        <v/>
      </c>
      <c r="AM78" s="4" t="str">
        <f t="shared" si="49"/>
        <v/>
      </c>
      <c r="AN78" s="4" t="str">
        <f t="shared" si="50"/>
        <v/>
      </c>
      <c r="AO78" s="4" t="str">
        <f t="shared" si="51"/>
        <v/>
      </c>
      <c r="AP78" s="4">
        <f t="shared" si="41"/>
        <v>0</v>
      </c>
      <c r="AQ78" s="4" t="str">
        <f t="shared" si="52"/>
        <v>999:99.99</v>
      </c>
      <c r="AR78" s="4" t="str">
        <f t="shared" si="53"/>
        <v>999:99.99</v>
      </c>
      <c r="AS78" s="4" t="str">
        <f t="shared" si="54"/>
        <v>999:99.99</v>
      </c>
      <c r="AT78" s="4" t="str">
        <f t="shared" si="55"/>
        <v>999:99.99</v>
      </c>
      <c r="AU78" s="4" t="str">
        <f t="shared" si="58"/>
        <v/>
      </c>
      <c r="AV78" s="4" t="str">
        <f t="shared" si="59"/>
        <v/>
      </c>
    </row>
    <row r="79" spans="1:48" ht="16.5" customHeight="1">
      <c r="A79" s="9" t="str">
        <f t="shared" si="42"/>
        <v/>
      </c>
      <c r="B79" s="98"/>
      <c r="C79" s="99"/>
      <c r="D79" s="100"/>
      <c r="E79" s="100"/>
      <c r="F79" s="100"/>
      <c r="G79" s="100"/>
      <c r="H79" s="152"/>
      <c r="I79" s="131"/>
      <c r="J79" s="152"/>
      <c r="K79" s="131"/>
      <c r="L79" s="152"/>
      <c r="M79" s="131"/>
      <c r="N79" s="152"/>
      <c r="O79" s="131"/>
      <c r="P79" s="9" t="str">
        <f>IF(B79="","",YEAR(申込書!$C$60)-YEAR(申込一覧表!B79))</f>
        <v/>
      </c>
      <c r="Q79" s="13"/>
      <c r="R79" s="14">
        <f t="shared" si="29"/>
        <v>0</v>
      </c>
      <c r="S79" s="14">
        <f t="shared" si="30"/>
        <v>0</v>
      </c>
      <c r="T79" s="4" t="str">
        <f t="shared" si="31"/>
        <v/>
      </c>
      <c r="U79" s="4" t="str">
        <f t="shared" si="32"/>
        <v/>
      </c>
      <c r="V79" s="7">
        <f t="shared" si="43"/>
        <v>0</v>
      </c>
      <c r="W79" s="7" t="str">
        <f t="shared" si="44"/>
        <v/>
      </c>
      <c r="X79" s="4">
        <f t="shared" si="33"/>
        <v>0</v>
      </c>
      <c r="Y79" s="4">
        <f t="shared" si="56"/>
        <v>0</v>
      </c>
      <c r="Z79" s="4" t="str">
        <f t="shared" si="57"/>
        <v/>
      </c>
      <c r="AA79" s="4" t="str">
        <f t="shared" si="34"/>
        <v/>
      </c>
      <c r="AB79" s="14">
        <f t="shared" si="35"/>
        <v>0</v>
      </c>
      <c r="AC79" s="4" t="str">
        <f t="shared" si="36"/>
        <v/>
      </c>
      <c r="AD79" s="4">
        <v>5</v>
      </c>
      <c r="AE79" s="4" t="str">
        <f t="shared" si="37"/>
        <v xml:space="preserve"> </v>
      </c>
      <c r="AF79" s="4" t="str">
        <f t="shared" si="38"/>
        <v xml:space="preserve">  </v>
      </c>
      <c r="AG79" s="4" t="str">
        <f t="shared" si="45"/>
        <v/>
      </c>
      <c r="AH79" s="4" t="str">
        <f t="shared" si="39"/>
        <v/>
      </c>
      <c r="AI79" s="4" t="str">
        <f t="shared" si="40"/>
        <v/>
      </c>
      <c r="AJ79" s="4" t="str">
        <f t="shared" si="46"/>
        <v/>
      </c>
      <c r="AK79" s="4" t="str">
        <f t="shared" si="47"/>
        <v/>
      </c>
      <c r="AL79" s="4" t="str">
        <f t="shared" si="48"/>
        <v/>
      </c>
      <c r="AM79" s="4" t="str">
        <f t="shared" si="49"/>
        <v/>
      </c>
      <c r="AN79" s="4" t="str">
        <f t="shared" si="50"/>
        <v/>
      </c>
      <c r="AO79" s="4" t="str">
        <f t="shared" si="51"/>
        <v/>
      </c>
      <c r="AP79" s="4">
        <f t="shared" si="41"/>
        <v>0</v>
      </c>
      <c r="AQ79" s="4" t="str">
        <f t="shared" si="52"/>
        <v>999:99.99</v>
      </c>
      <c r="AR79" s="4" t="str">
        <f t="shared" si="53"/>
        <v>999:99.99</v>
      </c>
      <c r="AS79" s="4" t="str">
        <f t="shared" si="54"/>
        <v>999:99.99</v>
      </c>
      <c r="AT79" s="4" t="str">
        <f t="shared" si="55"/>
        <v>999:99.99</v>
      </c>
      <c r="AU79" s="4" t="str">
        <f t="shared" si="58"/>
        <v/>
      </c>
      <c r="AV79" s="4" t="str">
        <f t="shared" si="59"/>
        <v/>
      </c>
    </row>
    <row r="80" spans="1:48" ht="16.5" customHeight="1">
      <c r="A80" s="9" t="str">
        <f t="shared" si="42"/>
        <v/>
      </c>
      <c r="B80" s="98"/>
      <c r="C80" s="99"/>
      <c r="D80" s="100"/>
      <c r="E80" s="100"/>
      <c r="F80" s="100"/>
      <c r="G80" s="100"/>
      <c r="H80" s="152"/>
      <c r="I80" s="131"/>
      <c r="J80" s="152"/>
      <c r="K80" s="131"/>
      <c r="L80" s="152"/>
      <c r="M80" s="131"/>
      <c r="N80" s="152"/>
      <c r="O80" s="131"/>
      <c r="P80" s="9" t="str">
        <f>IF(B80="","",YEAR(申込書!$C$60)-YEAR(申込一覧表!B80))</f>
        <v/>
      </c>
      <c r="Q80" s="13"/>
      <c r="R80" s="14">
        <f t="shared" si="29"/>
        <v>0</v>
      </c>
      <c r="S80" s="14">
        <f t="shared" si="30"/>
        <v>0</v>
      </c>
      <c r="T80" s="4" t="str">
        <f t="shared" si="31"/>
        <v/>
      </c>
      <c r="U80" s="4" t="str">
        <f t="shared" si="32"/>
        <v/>
      </c>
      <c r="V80" s="7">
        <f t="shared" si="43"/>
        <v>0</v>
      </c>
      <c r="W80" s="7" t="str">
        <f t="shared" si="44"/>
        <v/>
      </c>
      <c r="X80" s="4">
        <f t="shared" si="33"/>
        <v>0</v>
      </c>
      <c r="Y80" s="4">
        <f t="shared" si="56"/>
        <v>0</v>
      </c>
      <c r="Z80" s="4" t="str">
        <f t="shared" si="57"/>
        <v/>
      </c>
      <c r="AA80" s="4" t="str">
        <f t="shared" si="34"/>
        <v/>
      </c>
      <c r="AB80" s="14">
        <f t="shared" si="35"/>
        <v>0</v>
      </c>
      <c r="AC80" s="4" t="str">
        <f t="shared" si="36"/>
        <v/>
      </c>
      <c r="AD80" s="4">
        <v>5</v>
      </c>
      <c r="AE80" s="4" t="str">
        <f t="shared" si="37"/>
        <v xml:space="preserve"> </v>
      </c>
      <c r="AF80" s="4" t="str">
        <f t="shared" si="38"/>
        <v xml:space="preserve">  </v>
      </c>
      <c r="AG80" s="4" t="str">
        <f t="shared" si="45"/>
        <v/>
      </c>
      <c r="AH80" s="4" t="str">
        <f t="shared" si="39"/>
        <v/>
      </c>
      <c r="AI80" s="4" t="str">
        <f t="shared" si="40"/>
        <v/>
      </c>
      <c r="AJ80" s="4" t="str">
        <f t="shared" si="46"/>
        <v/>
      </c>
      <c r="AK80" s="4" t="str">
        <f t="shared" si="47"/>
        <v/>
      </c>
      <c r="AL80" s="4" t="str">
        <f t="shared" si="48"/>
        <v/>
      </c>
      <c r="AM80" s="4" t="str">
        <f t="shared" si="49"/>
        <v/>
      </c>
      <c r="AN80" s="4" t="str">
        <f t="shared" si="50"/>
        <v/>
      </c>
      <c r="AO80" s="4" t="str">
        <f t="shared" si="51"/>
        <v/>
      </c>
      <c r="AP80" s="4">
        <f t="shared" si="41"/>
        <v>0</v>
      </c>
      <c r="AQ80" s="4" t="str">
        <f t="shared" si="52"/>
        <v>999:99.99</v>
      </c>
      <c r="AR80" s="4" t="str">
        <f t="shared" si="53"/>
        <v>999:99.99</v>
      </c>
      <c r="AS80" s="4" t="str">
        <f t="shared" si="54"/>
        <v>999:99.99</v>
      </c>
      <c r="AT80" s="4" t="str">
        <f t="shared" si="55"/>
        <v>999:99.99</v>
      </c>
      <c r="AU80" s="4" t="str">
        <f t="shared" si="58"/>
        <v/>
      </c>
      <c r="AV80" s="4" t="str">
        <f t="shared" si="59"/>
        <v/>
      </c>
    </row>
    <row r="81" spans="1:48" ht="16.5" customHeight="1">
      <c r="A81" s="9" t="str">
        <f t="shared" si="42"/>
        <v/>
      </c>
      <c r="B81" s="98"/>
      <c r="C81" s="99"/>
      <c r="D81" s="100"/>
      <c r="E81" s="100"/>
      <c r="F81" s="100"/>
      <c r="G81" s="100"/>
      <c r="H81" s="152"/>
      <c r="I81" s="131"/>
      <c r="J81" s="152"/>
      <c r="K81" s="131"/>
      <c r="L81" s="152"/>
      <c r="M81" s="131"/>
      <c r="N81" s="152"/>
      <c r="O81" s="131"/>
      <c r="P81" s="9" t="str">
        <f>IF(B81="","",YEAR(申込書!$C$60)-YEAR(申込一覧表!B81))</f>
        <v/>
      </c>
      <c r="Q81" s="13"/>
      <c r="R81" s="14">
        <f t="shared" si="29"/>
        <v>0</v>
      </c>
      <c r="S81" s="14">
        <f t="shared" si="30"/>
        <v>0</v>
      </c>
      <c r="T81" s="4" t="str">
        <f t="shared" si="31"/>
        <v/>
      </c>
      <c r="U81" s="4" t="str">
        <f t="shared" si="32"/>
        <v/>
      </c>
      <c r="V81" s="7">
        <f t="shared" si="43"/>
        <v>0</v>
      </c>
      <c r="W81" s="7" t="str">
        <f t="shared" si="44"/>
        <v/>
      </c>
      <c r="X81" s="4">
        <f t="shared" si="33"/>
        <v>0</v>
      </c>
      <c r="Y81" s="4">
        <f t="shared" si="56"/>
        <v>0</v>
      </c>
      <c r="Z81" s="4" t="str">
        <f t="shared" si="57"/>
        <v/>
      </c>
      <c r="AA81" s="4" t="str">
        <f t="shared" si="34"/>
        <v/>
      </c>
      <c r="AB81" s="14">
        <f t="shared" si="35"/>
        <v>0</v>
      </c>
      <c r="AC81" s="4" t="str">
        <f t="shared" si="36"/>
        <v/>
      </c>
      <c r="AD81" s="4">
        <v>5</v>
      </c>
      <c r="AE81" s="4" t="str">
        <f t="shared" si="37"/>
        <v xml:space="preserve"> </v>
      </c>
      <c r="AF81" s="4" t="str">
        <f t="shared" si="38"/>
        <v xml:space="preserve">  </v>
      </c>
      <c r="AG81" s="4" t="str">
        <f t="shared" si="45"/>
        <v/>
      </c>
      <c r="AH81" s="4" t="str">
        <f t="shared" si="39"/>
        <v/>
      </c>
      <c r="AI81" s="4" t="str">
        <f t="shared" si="40"/>
        <v/>
      </c>
      <c r="AJ81" s="4" t="str">
        <f t="shared" si="46"/>
        <v/>
      </c>
      <c r="AK81" s="4" t="str">
        <f t="shared" si="47"/>
        <v/>
      </c>
      <c r="AL81" s="4" t="str">
        <f t="shared" si="48"/>
        <v/>
      </c>
      <c r="AM81" s="4" t="str">
        <f t="shared" si="49"/>
        <v/>
      </c>
      <c r="AN81" s="4" t="str">
        <f t="shared" si="50"/>
        <v/>
      </c>
      <c r="AO81" s="4" t="str">
        <f t="shared" si="51"/>
        <v/>
      </c>
      <c r="AP81" s="4">
        <f t="shared" si="41"/>
        <v>0</v>
      </c>
      <c r="AQ81" s="4" t="str">
        <f t="shared" si="52"/>
        <v>999:99.99</v>
      </c>
      <c r="AR81" s="4" t="str">
        <f t="shared" si="53"/>
        <v>999:99.99</v>
      </c>
      <c r="AS81" s="4" t="str">
        <f t="shared" si="54"/>
        <v>999:99.99</v>
      </c>
      <c r="AT81" s="4" t="str">
        <f t="shared" si="55"/>
        <v>999:99.99</v>
      </c>
      <c r="AU81" s="4" t="str">
        <f t="shared" si="58"/>
        <v/>
      </c>
      <c r="AV81" s="4" t="str">
        <f t="shared" si="59"/>
        <v/>
      </c>
    </row>
    <row r="82" spans="1:48" ht="16.5" customHeight="1">
      <c r="A82" s="9" t="str">
        <f t="shared" si="42"/>
        <v/>
      </c>
      <c r="B82" s="98"/>
      <c r="C82" s="99"/>
      <c r="D82" s="100"/>
      <c r="E82" s="100"/>
      <c r="F82" s="100"/>
      <c r="G82" s="100"/>
      <c r="H82" s="152"/>
      <c r="I82" s="131"/>
      <c r="J82" s="152"/>
      <c r="K82" s="131"/>
      <c r="L82" s="152"/>
      <c r="M82" s="131"/>
      <c r="N82" s="152"/>
      <c r="O82" s="131"/>
      <c r="P82" s="9" t="str">
        <f>IF(B82="","",YEAR(申込書!$C$60)-YEAR(申込一覧表!B82))</f>
        <v/>
      </c>
      <c r="Q82" s="13"/>
      <c r="R82" s="14">
        <f t="shared" si="29"/>
        <v>0</v>
      </c>
      <c r="S82" s="14">
        <f t="shared" si="30"/>
        <v>0</v>
      </c>
      <c r="T82" s="4" t="str">
        <f t="shared" si="31"/>
        <v/>
      </c>
      <c r="U82" s="4" t="str">
        <f t="shared" si="32"/>
        <v/>
      </c>
      <c r="V82" s="7">
        <f t="shared" si="43"/>
        <v>0</v>
      </c>
      <c r="W82" s="7" t="str">
        <f t="shared" si="44"/>
        <v/>
      </c>
      <c r="X82" s="4">
        <f t="shared" si="33"/>
        <v>0</v>
      </c>
      <c r="Y82" s="4">
        <f t="shared" si="56"/>
        <v>0</v>
      </c>
      <c r="Z82" s="4" t="str">
        <f t="shared" si="57"/>
        <v/>
      </c>
      <c r="AA82" s="4" t="str">
        <f t="shared" si="34"/>
        <v/>
      </c>
      <c r="AB82" s="14">
        <f t="shared" si="35"/>
        <v>0</v>
      </c>
      <c r="AC82" s="4" t="str">
        <f t="shared" si="36"/>
        <v/>
      </c>
      <c r="AD82" s="4">
        <v>5</v>
      </c>
      <c r="AE82" s="4" t="str">
        <f t="shared" si="37"/>
        <v xml:space="preserve"> </v>
      </c>
      <c r="AF82" s="4" t="str">
        <f t="shared" si="38"/>
        <v xml:space="preserve">  </v>
      </c>
      <c r="AG82" s="4" t="str">
        <f t="shared" si="45"/>
        <v/>
      </c>
      <c r="AH82" s="4" t="str">
        <f t="shared" si="39"/>
        <v/>
      </c>
      <c r="AI82" s="4" t="str">
        <f t="shared" si="40"/>
        <v/>
      </c>
      <c r="AJ82" s="4" t="str">
        <f t="shared" si="46"/>
        <v/>
      </c>
      <c r="AK82" s="4" t="str">
        <f t="shared" si="47"/>
        <v/>
      </c>
      <c r="AL82" s="4" t="str">
        <f t="shared" si="48"/>
        <v/>
      </c>
      <c r="AM82" s="4" t="str">
        <f t="shared" si="49"/>
        <v/>
      </c>
      <c r="AN82" s="4" t="str">
        <f t="shared" si="50"/>
        <v/>
      </c>
      <c r="AO82" s="4" t="str">
        <f t="shared" si="51"/>
        <v/>
      </c>
      <c r="AP82" s="4">
        <f t="shared" si="41"/>
        <v>0</v>
      </c>
      <c r="AQ82" s="4" t="str">
        <f t="shared" si="52"/>
        <v>999:99.99</v>
      </c>
      <c r="AR82" s="4" t="str">
        <f t="shared" si="53"/>
        <v>999:99.99</v>
      </c>
      <c r="AS82" s="4" t="str">
        <f t="shared" si="54"/>
        <v>999:99.99</v>
      </c>
      <c r="AT82" s="4" t="str">
        <f t="shared" si="55"/>
        <v>999:99.99</v>
      </c>
      <c r="AU82" s="4" t="str">
        <f t="shared" si="58"/>
        <v/>
      </c>
      <c r="AV82" s="4" t="str">
        <f t="shared" si="59"/>
        <v/>
      </c>
    </row>
    <row r="83" spans="1:48" ht="16.5" customHeight="1">
      <c r="A83" s="9" t="str">
        <f t="shared" si="42"/>
        <v/>
      </c>
      <c r="B83" s="98"/>
      <c r="C83" s="99"/>
      <c r="D83" s="100"/>
      <c r="E83" s="100"/>
      <c r="F83" s="100"/>
      <c r="G83" s="100"/>
      <c r="H83" s="152"/>
      <c r="I83" s="131"/>
      <c r="J83" s="152"/>
      <c r="K83" s="131"/>
      <c r="L83" s="152"/>
      <c r="M83" s="131"/>
      <c r="N83" s="152"/>
      <c r="O83" s="131"/>
      <c r="P83" s="9" t="str">
        <f>IF(B83="","",YEAR(申込書!$C$60)-YEAR(申込一覧表!B83))</f>
        <v/>
      </c>
      <c r="Q83" s="13"/>
      <c r="R83" s="14">
        <f t="shared" si="29"/>
        <v>0</v>
      </c>
      <c r="S83" s="14">
        <f t="shared" si="30"/>
        <v>0</v>
      </c>
      <c r="T83" s="4" t="str">
        <f t="shared" si="31"/>
        <v/>
      </c>
      <c r="U83" s="4" t="str">
        <f t="shared" si="32"/>
        <v/>
      </c>
      <c r="V83" s="7">
        <f t="shared" si="43"/>
        <v>0</v>
      </c>
      <c r="W83" s="7" t="str">
        <f t="shared" si="44"/>
        <v/>
      </c>
      <c r="X83" s="4">
        <f t="shared" si="33"/>
        <v>0</v>
      </c>
      <c r="Y83" s="4">
        <f t="shared" si="56"/>
        <v>0</v>
      </c>
      <c r="Z83" s="4" t="str">
        <f t="shared" si="57"/>
        <v/>
      </c>
      <c r="AA83" s="4" t="str">
        <f t="shared" si="34"/>
        <v/>
      </c>
      <c r="AB83" s="14">
        <f t="shared" si="35"/>
        <v>0</v>
      </c>
      <c r="AC83" s="4" t="str">
        <f t="shared" si="36"/>
        <v/>
      </c>
      <c r="AD83" s="4">
        <v>5</v>
      </c>
      <c r="AE83" s="4" t="str">
        <f t="shared" si="37"/>
        <v xml:space="preserve"> </v>
      </c>
      <c r="AF83" s="4" t="str">
        <f t="shared" si="38"/>
        <v xml:space="preserve">  </v>
      </c>
      <c r="AG83" s="4" t="str">
        <f t="shared" si="45"/>
        <v/>
      </c>
      <c r="AH83" s="4" t="str">
        <f t="shared" si="39"/>
        <v/>
      </c>
      <c r="AI83" s="4" t="str">
        <f t="shared" si="40"/>
        <v/>
      </c>
      <c r="AJ83" s="4" t="str">
        <f t="shared" si="46"/>
        <v/>
      </c>
      <c r="AK83" s="4" t="str">
        <f t="shared" si="47"/>
        <v/>
      </c>
      <c r="AL83" s="4" t="str">
        <f t="shared" si="48"/>
        <v/>
      </c>
      <c r="AM83" s="4" t="str">
        <f t="shared" si="49"/>
        <v/>
      </c>
      <c r="AN83" s="4" t="str">
        <f t="shared" si="50"/>
        <v/>
      </c>
      <c r="AO83" s="4" t="str">
        <f t="shared" si="51"/>
        <v/>
      </c>
      <c r="AP83" s="4">
        <f t="shared" si="41"/>
        <v>0</v>
      </c>
      <c r="AQ83" s="4" t="str">
        <f t="shared" si="52"/>
        <v>999:99.99</v>
      </c>
      <c r="AR83" s="4" t="str">
        <f t="shared" si="53"/>
        <v>999:99.99</v>
      </c>
      <c r="AS83" s="4" t="str">
        <f t="shared" si="54"/>
        <v>999:99.99</v>
      </c>
      <c r="AT83" s="4" t="str">
        <f t="shared" si="55"/>
        <v>999:99.99</v>
      </c>
      <c r="AU83" s="4" t="str">
        <f t="shared" si="58"/>
        <v/>
      </c>
      <c r="AV83" s="4" t="str">
        <f t="shared" si="59"/>
        <v/>
      </c>
    </row>
    <row r="84" spans="1:48" ht="16.5" customHeight="1">
      <c r="A84" s="9" t="str">
        <f t="shared" si="42"/>
        <v/>
      </c>
      <c r="B84" s="98"/>
      <c r="C84" s="99"/>
      <c r="D84" s="100"/>
      <c r="E84" s="100"/>
      <c r="F84" s="100"/>
      <c r="G84" s="100"/>
      <c r="H84" s="152"/>
      <c r="I84" s="131"/>
      <c r="J84" s="152"/>
      <c r="K84" s="131"/>
      <c r="L84" s="152"/>
      <c r="M84" s="131"/>
      <c r="N84" s="152"/>
      <c r="O84" s="131"/>
      <c r="P84" s="9" t="str">
        <f>IF(B84="","",YEAR(申込書!$C$60)-YEAR(申込一覧表!B84))</f>
        <v/>
      </c>
      <c r="Q84" s="13"/>
      <c r="R84" s="14">
        <f t="shared" si="29"/>
        <v>0</v>
      </c>
      <c r="S84" s="14">
        <f t="shared" si="30"/>
        <v>0</v>
      </c>
      <c r="T84" s="4" t="str">
        <f t="shared" si="31"/>
        <v/>
      </c>
      <c r="U84" s="4" t="str">
        <f t="shared" si="32"/>
        <v/>
      </c>
      <c r="V84" s="7">
        <f t="shared" si="43"/>
        <v>0</v>
      </c>
      <c r="W84" s="7" t="str">
        <f t="shared" si="44"/>
        <v/>
      </c>
      <c r="X84" s="4">
        <f t="shared" si="33"/>
        <v>0</v>
      </c>
      <c r="Y84" s="4">
        <f t="shared" si="56"/>
        <v>0</v>
      </c>
      <c r="Z84" s="4" t="str">
        <f t="shared" si="57"/>
        <v/>
      </c>
      <c r="AA84" s="4" t="str">
        <f t="shared" si="34"/>
        <v/>
      </c>
      <c r="AB84" s="14">
        <f t="shared" si="35"/>
        <v>0</v>
      </c>
      <c r="AC84" s="4" t="str">
        <f t="shared" si="36"/>
        <v/>
      </c>
      <c r="AD84" s="4">
        <v>5</v>
      </c>
      <c r="AE84" s="4" t="str">
        <f t="shared" si="37"/>
        <v xml:space="preserve"> </v>
      </c>
      <c r="AF84" s="4" t="str">
        <f t="shared" si="38"/>
        <v xml:space="preserve">  </v>
      </c>
      <c r="AG84" s="4" t="str">
        <f t="shared" si="45"/>
        <v/>
      </c>
      <c r="AH84" s="4" t="str">
        <f t="shared" si="39"/>
        <v/>
      </c>
      <c r="AI84" s="4" t="str">
        <f t="shared" si="40"/>
        <v/>
      </c>
      <c r="AJ84" s="4" t="str">
        <f t="shared" si="46"/>
        <v/>
      </c>
      <c r="AK84" s="4" t="str">
        <f t="shared" si="47"/>
        <v/>
      </c>
      <c r="AL84" s="4" t="str">
        <f t="shared" si="48"/>
        <v/>
      </c>
      <c r="AM84" s="4" t="str">
        <f t="shared" si="49"/>
        <v/>
      </c>
      <c r="AN84" s="4" t="str">
        <f t="shared" si="50"/>
        <v/>
      </c>
      <c r="AO84" s="4" t="str">
        <f t="shared" si="51"/>
        <v/>
      </c>
      <c r="AP84" s="4">
        <f t="shared" si="41"/>
        <v>0</v>
      </c>
      <c r="AQ84" s="4" t="str">
        <f t="shared" si="52"/>
        <v>999:99.99</v>
      </c>
      <c r="AR84" s="4" t="str">
        <f t="shared" si="53"/>
        <v>999:99.99</v>
      </c>
      <c r="AS84" s="4" t="str">
        <f t="shared" si="54"/>
        <v>999:99.99</v>
      </c>
      <c r="AT84" s="4" t="str">
        <f t="shared" si="55"/>
        <v>999:99.99</v>
      </c>
      <c r="AU84" s="4" t="str">
        <f t="shared" si="58"/>
        <v/>
      </c>
      <c r="AV84" s="4" t="str">
        <f t="shared" si="59"/>
        <v/>
      </c>
    </row>
    <row r="85" spans="1:48" ht="16.5" customHeight="1">
      <c r="A85" s="9" t="str">
        <f t="shared" si="42"/>
        <v/>
      </c>
      <c r="B85" s="98"/>
      <c r="C85" s="99"/>
      <c r="D85" s="100"/>
      <c r="E85" s="100"/>
      <c r="F85" s="100"/>
      <c r="G85" s="100"/>
      <c r="H85" s="152"/>
      <c r="I85" s="131"/>
      <c r="J85" s="152"/>
      <c r="K85" s="131"/>
      <c r="L85" s="152"/>
      <c r="M85" s="131"/>
      <c r="N85" s="152"/>
      <c r="O85" s="131"/>
      <c r="P85" s="9" t="str">
        <f>IF(B85="","",YEAR(申込書!$C$60)-YEAR(申込一覧表!B85))</f>
        <v/>
      </c>
      <c r="Q85" s="13"/>
      <c r="R85" s="14">
        <f t="shared" si="29"/>
        <v>0</v>
      </c>
      <c r="S85" s="14">
        <f t="shared" si="30"/>
        <v>0</v>
      </c>
      <c r="T85" s="4" t="str">
        <f t="shared" si="31"/>
        <v/>
      </c>
      <c r="U85" s="4" t="str">
        <f t="shared" si="32"/>
        <v/>
      </c>
      <c r="V85" s="7">
        <f t="shared" si="43"/>
        <v>0</v>
      </c>
      <c r="W85" s="7" t="str">
        <f t="shared" si="44"/>
        <v/>
      </c>
      <c r="X85" s="4">
        <f t="shared" si="33"/>
        <v>0</v>
      </c>
      <c r="Y85" s="4">
        <f t="shared" si="56"/>
        <v>0</v>
      </c>
      <c r="Z85" s="4" t="str">
        <f t="shared" si="57"/>
        <v/>
      </c>
      <c r="AA85" s="4" t="str">
        <f t="shared" si="34"/>
        <v/>
      </c>
      <c r="AB85" s="14">
        <f t="shared" si="35"/>
        <v>0</v>
      </c>
      <c r="AC85" s="4" t="str">
        <f t="shared" si="36"/>
        <v/>
      </c>
      <c r="AD85" s="4">
        <v>5</v>
      </c>
      <c r="AE85" s="4" t="str">
        <f t="shared" si="37"/>
        <v xml:space="preserve"> </v>
      </c>
      <c r="AF85" s="4" t="str">
        <f t="shared" si="38"/>
        <v xml:space="preserve">  </v>
      </c>
      <c r="AG85" s="4" t="str">
        <f t="shared" si="45"/>
        <v/>
      </c>
      <c r="AH85" s="4" t="str">
        <f t="shared" si="39"/>
        <v/>
      </c>
      <c r="AI85" s="4" t="str">
        <f t="shared" si="40"/>
        <v/>
      </c>
      <c r="AJ85" s="4" t="str">
        <f t="shared" si="46"/>
        <v/>
      </c>
      <c r="AK85" s="4" t="str">
        <f t="shared" si="47"/>
        <v/>
      </c>
      <c r="AL85" s="4" t="str">
        <f t="shared" si="48"/>
        <v/>
      </c>
      <c r="AM85" s="4" t="str">
        <f t="shared" si="49"/>
        <v/>
      </c>
      <c r="AN85" s="4" t="str">
        <f t="shared" si="50"/>
        <v/>
      </c>
      <c r="AO85" s="4" t="str">
        <f t="shared" si="51"/>
        <v/>
      </c>
      <c r="AP85" s="4">
        <f t="shared" si="41"/>
        <v>0</v>
      </c>
      <c r="AQ85" s="4" t="str">
        <f t="shared" si="52"/>
        <v>999:99.99</v>
      </c>
      <c r="AR85" s="4" t="str">
        <f t="shared" si="53"/>
        <v>999:99.99</v>
      </c>
      <c r="AS85" s="4" t="str">
        <f t="shared" si="54"/>
        <v>999:99.99</v>
      </c>
      <c r="AT85" s="4" t="str">
        <f t="shared" si="55"/>
        <v>999:99.99</v>
      </c>
      <c r="AU85" s="4" t="str">
        <f t="shared" si="58"/>
        <v/>
      </c>
      <c r="AV85" s="4" t="str">
        <f t="shared" si="59"/>
        <v/>
      </c>
    </row>
    <row r="86" spans="1:48" ht="16.5" customHeight="1">
      <c r="A86" s="9" t="str">
        <f t="shared" si="42"/>
        <v/>
      </c>
      <c r="B86" s="98"/>
      <c r="C86" s="99"/>
      <c r="D86" s="100"/>
      <c r="E86" s="100"/>
      <c r="F86" s="100"/>
      <c r="G86" s="100"/>
      <c r="H86" s="152"/>
      <c r="I86" s="131"/>
      <c r="J86" s="152"/>
      <c r="K86" s="131"/>
      <c r="L86" s="152"/>
      <c r="M86" s="131"/>
      <c r="N86" s="152"/>
      <c r="O86" s="131"/>
      <c r="P86" s="9" t="str">
        <f>IF(B86="","",YEAR(申込書!$C$60)-YEAR(申込一覧表!B86))</f>
        <v/>
      </c>
      <c r="Q86" s="13"/>
      <c r="R86" s="14">
        <f t="shared" si="29"/>
        <v>0</v>
      </c>
      <c r="S86" s="14">
        <f t="shared" si="30"/>
        <v>0</v>
      </c>
      <c r="T86" s="4" t="str">
        <f t="shared" si="31"/>
        <v/>
      </c>
      <c r="U86" s="4" t="str">
        <f t="shared" si="32"/>
        <v/>
      </c>
      <c r="V86" s="7">
        <f t="shared" si="43"/>
        <v>0</v>
      </c>
      <c r="W86" s="7" t="str">
        <f t="shared" si="44"/>
        <v/>
      </c>
      <c r="X86" s="4">
        <f t="shared" si="33"/>
        <v>0</v>
      </c>
      <c r="Y86" s="4">
        <f t="shared" si="56"/>
        <v>0</v>
      </c>
      <c r="Z86" s="4" t="str">
        <f t="shared" si="57"/>
        <v/>
      </c>
      <c r="AA86" s="4" t="str">
        <f t="shared" si="34"/>
        <v/>
      </c>
      <c r="AB86" s="14">
        <f t="shared" si="35"/>
        <v>0</v>
      </c>
      <c r="AC86" s="4" t="str">
        <f t="shared" si="36"/>
        <v/>
      </c>
      <c r="AD86" s="4">
        <v>5</v>
      </c>
      <c r="AE86" s="4" t="str">
        <f t="shared" si="37"/>
        <v xml:space="preserve"> </v>
      </c>
      <c r="AF86" s="4" t="str">
        <f t="shared" si="38"/>
        <v xml:space="preserve">  </v>
      </c>
      <c r="AG86" s="4" t="str">
        <f t="shared" si="45"/>
        <v/>
      </c>
      <c r="AH86" s="4" t="str">
        <f t="shared" si="39"/>
        <v/>
      </c>
      <c r="AI86" s="4" t="str">
        <f t="shared" si="40"/>
        <v/>
      </c>
      <c r="AJ86" s="4" t="str">
        <f t="shared" si="46"/>
        <v/>
      </c>
      <c r="AK86" s="4" t="str">
        <f t="shared" si="47"/>
        <v/>
      </c>
      <c r="AL86" s="4" t="str">
        <f t="shared" si="48"/>
        <v/>
      </c>
      <c r="AM86" s="4" t="str">
        <f t="shared" si="49"/>
        <v/>
      </c>
      <c r="AN86" s="4" t="str">
        <f t="shared" si="50"/>
        <v/>
      </c>
      <c r="AO86" s="4" t="str">
        <f t="shared" si="51"/>
        <v/>
      </c>
      <c r="AP86" s="4">
        <f t="shared" si="41"/>
        <v>0</v>
      </c>
      <c r="AQ86" s="4" t="str">
        <f t="shared" si="52"/>
        <v>999:99.99</v>
      </c>
      <c r="AR86" s="4" t="str">
        <f t="shared" si="53"/>
        <v>999:99.99</v>
      </c>
      <c r="AS86" s="4" t="str">
        <f t="shared" si="54"/>
        <v>999:99.99</v>
      </c>
      <c r="AT86" s="4" t="str">
        <f t="shared" si="55"/>
        <v>999:99.99</v>
      </c>
      <c r="AU86" s="4" t="str">
        <f t="shared" si="58"/>
        <v/>
      </c>
      <c r="AV86" s="4" t="str">
        <f t="shared" si="59"/>
        <v/>
      </c>
    </row>
    <row r="87" spans="1:48" ht="16.5" customHeight="1">
      <c r="A87" s="9" t="str">
        <f t="shared" si="42"/>
        <v/>
      </c>
      <c r="B87" s="98"/>
      <c r="C87" s="99"/>
      <c r="D87" s="100"/>
      <c r="E87" s="100"/>
      <c r="F87" s="100"/>
      <c r="G87" s="100"/>
      <c r="H87" s="152"/>
      <c r="I87" s="131"/>
      <c r="J87" s="152"/>
      <c r="K87" s="131"/>
      <c r="L87" s="152"/>
      <c r="M87" s="131"/>
      <c r="N87" s="152"/>
      <c r="O87" s="131"/>
      <c r="P87" s="9" t="str">
        <f>IF(B87="","",YEAR(申込書!$C$60)-YEAR(申込一覧表!B87))</f>
        <v/>
      </c>
      <c r="Q87" s="13"/>
      <c r="R87" s="14">
        <f t="shared" si="29"/>
        <v>0</v>
      </c>
      <c r="S87" s="14">
        <f t="shared" si="30"/>
        <v>0</v>
      </c>
      <c r="T87" s="4" t="str">
        <f t="shared" si="31"/>
        <v/>
      </c>
      <c r="U87" s="4" t="str">
        <f t="shared" si="32"/>
        <v/>
      </c>
      <c r="V87" s="7">
        <f t="shared" si="43"/>
        <v>0</v>
      </c>
      <c r="W87" s="7" t="str">
        <f t="shared" si="44"/>
        <v/>
      </c>
      <c r="X87" s="4">
        <f t="shared" si="33"/>
        <v>0</v>
      </c>
      <c r="Y87" s="4">
        <f t="shared" si="56"/>
        <v>0</v>
      </c>
      <c r="Z87" s="4" t="str">
        <f t="shared" si="57"/>
        <v/>
      </c>
      <c r="AA87" s="4" t="str">
        <f t="shared" si="34"/>
        <v/>
      </c>
      <c r="AB87" s="14">
        <f t="shared" si="35"/>
        <v>0</v>
      </c>
      <c r="AC87" s="4" t="str">
        <f t="shared" si="36"/>
        <v/>
      </c>
      <c r="AD87" s="4">
        <v>5</v>
      </c>
      <c r="AE87" s="4" t="str">
        <f t="shared" si="37"/>
        <v xml:space="preserve"> </v>
      </c>
      <c r="AF87" s="4" t="str">
        <f t="shared" si="38"/>
        <v xml:space="preserve">  </v>
      </c>
      <c r="AG87" s="4" t="str">
        <f t="shared" si="45"/>
        <v/>
      </c>
      <c r="AH87" s="4" t="str">
        <f t="shared" si="39"/>
        <v/>
      </c>
      <c r="AI87" s="4" t="str">
        <f t="shared" si="40"/>
        <v/>
      </c>
      <c r="AJ87" s="4" t="str">
        <f t="shared" si="46"/>
        <v/>
      </c>
      <c r="AK87" s="4" t="str">
        <f t="shared" si="47"/>
        <v/>
      </c>
      <c r="AL87" s="4" t="str">
        <f t="shared" ref="AL87" si="60">IF(H87="","",VALUE(LEFT(H87,4)))</f>
        <v/>
      </c>
      <c r="AM87" s="4" t="str">
        <f t="shared" ref="AM87" si="61">IF(J87="","",VALUE(LEFT(J87,4)))</f>
        <v/>
      </c>
      <c r="AN87" s="4" t="str">
        <f t="shared" ref="AN87" si="62">IF(L87="","",VALUE(LEFT(L87,4)))</f>
        <v/>
      </c>
      <c r="AO87" s="4" t="str">
        <f t="shared" ref="AO87" si="63">IF(N87="","",VALUE(LEFT(N87,4)))</f>
        <v/>
      </c>
      <c r="AP87" s="4">
        <f t="shared" si="41"/>
        <v>0</v>
      </c>
      <c r="AQ87" s="4" t="str">
        <f t="shared" si="52"/>
        <v>999:99.99</v>
      </c>
      <c r="AR87" s="4" t="str">
        <f t="shared" si="53"/>
        <v>999:99.99</v>
      </c>
      <c r="AS87" s="4" t="str">
        <f t="shared" si="54"/>
        <v>999:99.99</v>
      </c>
      <c r="AT87" s="4" t="str">
        <f t="shared" si="55"/>
        <v>999:99.99</v>
      </c>
      <c r="AU87" s="4" t="str">
        <f t="shared" si="58"/>
        <v/>
      </c>
      <c r="AV87" s="4" t="str">
        <f t="shared" si="59"/>
        <v/>
      </c>
    </row>
    <row r="88" spans="1:48" ht="16.5" customHeight="1">
      <c r="AB88" s="15">
        <f>40-COUNTIF(AB48:AB87,0)</f>
        <v>0</v>
      </c>
      <c r="AU88" s="4">
        <f>SUM(AU6:AU87)</f>
        <v>0</v>
      </c>
      <c r="AV88" s="4">
        <f>SUM(AV6:AV87)</f>
        <v>0</v>
      </c>
    </row>
    <row r="89" spans="1:48" ht="16.5" customHeight="1">
      <c r="AB89" s="15">
        <f>SUM(AB48:AB87)</f>
        <v>0</v>
      </c>
    </row>
  </sheetData>
  <sheetProtection algorithmName="SHA-512" hashValue="YyhWWqz79NVDqu3cxnEU8AiTlFAIAg9SpnpV0ePtHiQWiU8EVhWGjEsn2HVECX7VCxz8mS/5WtjF40baqr0oyA==" saltValue="IzimlE60svuEdwLJ3LDAHA==" spinCount="100000" sheet="1" selectLockedCells="1"/>
  <mergeCells count="9">
    <mergeCell ref="H4:I4"/>
    <mergeCell ref="J4:K4"/>
    <mergeCell ref="L4:M4"/>
    <mergeCell ref="AQ4:AT4"/>
    <mergeCell ref="AH4:AK4"/>
    <mergeCell ref="AL4:AO4"/>
    <mergeCell ref="R3:S3"/>
    <mergeCell ref="O1:P1"/>
    <mergeCell ref="N4:O4"/>
  </mergeCells>
  <phoneticPr fontId="2"/>
  <conditionalFormatting sqref="J48:J87 H6:H45 J6:J45 H48:H87">
    <cfRule type="expression" dxfId="13" priority="9" stopIfTrue="1">
      <formula>$R6=1</formula>
    </cfRule>
  </conditionalFormatting>
  <conditionalFormatting sqref="L48:L87 N48:N87 L6:L45 N6:N45">
    <cfRule type="expression" dxfId="12" priority="10" stopIfTrue="1">
      <formula>$S6=1</formula>
    </cfRule>
  </conditionalFormatting>
  <conditionalFormatting sqref="L6:L45">
    <cfRule type="expression" dxfId="11" priority="8" stopIfTrue="1">
      <formula>$R6=1</formula>
    </cfRule>
  </conditionalFormatting>
  <conditionalFormatting sqref="N6:N45">
    <cfRule type="expression" dxfId="10" priority="7" stopIfTrue="1">
      <formula>$R6=1</formula>
    </cfRule>
  </conditionalFormatting>
  <conditionalFormatting sqref="L48:L87">
    <cfRule type="expression" dxfId="9" priority="6" stopIfTrue="1">
      <formula>$R48=1</formula>
    </cfRule>
  </conditionalFormatting>
  <conditionalFormatting sqref="N48:N87">
    <cfRule type="expression" dxfId="8" priority="5" stopIfTrue="1">
      <formula>$R48=1</formula>
    </cfRule>
  </conditionalFormatting>
  <conditionalFormatting sqref="L6:L45">
    <cfRule type="expression" dxfId="7" priority="4" stopIfTrue="1">
      <formula>$R6=1</formula>
    </cfRule>
  </conditionalFormatting>
  <conditionalFormatting sqref="N6:N45">
    <cfRule type="expression" dxfId="6" priority="3" stopIfTrue="1">
      <formula>$R6=1</formula>
    </cfRule>
  </conditionalFormatting>
  <conditionalFormatting sqref="L48:L87">
    <cfRule type="expression" dxfId="5" priority="2" stopIfTrue="1">
      <formula>$R48=1</formula>
    </cfRule>
  </conditionalFormatting>
  <conditionalFormatting sqref="N48:N87">
    <cfRule type="expression" dxfId="4" priority="1" stopIfTrue="1">
      <formula>$R48=1</formula>
    </cfRule>
  </conditionalFormatting>
  <dataValidations xWindow="494" yWindow="644" count="10">
    <dataValidation type="list" imeMode="on" allowBlank="1" showInputMessage="1" showErrorMessage="1" promptTitle="種別選択" prompt="マスターズ協会_x000a_登録種別を_x000a_選択して下さい。" sqref="C6:C45 C48:C87" xr:uid="{00000000-0002-0000-0100-000000000000}">
      <formula1>"100歳,１年間"</formula1>
    </dataValidation>
    <dataValidation imeMode="on" allowBlank="1" showInputMessage="1" showErrorMessage="1" promptTitle="名" prompt="選手の名を入力して下さい。" sqref="E48:E87 E6:E45" xr:uid="{00000000-0002-0000-0100-000001000000}"/>
    <dataValidation allowBlank="1" showInputMessage="1" showErrorMessage="1" prompt="入力不要" sqref="A6:A45 P48:P87 P6:P45 A48:A87" xr:uid="{00000000-0002-0000-0100-000002000000}"/>
    <dataValidation type="date" imeMode="off" operator="lessThanOrEqual" allowBlank="1" showInputMessage="1" showErrorMessage="1" error="18歳未満は出場出来ません。" promptTitle="入力形式" prompt="例　1943/01/14 の形式で_x000a_入力して下さい。" sqref="B48:B87 B6:B45" xr:uid="{00000000-0002-0000-0100-000003000000}">
      <formula1>TODAY()-16*365</formula1>
    </dataValidation>
    <dataValidation imeMode="on" allowBlank="1" showInputMessage="1" showErrorMessage="1" promptTitle="姓" prompt="選手の姓を入力して下さい。" sqref="D48:D87 D6:D45" xr:uid="{00000000-0002-0000-0100-000004000000}"/>
    <dataValidation imeMode="halfKatakana" allowBlank="1" showInputMessage="1" showErrorMessage="1" promptTitle="選手姓カナ" prompt="選手の姓のフリカナを入力して下さい。_x000a_（半角カタカナ）" sqref="F6:F45 F48:F87" xr:uid="{00000000-0002-0000-0100-000005000000}"/>
    <dataValidation imeMode="halfKatakana" allowBlank="1" showInputMessage="1" showErrorMessage="1" promptTitle="選手名カナ" prompt="選手の名のフリカナを入力して下さい。_x000a_（半角カタカナ）" sqref="G6:G45 G48:G87" xr:uid="{00000000-0002-0000-0100-000006000000}"/>
    <dataValidation type="list" allowBlank="1" showInputMessage="1" showErrorMessage="1" promptTitle="種目選択" prompt="泳いだ種目を選択して下さい。" sqref="N48:N87 H6:H45 J6:J45 L6:L45 N6:N45 J48:J87 L48:L87 H48:H87" xr:uid="{00000000-0002-0000-0100-000007000000}">
      <formula1>$V$6:$V$10</formula1>
    </dataValidation>
    <dataValidation type="decimal" imeMode="off" allowBlank="1" showInputMessage="1" showErrorMessage="1" errorTitle="入力確認" error="20秒から200分以内で入力して下さい。_x000a_１分以上の場合は_x000a_1分45秒67→｢145.67｣の形式で_x000a_入力して下さい。" promptTitle="記録入力" prompt="例   1分13秒32→113.32               10分35秒45→1035.45 _x000a_100分23秒45→10023.45" sqref="I6:I45 K6:K45 M6:M45 O6:O45" xr:uid="{00000000-0002-0000-0100-000008000000}">
      <formula1>20</formula1>
      <formula2>200000</formula2>
    </dataValidation>
    <dataValidation type="decimal" imeMode="off" allowBlank="1" showInputMessage="1" showErrorMessage="1" errorTitle="入力確認" error="20秒から20分以内で入力して下さい。_x000a_１分以上の場合は_x000a_1分45秒67→｢145.67｣の形式で_x000a_入力して下さい。" promptTitle="記録入力" prompt="例   1分13秒32→113.32               10分35秒45→1035.45_x000a_100分23秒45→10023.45" sqref="I48:I87 K48:K87 M48:M87 O48:O87" xr:uid="{00000000-0002-0000-0100-000009000000}">
      <formula1>20</formula1>
      <formula2>200000</formula2>
    </dataValidation>
  </dataValidations>
  <pageMargins left="0.39370078740157483" right="0.39370078740157483" top="0.39370078740157483" bottom="0.39370078740157483" header="0.51181102362204722" footer="0.51181102362204722"/>
  <pageSetup paperSize="9" scale="72" fitToHeight="2" orientation="landscape" blackAndWhite="1" horizontalDpi="4294967292" verticalDpi="300" r:id="rId1"/>
  <headerFooter alignWithMargins="0"/>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W128"/>
  <sheetViews>
    <sheetView showGridLines="0" workbookViewId="0">
      <pane ySplit="5" topLeftCell="A6" activePane="bottomLeft" state="frozen"/>
      <selection pane="bottomLeft" activeCell="F24" sqref="F24"/>
    </sheetView>
  </sheetViews>
  <sheetFormatPr defaultRowHeight="14.25" customHeight="1"/>
  <cols>
    <col min="1" max="1" width="4.42578125" style="18" customWidth="1"/>
    <col min="2" max="2" width="13.7109375" style="17" customWidth="1"/>
    <col min="3" max="3" width="7.7109375" style="18" customWidth="1"/>
    <col min="4" max="4" width="9.140625" style="18"/>
    <col min="5" max="5" width="9.140625" style="17"/>
    <col min="6" max="10" width="12.85546875" style="17" customWidth="1"/>
    <col min="11" max="11" width="9.140625" style="17" customWidth="1"/>
    <col min="12" max="12" width="12.7109375" style="17" customWidth="1"/>
    <col min="13" max="13" width="3.7109375" style="17" customWidth="1"/>
    <col min="14" max="14" width="14.42578125" style="17" customWidth="1"/>
    <col min="15" max="15" width="4.28515625" style="17" customWidth="1"/>
    <col min="16" max="16" width="2.7109375" style="17" customWidth="1"/>
    <col min="17" max="20" width="9.140625" style="17" customWidth="1"/>
    <col min="21" max="32" width="3.28515625" style="17" customWidth="1"/>
    <col min="33" max="33" width="4.5703125" style="17" customWidth="1"/>
    <col min="34" max="34" width="9.140625" style="17" customWidth="1"/>
    <col min="35" max="42" width="5.7109375" style="17" customWidth="1"/>
    <col min="43" max="44" width="9.140625" style="17" customWidth="1"/>
    <col min="45" max="48" width="5.140625" style="17" customWidth="1"/>
    <col min="49" max="52" width="9.140625" style="17" customWidth="1"/>
    <col min="53" max="16384" width="9.140625" style="17"/>
  </cols>
  <sheetData>
    <row r="1" spans="1:49" ht="14.25" customHeight="1">
      <c r="A1" s="5" t="str">
        <f>申込書!B1</f>
        <v>第26回ＪＳＣＡマスターズ水泳通信記録会</v>
      </c>
      <c r="I1" s="244" t="s">
        <v>89</v>
      </c>
      <c r="J1" s="246"/>
    </row>
    <row r="2" spans="1:49" ht="14.25" customHeight="1">
      <c r="B2" s="133" t="str">
        <f>IF(AND(AND(申込書!$E$20="",申込書!$P$20=""),申込書!$E$27&gt;5),"※競技役員欄にご記入がありません。このままですと受付できません。","")</f>
        <v/>
      </c>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49" ht="14.25" customHeight="1">
      <c r="A3" s="3" t="str">
        <f>申込書!C4&amp;申込書!D4&amp;"-0"&amp;申込書!G4&amp;申込書!H4&amp;申込書!I4</f>
        <v>-0</v>
      </c>
      <c r="B3" s="16"/>
      <c r="C3" s="8"/>
      <c r="D3" s="8" t="str">
        <f>IF(申込書!C6="","チーム登録を行って下さい",申込書!C6)</f>
        <v>チーム登録を行って下さい</v>
      </c>
      <c r="N3" s="18"/>
      <c r="O3" s="18"/>
    </row>
    <row r="4" spans="1:49" ht="14.25" customHeight="1">
      <c r="B4" s="19"/>
      <c r="C4" s="20"/>
      <c r="D4" s="20"/>
      <c r="G4" s="58" t="s">
        <v>65</v>
      </c>
      <c r="N4" s="17" t="str">
        <f>申込書!Q4&amp;申込書!R4&amp;申込書!S4&amp;申込書!T4&amp;申込書!U4&amp;申込書!W4</f>
        <v/>
      </c>
    </row>
    <row r="5" spans="1:49" s="18" customFormat="1" ht="14.25" customHeight="1">
      <c r="A5" s="21" t="s">
        <v>16</v>
      </c>
      <c r="B5" s="21" t="s">
        <v>17</v>
      </c>
      <c r="C5" s="21" t="s">
        <v>25</v>
      </c>
      <c r="D5" s="21" t="s">
        <v>18</v>
      </c>
      <c r="E5" s="21" t="s">
        <v>23</v>
      </c>
      <c r="F5" s="21" t="s">
        <v>19</v>
      </c>
      <c r="G5" s="21" t="s">
        <v>20</v>
      </c>
      <c r="H5" s="21" t="s">
        <v>21</v>
      </c>
      <c r="I5" s="21" t="s">
        <v>22</v>
      </c>
      <c r="J5" s="54"/>
      <c r="N5" s="17"/>
      <c r="O5" s="17"/>
      <c r="U5" s="18" t="s">
        <v>24</v>
      </c>
      <c r="Y5" s="18" t="s">
        <v>154</v>
      </c>
      <c r="AC5" s="18" t="s">
        <v>182</v>
      </c>
      <c r="AS5" s="265" t="s">
        <v>183</v>
      </c>
      <c r="AT5" s="265"/>
      <c r="AU5" s="265"/>
      <c r="AV5" s="265"/>
    </row>
    <row r="6" spans="1:49" s="26" customFormat="1" ht="14.25" customHeight="1">
      <c r="A6" s="22" t="s">
        <v>59</v>
      </c>
      <c r="B6" s="23"/>
      <c r="C6" s="24"/>
      <c r="D6" s="23"/>
      <c r="E6" s="24"/>
      <c r="F6" s="25" t="str">
        <f>IF(AQ14&gt;1,"区分の重複があります!!","")</f>
        <v/>
      </c>
      <c r="G6" s="24"/>
      <c r="H6" s="24"/>
      <c r="I6" s="24"/>
      <c r="K6" s="26">
        <f>申込一覧表!Y87</f>
        <v>0</v>
      </c>
      <c r="N6" s="27"/>
      <c r="O6" s="27"/>
      <c r="Q6" s="26" t="s">
        <v>95</v>
      </c>
      <c r="R6" s="26" t="s">
        <v>96</v>
      </c>
      <c r="S6" s="26" t="s">
        <v>93</v>
      </c>
      <c r="T6" s="26" t="s">
        <v>94</v>
      </c>
      <c r="U6" s="26" t="s">
        <v>51</v>
      </c>
      <c r="V6" s="26" t="s">
        <v>52</v>
      </c>
      <c r="W6" s="26" t="s">
        <v>53</v>
      </c>
      <c r="X6" s="26" t="s">
        <v>54</v>
      </c>
      <c r="Y6" s="26" t="s">
        <v>51</v>
      </c>
      <c r="Z6" s="26" t="s">
        <v>52</v>
      </c>
      <c r="AA6" s="26" t="s">
        <v>53</v>
      </c>
      <c r="AB6" s="26" t="s">
        <v>54</v>
      </c>
      <c r="AC6" s="26" t="s">
        <v>51</v>
      </c>
      <c r="AD6" s="26" t="s">
        <v>52</v>
      </c>
      <c r="AE6" s="26" t="s">
        <v>53</v>
      </c>
      <c r="AF6" s="26" t="s">
        <v>54</v>
      </c>
      <c r="AH6" s="26" t="s">
        <v>25</v>
      </c>
      <c r="AI6" s="122">
        <v>119</v>
      </c>
      <c r="AJ6" s="122">
        <v>120</v>
      </c>
      <c r="AK6" s="122">
        <v>160</v>
      </c>
      <c r="AL6" s="122">
        <v>200</v>
      </c>
      <c r="AM6" s="122">
        <v>240</v>
      </c>
      <c r="AN6" s="122">
        <v>280</v>
      </c>
      <c r="AO6" s="122">
        <v>320</v>
      </c>
      <c r="AP6" s="122">
        <v>360</v>
      </c>
      <c r="AS6" s="26" t="s">
        <v>51</v>
      </c>
      <c r="AT6" s="26" t="s">
        <v>52</v>
      </c>
      <c r="AU6" s="26" t="s">
        <v>53</v>
      </c>
      <c r="AV6" s="26" t="s">
        <v>54</v>
      </c>
    </row>
    <row r="7" spans="1:49" ht="14.25" customHeight="1">
      <c r="A7" s="21" t="str">
        <f>IF(F7="","",1)</f>
        <v/>
      </c>
      <c r="B7" s="28" t="str">
        <f>IF(D7="","",リレーオーダー用紙!$N$4)</f>
        <v/>
      </c>
      <c r="C7" s="29" t="str">
        <f t="shared" ref="C7:C13" si="0">IF(D7="","",IF(D7&lt;120,119,FLOOR(D7,40)))</f>
        <v/>
      </c>
      <c r="D7" s="29" t="str">
        <f t="shared" ref="D7:D13" si="1">IF(SUM(U7:X7)=0,"",SUM(U7:X7))</f>
        <v/>
      </c>
      <c r="E7" s="101"/>
      <c r="F7" s="102"/>
      <c r="G7" s="102"/>
      <c r="H7" s="102"/>
      <c r="I7" s="102"/>
      <c r="J7" s="53" t="str">
        <f>IF(COUNTIF(AC7:AF7,"&gt;1")&gt;0,"泳者重複!!","")</f>
        <v/>
      </c>
      <c r="K7" s="17">
        <v>1</v>
      </c>
      <c r="L7" s="17" t="str">
        <f>IF(K7&lt;=K$6,VLOOKUP(K7,申込一覧表!Z:AA,2,0),"")</f>
        <v/>
      </c>
      <c r="M7" s="17">
        <f>IF(K7&lt;=K$6,VLOOKUP(K7,申込一覧表!Z:AB,3,0),0)</f>
        <v>0</v>
      </c>
      <c r="N7" s="30" t="str">
        <f>IF(M7=0,"",L7)</f>
        <v/>
      </c>
      <c r="O7" s="17" t="str">
        <f>IF(K7&lt;=K$6,VLOOKUP(K7,申込一覧表!Z:AG,8,0),"")</f>
        <v/>
      </c>
      <c r="P7" s="17" t="str">
        <f>IF(K7&lt;=K$6,VLOOKUP(K7,申込一覧表!Z:AD,5,0),"")</f>
        <v/>
      </c>
      <c r="Q7" s="17">
        <f t="shared" ref="Q7:Q38" si="2">COUNTIF($F$7:$I$13,N7)+COUNTIF($F$25:$I$31,N7)</f>
        <v>56</v>
      </c>
      <c r="R7" s="17">
        <f t="shared" ref="R7:R38" si="3">COUNTIF($F$16:$I$22,N7)+COUNTIF($F$34:$I$40,N7)</f>
        <v>56</v>
      </c>
      <c r="S7" s="17">
        <f t="shared" ref="S7:S46" si="4">COUNTIF($F$43:$I$49,N7)</f>
        <v>28</v>
      </c>
      <c r="T7" s="17">
        <f>COUNTIF($F$52:$I$58,_LM7)</f>
        <v>0</v>
      </c>
      <c r="U7" s="17" t="str">
        <f t="shared" ref="U7:X13" si="5">IF(F7="","",VLOOKUP(F7,$N$7:$O$87,2,0))</f>
        <v/>
      </c>
      <c r="V7" s="17" t="str">
        <f t="shared" si="5"/>
        <v/>
      </c>
      <c r="W7" s="17" t="str">
        <f t="shared" si="5"/>
        <v/>
      </c>
      <c r="X7" s="17" t="str">
        <f t="shared" si="5"/>
        <v/>
      </c>
      <c r="AC7" s="17" t="str">
        <f t="shared" ref="AC7:AF13" si="6">IF(F7="","",VLOOKUP(F7,$N$7:$T$87,4,0))</f>
        <v/>
      </c>
      <c r="AD7" s="17" t="str">
        <f t="shared" si="6"/>
        <v/>
      </c>
      <c r="AE7" s="17" t="str">
        <f t="shared" si="6"/>
        <v/>
      </c>
      <c r="AF7" s="17" t="str">
        <f t="shared" si="6"/>
        <v/>
      </c>
      <c r="AG7" s="17">
        <v>1</v>
      </c>
      <c r="AH7" s="121" t="str">
        <f t="shared" ref="AH7:AH13" si="7">C7</f>
        <v/>
      </c>
      <c r="AI7" s="17">
        <f>IF(AI$6=$AH7,1,0)</f>
        <v>0</v>
      </c>
      <c r="AJ7" s="17">
        <f t="shared" ref="AJ7:AP13" si="8">IF(AJ$6=$AH7,1,0)</f>
        <v>0</v>
      </c>
      <c r="AK7" s="17">
        <f t="shared" si="8"/>
        <v>0</v>
      </c>
      <c r="AL7" s="17">
        <f t="shared" si="8"/>
        <v>0</v>
      </c>
      <c r="AM7" s="17">
        <f t="shared" si="8"/>
        <v>0</v>
      </c>
      <c r="AN7" s="17">
        <f t="shared" si="8"/>
        <v>0</v>
      </c>
      <c r="AO7" s="17">
        <f t="shared" si="8"/>
        <v>0</v>
      </c>
      <c r="AP7" s="17">
        <f t="shared" si="8"/>
        <v>0</v>
      </c>
      <c r="AS7" s="17" t="str">
        <f>IF(F7="","",VLOOKUP(F7,$N$7:$AG$86,20,0))</f>
        <v/>
      </c>
      <c r="AT7" s="17" t="str">
        <f>IF(G7="","",VLOOKUP(G7,$N$7:$AG$86,20,0))</f>
        <v/>
      </c>
      <c r="AU7" s="17" t="str">
        <f>IF(H7="","",VLOOKUP(H7,$N$7:$AG$86,20,0))</f>
        <v/>
      </c>
      <c r="AV7" s="17" t="str">
        <f>IF(I7="","",VLOOKUP(I7,$N$7:$AG$86,20,0))</f>
        <v/>
      </c>
      <c r="AW7" s="4" t="str">
        <f>IF(E7="","999:99.99"," "&amp;LEFT(RIGHT("        "&amp;TEXT(E7,"0.00"),7),2)&amp;":"&amp;RIGHT(TEXT(E7,"0.00"),5))</f>
        <v>999:99.99</v>
      </c>
    </row>
    <row r="8" spans="1:49" ht="14.25" customHeight="1">
      <c r="A8" s="21" t="str">
        <f t="shared" ref="A8:A13" si="9">IF(F8="","",A7+1)</f>
        <v/>
      </c>
      <c r="B8" s="28" t="str">
        <f>IF(F8="","",リレーオーダー用紙!$N$4)</f>
        <v/>
      </c>
      <c r="C8" s="29" t="str">
        <f t="shared" si="0"/>
        <v/>
      </c>
      <c r="D8" s="29" t="str">
        <f t="shared" si="1"/>
        <v/>
      </c>
      <c r="E8" s="101"/>
      <c r="F8" s="102"/>
      <c r="G8" s="102"/>
      <c r="H8" s="102"/>
      <c r="I8" s="102"/>
      <c r="J8" s="53" t="str">
        <f t="shared" ref="J8:J13" si="10">IF(COUNTIF(AC8:AF8,"&gt;1")&gt;0,"泳者重複!!","")</f>
        <v/>
      </c>
      <c r="K8" s="17">
        <v>2</v>
      </c>
      <c r="L8" s="17" t="str">
        <f>IF(K8&lt;=K$6,VLOOKUP(K8,申込一覧表!Z:AA,2,0),"")</f>
        <v/>
      </c>
      <c r="M8" s="17">
        <f>IF(K8&lt;=K$6,VLOOKUP(K8,申込一覧表!Z:AB,3,0),0)</f>
        <v>0</v>
      </c>
      <c r="N8" s="31" t="str">
        <f t="shared" ref="N8:N71" si="11">IF(M8=0,"",L8)</f>
        <v/>
      </c>
      <c r="O8" s="17" t="str">
        <f>IF(K8&lt;=K$6,VLOOKUP(K8,申込一覧表!Z:AG,8,0),"")</f>
        <v/>
      </c>
      <c r="P8" s="17" t="str">
        <f>IF(K8&lt;=K$6,VLOOKUP(K8,申込一覧表!Z:AD,5,0),"")</f>
        <v/>
      </c>
      <c r="Q8" s="17">
        <f t="shared" si="2"/>
        <v>56</v>
      </c>
      <c r="R8" s="17">
        <f t="shared" si="3"/>
        <v>56</v>
      </c>
      <c r="S8" s="17">
        <f t="shared" si="4"/>
        <v>28</v>
      </c>
      <c r="T8" s="17">
        <f t="shared" ref="T8:T71" si="12">COUNTIF($F$52:$I$58,_LM7)</f>
        <v>0</v>
      </c>
      <c r="U8" s="17" t="str">
        <f t="shared" si="5"/>
        <v/>
      </c>
      <c r="V8" s="17" t="str">
        <f t="shared" si="5"/>
        <v/>
      </c>
      <c r="W8" s="17" t="str">
        <f t="shared" si="5"/>
        <v/>
      </c>
      <c r="X8" s="17" t="str">
        <f t="shared" si="5"/>
        <v/>
      </c>
      <c r="AC8" s="17" t="str">
        <f t="shared" si="6"/>
        <v/>
      </c>
      <c r="AD8" s="17" t="str">
        <f t="shared" si="6"/>
        <v/>
      </c>
      <c r="AE8" s="17" t="str">
        <f t="shared" si="6"/>
        <v/>
      </c>
      <c r="AF8" s="17" t="str">
        <f t="shared" si="6"/>
        <v/>
      </c>
      <c r="AG8" s="17">
        <v>2</v>
      </c>
      <c r="AH8" s="121" t="str">
        <f t="shared" si="7"/>
        <v/>
      </c>
      <c r="AI8" s="17">
        <f t="shared" ref="AI8:AI13" si="13">IF(AI$6=$AH8,1,0)</f>
        <v>0</v>
      </c>
      <c r="AJ8" s="17">
        <f t="shared" si="8"/>
        <v>0</v>
      </c>
      <c r="AK8" s="17">
        <f t="shared" si="8"/>
        <v>0</v>
      </c>
      <c r="AL8" s="17">
        <f t="shared" si="8"/>
        <v>0</v>
      </c>
      <c r="AM8" s="17">
        <f t="shared" si="8"/>
        <v>0</v>
      </c>
      <c r="AN8" s="17">
        <f t="shared" si="8"/>
        <v>0</v>
      </c>
      <c r="AO8" s="17">
        <f t="shared" si="8"/>
        <v>0</v>
      </c>
      <c r="AP8" s="17">
        <f t="shared" si="8"/>
        <v>0</v>
      </c>
      <c r="AS8" s="17" t="str">
        <f t="shared" ref="AS8:AS58" si="14">IF(F8="","",VLOOKUP(F8,$N$7:$AG$86,20,0))</f>
        <v/>
      </c>
      <c r="AT8" s="17" t="str">
        <f t="shared" ref="AT8:AT58" si="15">IF(G8="","",VLOOKUP(G8,$N$7:$AG$86,20,0))</f>
        <v/>
      </c>
      <c r="AU8" s="17" t="str">
        <f t="shared" ref="AU8:AU58" si="16">IF(H8="","",VLOOKUP(H8,$N$7:$AG$86,20,0))</f>
        <v/>
      </c>
      <c r="AV8" s="17" t="str">
        <f t="shared" ref="AV8:AV59" si="17">IF(I8="","",VLOOKUP(I8,$N$7:$AG$86,20,0))</f>
        <v/>
      </c>
      <c r="AW8" s="4" t="str">
        <f t="shared" ref="AW8:AW58" si="18">IF(E8="","999:99.99"," "&amp;LEFT(RIGHT("        "&amp;TEXT(E8,"0.00"),7),2)&amp;":"&amp;RIGHT(TEXT(E8,"0.00"),5))</f>
        <v>999:99.99</v>
      </c>
    </row>
    <row r="9" spans="1:49" ht="14.25" customHeight="1">
      <c r="A9" s="21" t="str">
        <f t="shared" si="9"/>
        <v/>
      </c>
      <c r="B9" s="28" t="str">
        <f>IF(F9="","",リレーオーダー用紙!$N$4)</f>
        <v/>
      </c>
      <c r="C9" s="29" t="str">
        <f t="shared" si="0"/>
        <v/>
      </c>
      <c r="D9" s="29" t="str">
        <f t="shared" si="1"/>
        <v/>
      </c>
      <c r="E9" s="101"/>
      <c r="F9" s="102"/>
      <c r="G9" s="102"/>
      <c r="H9" s="102"/>
      <c r="I9" s="102"/>
      <c r="J9" s="53" t="str">
        <f t="shared" si="10"/>
        <v/>
      </c>
      <c r="K9" s="17">
        <v>3</v>
      </c>
      <c r="L9" s="17" t="str">
        <f>IF(K9&lt;=K$6,VLOOKUP(K9,申込一覧表!Z:AA,2,0),"")</f>
        <v/>
      </c>
      <c r="M9" s="17">
        <f>IF(K9&lt;=K$6,VLOOKUP(K9,申込一覧表!Z:AB,3,0),0)</f>
        <v>0</v>
      </c>
      <c r="N9" s="31" t="str">
        <f t="shared" si="11"/>
        <v/>
      </c>
      <c r="O9" s="17" t="str">
        <f>IF(K9&lt;=K$6,VLOOKUP(K9,申込一覧表!Z:AG,8,0),"")</f>
        <v/>
      </c>
      <c r="P9" s="17" t="str">
        <f>IF(K9&lt;=K$6,VLOOKUP(K9,申込一覧表!Z:AD,5,0),"")</f>
        <v/>
      </c>
      <c r="Q9" s="17">
        <f t="shared" si="2"/>
        <v>56</v>
      </c>
      <c r="R9" s="17">
        <f t="shared" si="3"/>
        <v>56</v>
      </c>
      <c r="S9" s="17">
        <f t="shared" si="4"/>
        <v>28</v>
      </c>
      <c r="T9" s="17">
        <f t="shared" si="12"/>
        <v>0</v>
      </c>
      <c r="U9" s="17" t="str">
        <f t="shared" si="5"/>
        <v/>
      </c>
      <c r="V9" s="17" t="str">
        <f t="shared" si="5"/>
        <v/>
      </c>
      <c r="W9" s="17" t="str">
        <f t="shared" si="5"/>
        <v/>
      </c>
      <c r="X9" s="17" t="str">
        <f t="shared" si="5"/>
        <v/>
      </c>
      <c r="AC9" s="17" t="str">
        <f t="shared" si="6"/>
        <v/>
      </c>
      <c r="AD9" s="17" t="str">
        <f t="shared" si="6"/>
        <v/>
      </c>
      <c r="AE9" s="17" t="str">
        <f t="shared" si="6"/>
        <v/>
      </c>
      <c r="AF9" s="17" t="str">
        <f t="shared" si="6"/>
        <v/>
      </c>
      <c r="AG9" s="17">
        <v>3</v>
      </c>
      <c r="AH9" s="121" t="str">
        <f t="shared" si="7"/>
        <v/>
      </c>
      <c r="AI9" s="17">
        <f t="shared" si="13"/>
        <v>0</v>
      </c>
      <c r="AJ9" s="17">
        <f t="shared" si="8"/>
        <v>0</v>
      </c>
      <c r="AK9" s="17">
        <f t="shared" si="8"/>
        <v>0</v>
      </c>
      <c r="AL9" s="17">
        <f t="shared" si="8"/>
        <v>0</v>
      </c>
      <c r="AM9" s="17">
        <f t="shared" si="8"/>
        <v>0</v>
      </c>
      <c r="AN9" s="17">
        <f t="shared" si="8"/>
        <v>0</v>
      </c>
      <c r="AO9" s="17">
        <f t="shared" si="8"/>
        <v>0</v>
      </c>
      <c r="AP9" s="17">
        <f t="shared" si="8"/>
        <v>0</v>
      </c>
      <c r="AS9" s="17" t="str">
        <f t="shared" si="14"/>
        <v/>
      </c>
      <c r="AT9" s="17" t="str">
        <f t="shared" si="15"/>
        <v/>
      </c>
      <c r="AU9" s="17" t="str">
        <f t="shared" si="16"/>
        <v/>
      </c>
      <c r="AV9" s="17" t="str">
        <f t="shared" si="17"/>
        <v/>
      </c>
      <c r="AW9" s="4" t="str">
        <f t="shared" si="18"/>
        <v>999:99.99</v>
      </c>
    </row>
    <row r="10" spans="1:49" ht="14.25" customHeight="1">
      <c r="A10" s="21" t="str">
        <f t="shared" si="9"/>
        <v/>
      </c>
      <c r="B10" s="28" t="str">
        <f>IF(F10="","",リレーオーダー用紙!$N$4)</f>
        <v/>
      </c>
      <c r="C10" s="29" t="str">
        <f t="shared" si="0"/>
        <v/>
      </c>
      <c r="D10" s="29" t="str">
        <f t="shared" si="1"/>
        <v/>
      </c>
      <c r="E10" s="101"/>
      <c r="F10" s="102"/>
      <c r="G10" s="102"/>
      <c r="H10" s="102"/>
      <c r="I10" s="102"/>
      <c r="J10" s="53" t="str">
        <f t="shared" si="10"/>
        <v/>
      </c>
      <c r="K10" s="17">
        <v>4</v>
      </c>
      <c r="L10" s="17" t="str">
        <f>IF(K10&lt;=K$6,VLOOKUP(K10,申込一覧表!Z:AA,2,0),"")</f>
        <v/>
      </c>
      <c r="M10" s="17">
        <f>IF(K10&lt;=K$6,VLOOKUP(K10,申込一覧表!Z:AB,3,0),0)</f>
        <v>0</v>
      </c>
      <c r="N10" s="31" t="str">
        <f t="shared" si="11"/>
        <v/>
      </c>
      <c r="O10" s="17" t="str">
        <f>IF(K10&lt;=K$6,VLOOKUP(K10,申込一覧表!Z:AG,8,0),"")</f>
        <v/>
      </c>
      <c r="P10" s="17" t="str">
        <f>IF(K10&lt;=K$6,VLOOKUP(K10,申込一覧表!Z:AD,5,0),"")</f>
        <v/>
      </c>
      <c r="Q10" s="17">
        <f t="shared" si="2"/>
        <v>56</v>
      </c>
      <c r="R10" s="17">
        <f t="shared" si="3"/>
        <v>56</v>
      </c>
      <c r="S10" s="17">
        <f t="shared" si="4"/>
        <v>28</v>
      </c>
      <c r="T10" s="17">
        <f t="shared" si="12"/>
        <v>0</v>
      </c>
      <c r="U10" s="17" t="str">
        <f t="shared" si="5"/>
        <v/>
      </c>
      <c r="V10" s="17" t="str">
        <f t="shared" si="5"/>
        <v/>
      </c>
      <c r="W10" s="17" t="str">
        <f t="shared" si="5"/>
        <v/>
      </c>
      <c r="X10" s="17" t="str">
        <f t="shared" si="5"/>
        <v/>
      </c>
      <c r="AC10" s="17" t="str">
        <f t="shared" si="6"/>
        <v/>
      </c>
      <c r="AD10" s="17" t="str">
        <f t="shared" si="6"/>
        <v/>
      </c>
      <c r="AE10" s="17" t="str">
        <f t="shared" si="6"/>
        <v/>
      </c>
      <c r="AF10" s="17" t="str">
        <f t="shared" si="6"/>
        <v/>
      </c>
      <c r="AG10" s="17">
        <v>4</v>
      </c>
      <c r="AH10" s="121" t="str">
        <f t="shared" si="7"/>
        <v/>
      </c>
      <c r="AI10" s="17">
        <f t="shared" si="13"/>
        <v>0</v>
      </c>
      <c r="AJ10" s="17">
        <f t="shared" si="8"/>
        <v>0</v>
      </c>
      <c r="AK10" s="17">
        <f t="shared" si="8"/>
        <v>0</v>
      </c>
      <c r="AL10" s="17">
        <f t="shared" si="8"/>
        <v>0</v>
      </c>
      <c r="AM10" s="17">
        <f t="shared" si="8"/>
        <v>0</v>
      </c>
      <c r="AN10" s="17">
        <f t="shared" si="8"/>
        <v>0</v>
      </c>
      <c r="AO10" s="17">
        <f t="shared" si="8"/>
        <v>0</v>
      </c>
      <c r="AP10" s="17">
        <f t="shared" si="8"/>
        <v>0</v>
      </c>
      <c r="AS10" s="17" t="str">
        <f t="shared" si="14"/>
        <v/>
      </c>
      <c r="AT10" s="17" t="str">
        <f t="shared" si="15"/>
        <v/>
      </c>
      <c r="AU10" s="17" t="str">
        <f t="shared" si="16"/>
        <v/>
      </c>
      <c r="AV10" s="17" t="str">
        <f t="shared" si="17"/>
        <v/>
      </c>
      <c r="AW10" s="4" t="str">
        <f t="shared" si="18"/>
        <v>999:99.99</v>
      </c>
    </row>
    <row r="11" spans="1:49" ht="14.25" customHeight="1">
      <c r="A11" s="21" t="str">
        <f t="shared" si="9"/>
        <v/>
      </c>
      <c r="B11" s="28" t="str">
        <f>IF(F11="","",リレーオーダー用紙!$N$4)</f>
        <v/>
      </c>
      <c r="C11" s="29" t="str">
        <f t="shared" si="0"/>
        <v/>
      </c>
      <c r="D11" s="29" t="str">
        <f t="shared" si="1"/>
        <v/>
      </c>
      <c r="E11" s="101"/>
      <c r="F11" s="102"/>
      <c r="G11" s="102"/>
      <c r="H11" s="102"/>
      <c r="I11" s="102"/>
      <c r="J11" s="53" t="str">
        <f t="shared" si="10"/>
        <v/>
      </c>
      <c r="K11" s="17">
        <v>5</v>
      </c>
      <c r="L11" s="17" t="str">
        <f>IF(K11&lt;=K$6,VLOOKUP(K11,申込一覧表!Z:AA,2,0),"")</f>
        <v/>
      </c>
      <c r="M11" s="17">
        <f>IF(K11&lt;=K$6,VLOOKUP(K11,申込一覧表!Z:AB,3,0),0)</f>
        <v>0</v>
      </c>
      <c r="N11" s="31" t="str">
        <f t="shared" si="11"/>
        <v/>
      </c>
      <c r="O11" s="17" t="str">
        <f>IF(K11&lt;=K$6,VLOOKUP(K11,申込一覧表!Z:AG,8,0),"")</f>
        <v/>
      </c>
      <c r="P11" s="17" t="str">
        <f>IF(K11&lt;=K$6,VLOOKUP(K11,申込一覧表!Z:AD,5,0),"")</f>
        <v/>
      </c>
      <c r="Q11" s="17">
        <f t="shared" si="2"/>
        <v>56</v>
      </c>
      <c r="R11" s="17">
        <f t="shared" si="3"/>
        <v>56</v>
      </c>
      <c r="S11" s="17">
        <f t="shared" si="4"/>
        <v>28</v>
      </c>
      <c r="T11" s="17">
        <f t="shared" si="12"/>
        <v>0</v>
      </c>
      <c r="U11" s="17" t="str">
        <f t="shared" si="5"/>
        <v/>
      </c>
      <c r="V11" s="17" t="str">
        <f t="shared" si="5"/>
        <v/>
      </c>
      <c r="W11" s="17" t="str">
        <f t="shared" si="5"/>
        <v/>
      </c>
      <c r="X11" s="17" t="str">
        <f t="shared" si="5"/>
        <v/>
      </c>
      <c r="AC11" s="17" t="str">
        <f t="shared" si="6"/>
        <v/>
      </c>
      <c r="AD11" s="17" t="str">
        <f t="shared" si="6"/>
        <v/>
      </c>
      <c r="AE11" s="17" t="str">
        <f t="shared" si="6"/>
        <v/>
      </c>
      <c r="AF11" s="17" t="str">
        <f t="shared" si="6"/>
        <v/>
      </c>
      <c r="AG11" s="17">
        <v>5</v>
      </c>
      <c r="AH11" s="121" t="str">
        <f t="shared" si="7"/>
        <v/>
      </c>
      <c r="AI11" s="17">
        <f t="shared" si="13"/>
        <v>0</v>
      </c>
      <c r="AJ11" s="17">
        <f t="shared" si="8"/>
        <v>0</v>
      </c>
      <c r="AK11" s="17">
        <f t="shared" si="8"/>
        <v>0</v>
      </c>
      <c r="AL11" s="17">
        <f t="shared" si="8"/>
        <v>0</v>
      </c>
      <c r="AM11" s="17">
        <f t="shared" si="8"/>
        <v>0</v>
      </c>
      <c r="AN11" s="17">
        <f t="shared" si="8"/>
        <v>0</v>
      </c>
      <c r="AO11" s="17">
        <f t="shared" si="8"/>
        <v>0</v>
      </c>
      <c r="AP11" s="17">
        <f t="shared" si="8"/>
        <v>0</v>
      </c>
      <c r="AS11" s="17" t="str">
        <f t="shared" si="14"/>
        <v/>
      </c>
      <c r="AT11" s="17" t="str">
        <f t="shared" si="15"/>
        <v/>
      </c>
      <c r="AU11" s="17" t="str">
        <f t="shared" si="16"/>
        <v/>
      </c>
      <c r="AV11" s="17" t="str">
        <f t="shared" si="17"/>
        <v/>
      </c>
      <c r="AW11" s="4" t="str">
        <f t="shared" si="18"/>
        <v>999:99.99</v>
      </c>
    </row>
    <row r="12" spans="1:49" ht="14.25" customHeight="1">
      <c r="A12" s="21" t="str">
        <f t="shared" si="9"/>
        <v/>
      </c>
      <c r="B12" s="28" t="str">
        <f>IF(F12="","",リレーオーダー用紙!$N$4)</f>
        <v/>
      </c>
      <c r="C12" s="29" t="str">
        <f t="shared" si="0"/>
        <v/>
      </c>
      <c r="D12" s="29" t="str">
        <f t="shared" si="1"/>
        <v/>
      </c>
      <c r="E12" s="101"/>
      <c r="F12" s="102"/>
      <c r="G12" s="102"/>
      <c r="H12" s="102"/>
      <c r="I12" s="102"/>
      <c r="J12" s="53" t="str">
        <f t="shared" si="10"/>
        <v/>
      </c>
      <c r="K12" s="17">
        <v>6</v>
      </c>
      <c r="L12" s="17" t="str">
        <f>IF(K12&lt;=K$6,VLOOKUP(K12,申込一覧表!Z:AA,2,0),"")</f>
        <v/>
      </c>
      <c r="M12" s="17">
        <f>IF(K12&lt;=K$6,VLOOKUP(K12,申込一覧表!Z:AB,3,0),0)</f>
        <v>0</v>
      </c>
      <c r="N12" s="31" t="str">
        <f t="shared" si="11"/>
        <v/>
      </c>
      <c r="O12" s="17" t="str">
        <f>IF(K12&lt;=K$6,VLOOKUP(K12,申込一覧表!Z:AG,8,0),"")</f>
        <v/>
      </c>
      <c r="P12" s="17" t="str">
        <f>IF(K12&lt;=K$6,VLOOKUP(K12,申込一覧表!Z:AD,5,0),"")</f>
        <v/>
      </c>
      <c r="Q12" s="17">
        <f t="shared" si="2"/>
        <v>56</v>
      </c>
      <c r="R12" s="17">
        <f t="shared" si="3"/>
        <v>56</v>
      </c>
      <c r="S12" s="17">
        <f t="shared" si="4"/>
        <v>28</v>
      </c>
      <c r="T12" s="17">
        <f t="shared" si="12"/>
        <v>0</v>
      </c>
      <c r="U12" s="17" t="str">
        <f t="shared" si="5"/>
        <v/>
      </c>
      <c r="V12" s="17" t="str">
        <f t="shared" si="5"/>
        <v/>
      </c>
      <c r="W12" s="17" t="str">
        <f t="shared" si="5"/>
        <v/>
      </c>
      <c r="X12" s="17" t="str">
        <f t="shared" si="5"/>
        <v/>
      </c>
      <c r="AC12" s="17" t="str">
        <f t="shared" si="6"/>
        <v/>
      </c>
      <c r="AD12" s="17" t="str">
        <f t="shared" si="6"/>
        <v/>
      </c>
      <c r="AE12" s="17" t="str">
        <f t="shared" si="6"/>
        <v/>
      </c>
      <c r="AF12" s="17" t="str">
        <f t="shared" si="6"/>
        <v/>
      </c>
      <c r="AG12" s="17">
        <v>6</v>
      </c>
      <c r="AH12" s="121" t="str">
        <f t="shared" si="7"/>
        <v/>
      </c>
      <c r="AI12" s="17">
        <f t="shared" si="13"/>
        <v>0</v>
      </c>
      <c r="AJ12" s="17">
        <f t="shared" si="8"/>
        <v>0</v>
      </c>
      <c r="AK12" s="17">
        <f t="shared" si="8"/>
        <v>0</v>
      </c>
      <c r="AL12" s="17">
        <f t="shared" si="8"/>
        <v>0</v>
      </c>
      <c r="AM12" s="17">
        <f t="shared" si="8"/>
        <v>0</v>
      </c>
      <c r="AN12" s="17">
        <f t="shared" si="8"/>
        <v>0</v>
      </c>
      <c r="AO12" s="17">
        <f t="shared" si="8"/>
        <v>0</v>
      </c>
      <c r="AP12" s="17">
        <f t="shared" si="8"/>
        <v>0</v>
      </c>
      <c r="AS12" s="17" t="str">
        <f t="shared" si="14"/>
        <v/>
      </c>
      <c r="AT12" s="17" t="str">
        <f t="shared" si="15"/>
        <v/>
      </c>
      <c r="AU12" s="17" t="str">
        <f t="shared" si="16"/>
        <v/>
      </c>
      <c r="AV12" s="17" t="str">
        <f t="shared" si="17"/>
        <v/>
      </c>
      <c r="AW12" s="4" t="str">
        <f t="shared" si="18"/>
        <v>999:99.99</v>
      </c>
    </row>
    <row r="13" spans="1:49" ht="14.25" customHeight="1">
      <c r="A13" s="21" t="str">
        <f t="shared" si="9"/>
        <v/>
      </c>
      <c r="B13" s="28" t="str">
        <f>IF(F13="","",リレーオーダー用紙!$N$4)</f>
        <v/>
      </c>
      <c r="C13" s="29" t="str">
        <f t="shared" si="0"/>
        <v/>
      </c>
      <c r="D13" s="29" t="str">
        <f t="shared" si="1"/>
        <v/>
      </c>
      <c r="E13" s="101"/>
      <c r="F13" s="102"/>
      <c r="G13" s="102"/>
      <c r="H13" s="102"/>
      <c r="I13" s="102"/>
      <c r="J13" s="53" t="str">
        <f t="shared" si="10"/>
        <v/>
      </c>
      <c r="K13" s="17">
        <v>7</v>
      </c>
      <c r="L13" s="17" t="str">
        <f>IF(K13&lt;=K$6,VLOOKUP(K13,申込一覧表!Z:AA,2,0),"")</f>
        <v/>
      </c>
      <c r="M13" s="17">
        <f>IF(K13&lt;=K$6,VLOOKUP(K13,申込一覧表!Z:AB,3,0),0)</f>
        <v>0</v>
      </c>
      <c r="N13" s="31" t="str">
        <f t="shared" si="11"/>
        <v/>
      </c>
      <c r="O13" s="17" t="str">
        <f>IF(K13&lt;=K$6,VLOOKUP(K13,申込一覧表!Z:AG,8,0),"")</f>
        <v/>
      </c>
      <c r="P13" s="17" t="str">
        <f>IF(K13&lt;=K$6,VLOOKUP(K13,申込一覧表!Z:AD,5,0),"")</f>
        <v/>
      </c>
      <c r="Q13" s="17">
        <f t="shared" si="2"/>
        <v>56</v>
      </c>
      <c r="R13" s="17">
        <f t="shared" si="3"/>
        <v>56</v>
      </c>
      <c r="S13" s="17">
        <f t="shared" si="4"/>
        <v>28</v>
      </c>
      <c r="T13" s="17">
        <f t="shared" si="12"/>
        <v>0</v>
      </c>
      <c r="U13" s="17" t="str">
        <f t="shared" si="5"/>
        <v/>
      </c>
      <c r="V13" s="17" t="str">
        <f t="shared" si="5"/>
        <v/>
      </c>
      <c r="W13" s="17" t="str">
        <f t="shared" si="5"/>
        <v/>
      </c>
      <c r="X13" s="17" t="str">
        <f t="shared" si="5"/>
        <v/>
      </c>
      <c r="AC13" s="17" t="str">
        <f t="shared" si="6"/>
        <v/>
      </c>
      <c r="AD13" s="17" t="str">
        <f t="shared" si="6"/>
        <v/>
      </c>
      <c r="AE13" s="17" t="str">
        <f t="shared" si="6"/>
        <v/>
      </c>
      <c r="AF13" s="17" t="str">
        <f t="shared" si="6"/>
        <v/>
      </c>
      <c r="AG13" s="17">
        <v>7</v>
      </c>
      <c r="AH13" s="121" t="str">
        <f t="shared" si="7"/>
        <v/>
      </c>
      <c r="AI13" s="17">
        <f t="shared" si="13"/>
        <v>0</v>
      </c>
      <c r="AJ13" s="17">
        <f t="shared" si="8"/>
        <v>0</v>
      </c>
      <c r="AK13" s="17">
        <f t="shared" si="8"/>
        <v>0</v>
      </c>
      <c r="AL13" s="17">
        <f t="shared" si="8"/>
        <v>0</v>
      </c>
      <c r="AM13" s="17">
        <f t="shared" si="8"/>
        <v>0</v>
      </c>
      <c r="AN13" s="17">
        <f t="shared" si="8"/>
        <v>0</v>
      </c>
      <c r="AO13" s="17">
        <f t="shared" si="8"/>
        <v>0</v>
      </c>
      <c r="AP13" s="17">
        <f t="shared" si="8"/>
        <v>0</v>
      </c>
      <c r="AS13" s="17" t="str">
        <f t="shared" si="14"/>
        <v/>
      </c>
      <c r="AT13" s="17" t="str">
        <f t="shared" si="15"/>
        <v/>
      </c>
      <c r="AU13" s="17" t="str">
        <f t="shared" si="16"/>
        <v/>
      </c>
      <c r="AV13" s="17" t="str">
        <f t="shared" si="17"/>
        <v/>
      </c>
      <c r="AW13" s="4" t="str">
        <f t="shared" si="18"/>
        <v>999:99.99</v>
      </c>
    </row>
    <row r="14" spans="1:49" s="27" customFormat="1" ht="14.25" customHeight="1">
      <c r="A14" s="32"/>
      <c r="B14" s="33"/>
      <c r="C14" s="119"/>
      <c r="D14" s="34"/>
      <c r="E14" s="35"/>
      <c r="F14" s="36"/>
      <c r="G14" s="36"/>
      <c r="H14" s="36"/>
      <c r="I14" s="36"/>
      <c r="J14" s="36"/>
      <c r="K14" s="17">
        <v>8</v>
      </c>
      <c r="L14" s="17" t="str">
        <f>IF(K14&lt;=K$6,VLOOKUP(K14,申込一覧表!Z:AA,2,0),"")</f>
        <v/>
      </c>
      <c r="M14" s="17">
        <f>IF(K14&lt;=K$6,VLOOKUP(K14,申込一覧表!Z:AB,3,0),0)</f>
        <v>0</v>
      </c>
      <c r="N14" s="31" t="str">
        <f t="shared" si="11"/>
        <v/>
      </c>
      <c r="O14" s="17" t="str">
        <f>IF(K14&lt;=K$6,VLOOKUP(K14,申込一覧表!Z:AG,8,0),"")</f>
        <v/>
      </c>
      <c r="P14" s="17" t="str">
        <f>IF(K14&lt;=K$6,VLOOKUP(K14,申込一覧表!Z:AD,5,0),"")</f>
        <v/>
      </c>
      <c r="Q14" s="17">
        <f t="shared" si="2"/>
        <v>56</v>
      </c>
      <c r="R14" s="17">
        <f t="shared" si="3"/>
        <v>56</v>
      </c>
      <c r="S14" s="17">
        <f t="shared" si="4"/>
        <v>28</v>
      </c>
      <c r="T14" s="17">
        <f t="shared" si="12"/>
        <v>0</v>
      </c>
      <c r="U14" s="17"/>
      <c r="V14" s="17"/>
      <c r="W14" s="17"/>
      <c r="X14" s="17"/>
      <c r="Y14" s="17"/>
      <c r="Z14" s="17"/>
      <c r="AA14" s="17"/>
      <c r="AB14" s="17"/>
      <c r="AC14" s="17"/>
      <c r="AD14" s="17"/>
      <c r="AE14" s="17"/>
      <c r="AF14" s="17"/>
      <c r="AG14" s="17">
        <v>8</v>
      </c>
      <c r="AH14" s="120"/>
      <c r="AI14" s="27">
        <f t="shared" ref="AI14:AP14" si="19">SUM(AI7:AI13)</f>
        <v>0</v>
      </c>
      <c r="AJ14" s="27">
        <f t="shared" si="19"/>
        <v>0</v>
      </c>
      <c r="AK14" s="27">
        <f t="shared" si="19"/>
        <v>0</v>
      </c>
      <c r="AL14" s="27">
        <f t="shared" si="19"/>
        <v>0</v>
      </c>
      <c r="AM14" s="27">
        <f t="shared" si="19"/>
        <v>0</v>
      </c>
      <c r="AN14" s="27">
        <f t="shared" si="19"/>
        <v>0</v>
      </c>
      <c r="AO14" s="27">
        <f t="shared" si="19"/>
        <v>0</v>
      </c>
      <c r="AP14" s="27">
        <f t="shared" si="19"/>
        <v>0</v>
      </c>
      <c r="AQ14" s="27">
        <f>MAX(AI14:AP14)</f>
        <v>0</v>
      </c>
      <c r="AR14" s="27">
        <f>SUM(AI14:AP14)</f>
        <v>0</v>
      </c>
      <c r="AS14" s="17" t="str">
        <f t="shared" si="14"/>
        <v/>
      </c>
      <c r="AT14" s="17" t="str">
        <f t="shared" si="15"/>
        <v/>
      </c>
      <c r="AU14" s="17" t="str">
        <f t="shared" si="16"/>
        <v/>
      </c>
      <c r="AV14" s="17" t="str">
        <f t="shared" si="17"/>
        <v/>
      </c>
      <c r="AW14" s="4"/>
    </row>
    <row r="15" spans="1:49" s="26" customFormat="1" ht="14.25" customHeight="1">
      <c r="A15" s="37" t="s">
        <v>60</v>
      </c>
      <c r="B15" s="24"/>
      <c r="C15" s="24"/>
      <c r="D15" s="24"/>
      <c r="E15" s="24"/>
      <c r="F15" s="25" t="str">
        <f>IF(AQ23&gt;1,"区分の重複があります!!","")</f>
        <v/>
      </c>
      <c r="G15" s="24"/>
      <c r="H15" s="24"/>
      <c r="I15" s="24"/>
      <c r="K15" s="17">
        <v>9</v>
      </c>
      <c r="L15" s="17" t="str">
        <f>IF(K15&lt;=K$6,VLOOKUP(K15,申込一覧表!Z:AA,2,0),"")</f>
        <v/>
      </c>
      <c r="M15" s="17">
        <f>IF(K15&lt;=K$6,VLOOKUP(K15,申込一覧表!Z:AB,3,0),0)</f>
        <v>0</v>
      </c>
      <c r="N15" s="31" t="str">
        <f t="shared" si="11"/>
        <v/>
      </c>
      <c r="O15" s="17" t="str">
        <f>IF(K15&lt;=K$6,VLOOKUP(K15,申込一覧表!Z:AG,8,0),"")</f>
        <v/>
      </c>
      <c r="P15" s="17" t="str">
        <f>IF(K15&lt;=K$6,VLOOKUP(K15,申込一覧表!Z:AD,5,0),"")</f>
        <v/>
      </c>
      <c r="Q15" s="17">
        <f t="shared" si="2"/>
        <v>56</v>
      </c>
      <c r="R15" s="17">
        <f t="shared" si="3"/>
        <v>56</v>
      </c>
      <c r="S15" s="17">
        <f t="shared" si="4"/>
        <v>28</v>
      </c>
      <c r="T15" s="17">
        <f t="shared" si="12"/>
        <v>0</v>
      </c>
      <c r="U15" s="17"/>
      <c r="V15" s="17"/>
      <c r="W15" s="17"/>
      <c r="X15" s="17"/>
      <c r="Y15" s="17"/>
      <c r="Z15" s="17"/>
      <c r="AA15" s="17"/>
      <c r="AB15" s="17"/>
      <c r="AC15" s="17"/>
      <c r="AD15" s="17"/>
      <c r="AE15" s="17"/>
      <c r="AF15" s="17"/>
      <c r="AG15" s="17">
        <v>9</v>
      </c>
      <c r="AS15" s="17"/>
      <c r="AT15" s="17" t="str">
        <f t="shared" si="15"/>
        <v/>
      </c>
      <c r="AU15" s="17" t="str">
        <f t="shared" si="16"/>
        <v/>
      </c>
      <c r="AV15" s="17" t="str">
        <f t="shared" si="17"/>
        <v/>
      </c>
      <c r="AW15" s="4"/>
    </row>
    <row r="16" spans="1:49" ht="14.25" customHeight="1">
      <c r="A16" s="21" t="str">
        <f>IF(F16="","",1)</f>
        <v/>
      </c>
      <c r="B16" s="28" t="str">
        <f>IF(F16="","",リレーオーダー用紙!$N$4)</f>
        <v/>
      </c>
      <c r="C16" s="29" t="str">
        <f t="shared" ref="C16:C22" si="20">IF(D16="","",IF(D16&lt;120,119,FLOOR(D16,40)))</f>
        <v/>
      </c>
      <c r="D16" s="29" t="str">
        <f>IF(SUM(U16:X16)=0,"",SUM(U16:X16))</f>
        <v/>
      </c>
      <c r="E16" s="101"/>
      <c r="F16" s="102"/>
      <c r="G16" s="102"/>
      <c r="H16" s="102"/>
      <c r="I16" s="102"/>
      <c r="J16" s="53" t="str">
        <f>IF(COUNTIF(AC16:AF16,"&gt;1")&gt;0,"泳者重複!!","")</f>
        <v/>
      </c>
      <c r="K16" s="17">
        <v>10</v>
      </c>
      <c r="L16" s="17" t="str">
        <f>IF(K16&lt;=K$6,VLOOKUP(K16,申込一覧表!Z:AA,2,0),"")</f>
        <v/>
      </c>
      <c r="M16" s="17">
        <f>IF(K16&lt;=K$6,VLOOKUP(K16,申込一覧表!Z:AB,3,0),0)</f>
        <v>0</v>
      </c>
      <c r="N16" s="31" t="str">
        <f t="shared" si="11"/>
        <v/>
      </c>
      <c r="O16" s="17" t="str">
        <f>IF(K16&lt;=K$6,VLOOKUP(K16,申込一覧表!Z:AG,8,0),"")</f>
        <v/>
      </c>
      <c r="P16" s="17" t="str">
        <f>IF(K16&lt;=K$6,VLOOKUP(K16,申込一覧表!Z:AD,5,0),"")</f>
        <v/>
      </c>
      <c r="Q16" s="17">
        <f t="shared" si="2"/>
        <v>56</v>
      </c>
      <c r="R16" s="17">
        <f t="shared" si="3"/>
        <v>56</v>
      </c>
      <c r="S16" s="17">
        <f t="shared" si="4"/>
        <v>28</v>
      </c>
      <c r="T16" s="17">
        <f t="shared" si="12"/>
        <v>0</v>
      </c>
      <c r="U16" s="17" t="str">
        <f t="shared" ref="U16:X22" si="21">IF(F16="","",VLOOKUP(F16,$N$7:$O$87,2,0))</f>
        <v/>
      </c>
      <c r="V16" s="17" t="str">
        <f t="shared" si="21"/>
        <v/>
      </c>
      <c r="W16" s="17" t="str">
        <f t="shared" si="21"/>
        <v/>
      </c>
      <c r="X16" s="17" t="str">
        <f t="shared" si="21"/>
        <v/>
      </c>
      <c r="AC16" s="17" t="str">
        <f t="shared" ref="AC16:AF22" si="22">IF(F16="","",VLOOKUP(F16,$N$7:$T$87,5,0))</f>
        <v/>
      </c>
      <c r="AD16" s="17" t="str">
        <f t="shared" si="22"/>
        <v/>
      </c>
      <c r="AE16" s="17" t="str">
        <f t="shared" si="22"/>
        <v/>
      </c>
      <c r="AF16" s="17" t="str">
        <f t="shared" si="22"/>
        <v/>
      </c>
      <c r="AG16" s="17">
        <v>10</v>
      </c>
      <c r="AH16" s="120" t="str">
        <f t="shared" ref="AH16:AH22" si="23">C16</f>
        <v/>
      </c>
      <c r="AI16" s="17">
        <f>IF(AI$6=$AH16,1,0)</f>
        <v>0</v>
      </c>
      <c r="AJ16" s="17">
        <f t="shared" ref="AJ16:AP22" si="24">IF(AJ$6=$AH16,1,0)</f>
        <v>0</v>
      </c>
      <c r="AK16" s="17">
        <f t="shared" si="24"/>
        <v>0</v>
      </c>
      <c r="AL16" s="17">
        <f t="shared" si="24"/>
        <v>0</v>
      </c>
      <c r="AM16" s="17">
        <f t="shared" si="24"/>
        <v>0</v>
      </c>
      <c r="AN16" s="17">
        <f t="shared" si="24"/>
        <v>0</v>
      </c>
      <c r="AO16" s="17">
        <f t="shared" si="24"/>
        <v>0</v>
      </c>
      <c r="AP16" s="17">
        <f t="shared" si="24"/>
        <v>0</v>
      </c>
      <c r="AS16" s="17" t="str">
        <f t="shared" si="14"/>
        <v/>
      </c>
      <c r="AT16" s="17" t="str">
        <f t="shared" si="15"/>
        <v/>
      </c>
      <c r="AU16" s="17" t="str">
        <f t="shared" si="16"/>
        <v/>
      </c>
      <c r="AV16" s="17" t="str">
        <f t="shared" si="17"/>
        <v/>
      </c>
      <c r="AW16" s="4" t="str">
        <f t="shared" si="18"/>
        <v>999:99.99</v>
      </c>
    </row>
    <row r="17" spans="1:49" ht="14.25" customHeight="1">
      <c r="A17" s="21" t="str">
        <f t="shared" ref="A17:A22" si="25">IF(F17="","",A16+1)</f>
        <v/>
      </c>
      <c r="B17" s="28" t="str">
        <f>IF(F17="","",リレーオーダー用紙!$N$4)</f>
        <v/>
      </c>
      <c r="C17" s="29" t="str">
        <f t="shared" si="20"/>
        <v/>
      </c>
      <c r="D17" s="29" t="str">
        <f t="shared" ref="D17:D22" si="26">IF(SUM(U17:X17)=0,"",SUM(U17:X17))</f>
        <v/>
      </c>
      <c r="E17" s="101"/>
      <c r="F17" s="102"/>
      <c r="G17" s="102"/>
      <c r="H17" s="102"/>
      <c r="I17" s="102"/>
      <c r="J17" s="53" t="str">
        <f t="shared" ref="J17:J22" si="27">IF(COUNTIF(AC17:AF17,"&gt;1")&gt;0,"泳者重複!!","")</f>
        <v/>
      </c>
      <c r="K17" s="17">
        <v>11</v>
      </c>
      <c r="L17" s="17" t="str">
        <f>IF(K17&lt;=K$6,VLOOKUP(K17,申込一覧表!Z:AA,2,0),"")</f>
        <v/>
      </c>
      <c r="M17" s="17">
        <f>IF(K17&lt;=K$6,VLOOKUP(K17,申込一覧表!Z:AB,3,0),0)</f>
        <v>0</v>
      </c>
      <c r="N17" s="31" t="str">
        <f t="shared" si="11"/>
        <v/>
      </c>
      <c r="O17" s="17" t="str">
        <f>IF(K17&lt;=K$6,VLOOKUP(K17,申込一覧表!Z:AG,8,0),"")</f>
        <v/>
      </c>
      <c r="P17" s="17" t="str">
        <f>IF(K17&lt;=K$6,VLOOKUP(K17,申込一覧表!Z:AD,5,0),"")</f>
        <v/>
      </c>
      <c r="Q17" s="17">
        <f t="shared" si="2"/>
        <v>56</v>
      </c>
      <c r="R17" s="17">
        <f t="shared" si="3"/>
        <v>56</v>
      </c>
      <c r="S17" s="17">
        <f t="shared" si="4"/>
        <v>28</v>
      </c>
      <c r="T17" s="17">
        <f t="shared" si="12"/>
        <v>0</v>
      </c>
      <c r="U17" s="17" t="str">
        <f t="shared" si="21"/>
        <v/>
      </c>
      <c r="V17" s="17" t="str">
        <f t="shared" si="21"/>
        <v/>
      </c>
      <c r="W17" s="17" t="str">
        <f t="shared" si="21"/>
        <v/>
      </c>
      <c r="X17" s="17" t="str">
        <f t="shared" si="21"/>
        <v/>
      </c>
      <c r="AC17" s="17" t="str">
        <f t="shared" si="22"/>
        <v/>
      </c>
      <c r="AD17" s="17" t="str">
        <f t="shared" si="22"/>
        <v/>
      </c>
      <c r="AE17" s="17" t="str">
        <f t="shared" si="22"/>
        <v/>
      </c>
      <c r="AF17" s="17" t="str">
        <f t="shared" si="22"/>
        <v/>
      </c>
      <c r="AG17" s="17">
        <v>11</v>
      </c>
      <c r="AH17" s="120" t="str">
        <f t="shared" si="23"/>
        <v/>
      </c>
      <c r="AI17" s="17">
        <f t="shared" ref="AI17:AI22" si="28">IF(AI$6=$AH17,1,0)</f>
        <v>0</v>
      </c>
      <c r="AJ17" s="17">
        <f t="shared" si="24"/>
        <v>0</v>
      </c>
      <c r="AK17" s="17">
        <f t="shared" si="24"/>
        <v>0</v>
      </c>
      <c r="AL17" s="17">
        <f t="shared" si="24"/>
        <v>0</v>
      </c>
      <c r="AM17" s="17">
        <f t="shared" si="24"/>
        <v>0</v>
      </c>
      <c r="AN17" s="17">
        <f t="shared" si="24"/>
        <v>0</v>
      </c>
      <c r="AO17" s="17">
        <f t="shared" si="24"/>
        <v>0</v>
      </c>
      <c r="AP17" s="17">
        <f t="shared" si="24"/>
        <v>0</v>
      </c>
      <c r="AS17" s="17" t="str">
        <f t="shared" si="14"/>
        <v/>
      </c>
      <c r="AT17" s="17" t="str">
        <f t="shared" si="15"/>
        <v/>
      </c>
      <c r="AU17" s="17" t="str">
        <f t="shared" si="16"/>
        <v/>
      </c>
      <c r="AV17" s="17" t="str">
        <f t="shared" si="17"/>
        <v/>
      </c>
      <c r="AW17" s="4" t="str">
        <f t="shared" si="18"/>
        <v>999:99.99</v>
      </c>
    </row>
    <row r="18" spans="1:49" ht="14.25" customHeight="1">
      <c r="A18" s="21" t="str">
        <f t="shared" si="25"/>
        <v/>
      </c>
      <c r="B18" s="28" t="str">
        <f>IF(F18="","",リレーオーダー用紙!$N$4)</f>
        <v/>
      </c>
      <c r="C18" s="29" t="str">
        <f t="shared" si="20"/>
        <v/>
      </c>
      <c r="D18" s="29" t="str">
        <f t="shared" si="26"/>
        <v/>
      </c>
      <c r="E18" s="101"/>
      <c r="F18" s="102"/>
      <c r="G18" s="102"/>
      <c r="H18" s="102"/>
      <c r="I18" s="102"/>
      <c r="J18" s="53" t="str">
        <f t="shared" si="27"/>
        <v/>
      </c>
      <c r="K18" s="17">
        <v>12</v>
      </c>
      <c r="L18" s="17" t="str">
        <f>IF(K18&lt;=K$6,VLOOKUP(K18,申込一覧表!Z:AA,2,0),"")</f>
        <v/>
      </c>
      <c r="M18" s="17">
        <f>IF(K18&lt;=K$6,VLOOKUP(K18,申込一覧表!Z:AB,3,0),0)</f>
        <v>0</v>
      </c>
      <c r="N18" s="31" t="str">
        <f t="shared" si="11"/>
        <v/>
      </c>
      <c r="O18" s="17" t="str">
        <f>IF(K18&lt;=K$6,VLOOKUP(K18,申込一覧表!Z:AG,8,0),"")</f>
        <v/>
      </c>
      <c r="P18" s="17" t="str">
        <f>IF(K18&lt;=K$6,VLOOKUP(K18,申込一覧表!Z:AD,5,0),"")</f>
        <v/>
      </c>
      <c r="Q18" s="17">
        <f t="shared" si="2"/>
        <v>56</v>
      </c>
      <c r="R18" s="17">
        <f t="shared" si="3"/>
        <v>56</v>
      </c>
      <c r="S18" s="17">
        <f t="shared" si="4"/>
        <v>28</v>
      </c>
      <c r="T18" s="17">
        <f t="shared" si="12"/>
        <v>0</v>
      </c>
      <c r="U18" s="17" t="str">
        <f t="shared" si="21"/>
        <v/>
      </c>
      <c r="V18" s="17" t="str">
        <f t="shared" si="21"/>
        <v/>
      </c>
      <c r="W18" s="17" t="str">
        <f t="shared" si="21"/>
        <v/>
      </c>
      <c r="X18" s="17" t="str">
        <f t="shared" si="21"/>
        <v/>
      </c>
      <c r="AC18" s="17" t="str">
        <f t="shared" si="22"/>
        <v/>
      </c>
      <c r="AD18" s="17" t="str">
        <f t="shared" si="22"/>
        <v/>
      </c>
      <c r="AE18" s="17" t="str">
        <f t="shared" si="22"/>
        <v/>
      </c>
      <c r="AF18" s="17" t="str">
        <f t="shared" si="22"/>
        <v/>
      </c>
      <c r="AG18" s="17">
        <v>12</v>
      </c>
      <c r="AH18" s="120" t="str">
        <f t="shared" si="23"/>
        <v/>
      </c>
      <c r="AI18" s="17">
        <f t="shared" si="28"/>
        <v>0</v>
      </c>
      <c r="AJ18" s="17">
        <f t="shared" si="24"/>
        <v>0</v>
      </c>
      <c r="AK18" s="17">
        <f t="shared" si="24"/>
        <v>0</v>
      </c>
      <c r="AL18" s="17">
        <f t="shared" si="24"/>
        <v>0</v>
      </c>
      <c r="AM18" s="17">
        <f t="shared" si="24"/>
        <v>0</v>
      </c>
      <c r="AN18" s="17">
        <f t="shared" si="24"/>
        <v>0</v>
      </c>
      <c r="AO18" s="17">
        <f t="shared" si="24"/>
        <v>0</v>
      </c>
      <c r="AP18" s="17">
        <f t="shared" si="24"/>
        <v>0</v>
      </c>
      <c r="AS18" s="17" t="str">
        <f t="shared" si="14"/>
        <v/>
      </c>
      <c r="AT18" s="17" t="str">
        <f t="shared" si="15"/>
        <v/>
      </c>
      <c r="AU18" s="17" t="str">
        <f t="shared" si="16"/>
        <v/>
      </c>
      <c r="AV18" s="17" t="str">
        <f t="shared" si="17"/>
        <v/>
      </c>
      <c r="AW18" s="4" t="str">
        <f t="shared" si="18"/>
        <v>999:99.99</v>
      </c>
    </row>
    <row r="19" spans="1:49" ht="14.25" customHeight="1">
      <c r="A19" s="21" t="str">
        <f t="shared" si="25"/>
        <v/>
      </c>
      <c r="B19" s="28" t="str">
        <f>IF(F19="","",リレーオーダー用紙!$N$4)</f>
        <v/>
      </c>
      <c r="C19" s="29" t="str">
        <f t="shared" si="20"/>
        <v/>
      </c>
      <c r="D19" s="29" t="str">
        <f t="shared" si="26"/>
        <v/>
      </c>
      <c r="E19" s="101"/>
      <c r="F19" s="102"/>
      <c r="G19" s="102"/>
      <c r="H19" s="102"/>
      <c r="I19" s="102"/>
      <c r="J19" s="53" t="str">
        <f t="shared" si="27"/>
        <v/>
      </c>
      <c r="K19" s="17">
        <v>13</v>
      </c>
      <c r="L19" s="17" t="str">
        <f>IF(K19&lt;=K$6,VLOOKUP(K19,申込一覧表!Z:AA,2,0),"")</f>
        <v/>
      </c>
      <c r="M19" s="17">
        <f>IF(K19&lt;=K$6,VLOOKUP(K19,申込一覧表!Z:AB,3,0),0)</f>
        <v>0</v>
      </c>
      <c r="N19" s="31" t="str">
        <f t="shared" si="11"/>
        <v/>
      </c>
      <c r="O19" s="17" t="str">
        <f>IF(K19&lt;=K$6,VLOOKUP(K19,申込一覧表!Z:AG,8,0),"")</f>
        <v/>
      </c>
      <c r="P19" s="17" t="str">
        <f>IF(K19&lt;=K$6,VLOOKUP(K19,申込一覧表!Z:AD,5,0),"")</f>
        <v/>
      </c>
      <c r="Q19" s="17">
        <f t="shared" si="2"/>
        <v>56</v>
      </c>
      <c r="R19" s="17">
        <f t="shared" si="3"/>
        <v>56</v>
      </c>
      <c r="S19" s="17">
        <f t="shared" si="4"/>
        <v>28</v>
      </c>
      <c r="T19" s="17">
        <f t="shared" si="12"/>
        <v>0</v>
      </c>
      <c r="U19" s="17" t="str">
        <f t="shared" si="21"/>
        <v/>
      </c>
      <c r="V19" s="17" t="str">
        <f t="shared" si="21"/>
        <v/>
      </c>
      <c r="W19" s="17" t="str">
        <f t="shared" si="21"/>
        <v/>
      </c>
      <c r="X19" s="17" t="str">
        <f t="shared" si="21"/>
        <v/>
      </c>
      <c r="AC19" s="17" t="str">
        <f t="shared" si="22"/>
        <v/>
      </c>
      <c r="AD19" s="17" t="str">
        <f t="shared" si="22"/>
        <v/>
      </c>
      <c r="AE19" s="17" t="str">
        <f t="shared" si="22"/>
        <v/>
      </c>
      <c r="AF19" s="17" t="str">
        <f t="shared" si="22"/>
        <v/>
      </c>
      <c r="AG19" s="17">
        <v>13</v>
      </c>
      <c r="AH19" s="120" t="str">
        <f t="shared" si="23"/>
        <v/>
      </c>
      <c r="AI19" s="17">
        <f t="shared" si="28"/>
        <v>0</v>
      </c>
      <c r="AJ19" s="17">
        <f t="shared" si="24"/>
        <v>0</v>
      </c>
      <c r="AK19" s="17">
        <f t="shared" si="24"/>
        <v>0</v>
      </c>
      <c r="AL19" s="17">
        <f t="shared" si="24"/>
        <v>0</v>
      </c>
      <c r="AM19" s="17">
        <f t="shared" si="24"/>
        <v>0</v>
      </c>
      <c r="AN19" s="17">
        <f t="shared" si="24"/>
        <v>0</v>
      </c>
      <c r="AO19" s="17">
        <f t="shared" si="24"/>
        <v>0</v>
      </c>
      <c r="AP19" s="17">
        <f t="shared" si="24"/>
        <v>0</v>
      </c>
      <c r="AS19" s="17" t="str">
        <f t="shared" si="14"/>
        <v/>
      </c>
      <c r="AT19" s="17" t="str">
        <f t="shared" si="15"/>
        <v/>
      </c>
      <c r="AU19" s="17" t="str">
        <f t="shared" si="16"/>
        <v/>
      </c>
      <c r="AV19" s="17" t="str">
        <f t="shared" si="17"/>
        <v/>
      </c>
      <c r="AW19" s="4" t="str">
        <f t="shared" si="18"/>
        <v>999:99.99</v>
      </c>
    </row>
    <row r="20" spans="1:49" ht="14.25" customHeight="1">
      <c r="A20" s="21" t="str">
        <f t="shared" si="25"/>
        <v/>
      </c>
      <c r="B20" s="28" t="str">
        <f>IF(F20="","",リレーオーダー用紙!$N$4)</f>
        <v/>
      </c>
      <c r="C20" s="29" t="str">
        <f t="shared" si="20"/>
        <v/>
      </c>
      <c r="D20" s="29" t="str">
        <f t="shared" si="26"/>
        <v/>
      </c>
      <c r="E20" s="101"/>
      <c r="F20" s="102"/>
      <c r="G20" s="102"/>
      <c r="H20" s="102"/>
      <c r="I20" s="102"/>
      <c r="J20" s="53" t="str">
        <f t="shared" si="27"/>
        <v/>
      </c>
      <c r="K20" s="17">
        <v>14</v>
      </c>
      <c r="L20" s="17" t="str">
        <f>IF(K20&lt;=K$6,VLOOKUP(K20,申込一覧表!Z:AA,2,0),"")</f>
        <v/>
      </c>
      <c r="M20" s="17">
        <f>IF(K20&lt;=K$6,VLOOKUP(K20,申込一覧表!Z:AB,3,0),0)</f>
        <v>0</v>
      </c>
      <c r="N20" s="31" t="str">
        <f t="shared" si="11"/>
        <v/>
      </c>
      <c r="O20" s="17" t="str">
        <f>IF(K20&lt;=K$6,VLOOKUP(K20,申込一覧表!Z:AG,8,0),"")</f>
        <v/>
      </c>
      <c r="P20" s="17" t="str">
        <f>IF(K20&lt;=K$6,VLOOKUP(K20,申込一覧表!Z:AD,5,0),"")</f>
        <v/>
      </c>
      <c r="Q20" s="17">
        <f t="shared" si="2"/>
        <v>56</v>
      </c>
      <c r="R20" s="17">
        <f t="shared" si="3"/>
        <v>56</v>
      </c>
      <c r="S20" s="17">
        <f t="shared" si="4"/>
        <v>28</v>
      </c>
      <c r="T20" s="17">
        <f t="shared" si="12"/>
        <v>0</v>
      </c>
      <c r="U20" s="17" t="str">
        <f t="shared" si="21"/>
        <v/>
      </c>
      <c r="V20" s="17" t="str">
        <f t="shared" si="21"/>
        <v/>
      </c>
      <c r="W20" s="17" t="str">
        <f t="shared" si="21"/>
        <v/>
      </c>
      <c r="X20" s="17" t="str">
        <f t="shared" si="21"/>
        <v/>
      </c>
      <c r="AC20" s="17" t="str">
        <f t="shared" si="22"/>
        <v/>
      </c>
      <c r="AD20" s="17" t="str">
        <f t="shared" si="22"/>
        <v/>
      </c>
      <c r="AE20" s="17" t="str">
        <f t="shared" si="22"/>
        <v/>
      </c>
      <c r="AF20" s="17" t="str">
        <f t="shared" si="22"/>
        <v/>
      </c>
      <c r="AG20" s="17">
        <v>14</v>
      </c>
      <c r="AH20" s="120" t="str">
        <f t="shared" si="23"/>
        <v/>
      </c>
      <c r="AI20" s="17">
        <f t="shared" si="28"/>
        <v>0</v>
      </c>
      <c r="AJ20" s="17">
        <f t="shared" si="24"/>
        <v>0</v>
      </c>
      <c r="AK20" s="17">
        <f t="shared" si="24"/>
        <v>0</v>
      </c>
      <c r="AL20" s="17">
        <f t="shared" si="24"/>
        <v>0</v>
      </c>
      <c r="AM20" s="17">
        <f t="shared" si="24"/>
        <v>0</v>
      </c>
      <c r="AN20" s="17">
        <f t="shared" si="24"/>
        <v>0</v>
      </c>
      <c r="AO20" s="17">
        <f t="shared" si="24"/>
        <v>0</v>
      </c>
      <c r="AP20" s="17">
        <f t="shared" si="24"/>
        <v>0</v>
      </c>
      <c r="AS20" s="17" t="str">
        <f t="shared" si="14"/>
        <v/>
      </c>
      <c r="AT20" s="17" t="str">
        <f t="shared" si="15"/>
        <v/>
      </c>
      <c r="AU20" s="17" t="str">
        <f t="shared" si="16"/>
        <v/>
      </c>
      <c r="AV20" s="17" t="str">
        <f t="shared" si="17"/>
        <v/>
      </c>
      <c r="AW20" s="4" t="str">
        <f t="shared" si="18"/>
        <v>999:99.99</v>
      </c>
    </row>
    <row r="21" spans="1:49" ht="14.25" customHeight="1">
      <c r="A21" s="21" t="str">
        <f t="shared" si="25"/>
        <v/>
      </c>
      <c r="B21" s="28" t="str">
        <f>IF(F21="","",リレーオーダー用紙!$N$4)</f>
        <v/>
      </c>
      <c r="C21" s="29" t="str">
        <f t="shared" si="20"/>
        <v/>
      </c>
      <c r="D21" s="29" t="str">
        <f t="shared" si="26"/>
        <v/>
      </c>
      <c r="E21" s="101"/>
      <c r="F21" s="102"/>
      <c r="G21" s="102"/>
      <c r="H21" s="102"/>
      <c r="I21" s="102"/>
      <c r="J21" s="53" t="str">
        <f t="shared" si="27"/>
        <v/>
      </c>
      <c r="K21" s="17">
        <v>15</v>
      </c>
      <c r="L21" s="17" t="str">
        <f>IF(K21&lt;=K$6,VLOOKUP(K21,申込一覧表!Z:AA,2,0),"")</f>
        <v/>
      </c>
      <c r="M21" s="17">
        <f>IF(K21&lt;=K$6,VLOOKUP(K21,申込一覧表!Z:AB,3,0),0)</f>
        <v>0</v>
      </c>
      <c r="N21" s="31" t="str">
        <f t="shared" si="11"/>
        <v/>
      </c>
      <c r="O21" s="17" t="str">
        <f>IF(K21&lt;=K$6,VLOOKUP(K21,申込一覧表!Z:AG,8,0),"")</f>
        <v/>
      </c>
      <c r="P21" s="17" t="str">
        <f>IF(K21&lt;=K$6,VLOOKUP(K21,申込一覧表!Z:AD,5,0),"")</f>
        <v/>
      </c>
      <c r="Q21" s="17">
        <f t="shared" si="2"/>
        <v>56</v>
      </c>
      <c r="R21" s="17">
        <f t="shared" si="3"/>
        <v>56</v>
      </c>
      <c r="S21" s="17">
        <f t="shared" si="4"/>
        <v>28</v>
      </c>
      <c r="T21" s="17">
        <f t="shared" si="12"/>
        <v>0</v>
      </c>
      <c r="U21" s="17" t="str">
        <f t="shared" si="21"/>
        <v/>
      </c>
      <c r="V21" s="17" t="str">
        <f t="shared" si="21"/>
        <v/>
      </c>
      <c r="W21" s="17" t="str">
        <f t="shared" si="21"/>
        <v/>
      </c>
      <c r="X21" s="17" t="str">
        <f t="shared" si="21"/>
        <v/>
      </c>
      <c r="AC21" s="17" t="str">
        <f t="shared" si="22"/>
        <v/>
      </c>
      <c r="AD21" s="17" t="str">
        <f t="shared" si="22"/>
        <v/>
      </c>
      <c r="AE21" s="17" t="str">
        <f t="shared" si="22"/>
        <v/>
      </c>
      <c r="AF21" s="17" t="str">
        <f t="shared" si="22"/>
        <v/>
      </c>
      <c r="AG21" s="17">
        <v>15</v>
      </c>
      <c r="AH21" s="120" t="str">
        <f t="shared" si="23"/>
        <v/>
      </c>
      <c r="AI21" s="17">
        <f t="shared" si="28"/>
        <v>0</v>
      </c>
      <c r="AJ21" s="17">
        <f t="shared" si="24"/>
        <v>0</v>
      </c>
      <c r="AK21" s="17">
        <f t="shared" si="24"/>
        <v>0</v>
      </c>
      <c r="AL21" s="17">
        <f t="shared" si="24"/>
        <v>0</v>
      </c>
      <c r="AM21" s="17">
        <f t="shared" si="24"/>
        <v>0</v>
      </c>
      <c r="AN21" s="17">
        <f t="shared" si="24"/>
        <v>0</v>
      </c>
      <c r="AO21" s="17">
        <f t="shared" si="24"/>
        <v>0</v>
      </c>
      <c r="AP21" s="17">
        <f t="shared" si="24"/>
        <v>0</v>
      </c>
      <c r="AS21" s="17" t="str">
        <f t="shared" si="14"/>
        <v/>
      </c>
      <c r="AT21" s="17" t="str">
        <f t="shared" si="15"/>
        <v/>
      </c>
      <c r="AU21" s="17" t="str">
        <f t="shared" si="16"/>
        <v/>
      </c>
      <c r="AV21" s="17" t="str">
        <f t="shared" si="17"/>
        <v/>
      </c>
      <c r="AW21" s="4" t="str">
        <f t="shared" si="18"/>
        <v>999:99.99</v>
      </c>
    </row>
    <row r="22" spans="1:49" ht="14.25" customHeight="1">
      <c r="A22" s="21" t="str">
        <f t="shared" si="25"/>
        <v/>
      </c>
      <c r="B22" s="28" t="str">
        <f>IF(F22="","",リレーオーダー用紙!$N$4)</f>
        <v/>
      </c>
      <c r="C22" s="29" t="str">
        <f t="shared" si="20"/>
        <v/>
      </c>
      <c r="D22" s="29" t="str">
        <f t="shared" si="26"/>
        <v/>
      </c>
      <c r="E22" s="101"/>
      <c r="F22" s="102"/>
      <c r="G22" s="102"/>
      <c r="H22" s="102"/>
      <c r="I22" s="102"/>
      <c r="J22" s="53" t="str">
        <f t="shared" si="27"/>
        <v/>
      </c>
      <c r="K22" s="17">
        <v>16</v>
      </c>
      <c r="L22" s="17" t="str">
        <f>IF(K22&lt;=K$6,VLOOKUP(K22,申込一覧表!Z:AA,2,0),"")</f>
        <v/>
      </c>
      <c r="M22" s="17">
        <f>IF(K22&lt;=K$6,VLOOKUP(K22,申込一覧表!Z:AB,3,0),0)</f>
        <v>0</v>
      </c>
      <c r="N22" s="31" t="str">
        <f t="shared" si="11"/>
        <v/>
      </c>
      <c r="O22" s="17" t="str">
        <f>IF(K22&lt;=K$6,VLOOKUP(K22,申込一覧表!Z:AG,8,0),"")</f>
        <v/>
      </c>
      <c r="P22" s="17" t="str">
        <f>IF(K22&lt;=K$6,VLOOKUP(K22,申込一覧表!Z:AD,5,0),"")</f>
        <v/>
      </c>
      <c r="Q22" s="17">
        <f t="shared" si="2"/>
        <v>56</v>
      </c>
      <c r="R22" s="17">
        <f t="shared" si="3"/>
        <v>56</v>
      </c>
      <c r="S22" s="17">
        <f t="shared" si="4"/>
        <v>28</v>
      </c>
      <c r="T22" s="17">
        <f t="shared" si="12"/>
        <v>0</v>
      </c>
      <c r="U22" s="17" t="str">
        <f t="shared" si="21"/>
        <v/>
      </c>
      <c r="V22" s="17" t="str">
        <f t="shared" si="21"/>
        <v/>
      </c>
      <c r="W22" s="17" t="str">
        <f t="shared" si="21"/>
        <v/>
      </c>
      <c r="X22" s="17" t="str">
        <f t="shared" si="21"/>
        <v/>
      </c>
      <c r="AC22" s="17" t="str">
        <f t="shared" si="22"/>
        <v/>
      </c>
      <c r="AD22" s="17" t="str">
        <f t="shared" si="22"/>
        <v/>
      </c>
      <c r="AE22" s="17" t="str">
        <f t="shared" si="22"/>
        <v/>
      </c>
      <c r="AF22" s="17" t="str">
        <f t="shared" si="22"/>
        <v/>
      </c>
      <c r="AG22" s="17">
        <v>16</v>
      </c>
      <c r="AH22" s="120" t="str">
        <f t="shared" si="23"/>
        <v/>
      </c>
      <c r="AI22" s="17">
        <f t="shared" si="28"/>
        <v>0</v>
      </c>
      <c r="AJ22" s="17">
        <f t="shared" si="24"/>
        <v>0</v>
      </c>
      <c r="AK22" s="17">
        <f t="shared" si="24"/>
        <v>0</v>
      </c>
      <c r="AL22" s="17">
        <f t="shared" si="24"/>
        <v>0</v>
      </c>
      <c r="AM22" s="17">
        <f t="shared" si="24"/>
        <v>0</v>
      </c>
      <c r="AN22" s="17">
        <f t="shared" si="24"/>
        <v>0</v>
      </c>
      <c r="AO22" s="17">
        <f t="shared" si="24"/>
        <v>0</v>
      </c>
      <c r="AP22" s="17">
        <f t="shared" si="24"/>
        <v>0</v>
      </c>
      <c r="AS22" s="17" t="str">
        <f t="shared" si="14"/>
        <v/>
      </c>
      <c r="AT22" s="17" t="str">
        <f t="shared" si="15"/>
        <v/>
      </c>
      <c r="AU22" s="17" t="str">
        <f t="shared" si="16"/>
        <v/>
      </c>
      <c r="AV22" s="17" t="str">
        <f t="shared" si="17"/>
        <v/>
      </c>
      <c r="AW22" s="4" t="str">
        <f t="shared" si="18"/>
        <v>999:99.99</v>
      </c>
    </row>
    <row r="23" spans="1:49" s="27" customFormat="1" ht="14.25" customHeight="1">
      <c r="A23" s="32"/>
      <c r="B23" s="33"/>
      <c r="C23" s="119"/>
      <c r="D23" s="34"/>
      <c r="E23" s="35"/>
      <c r="F23" s="36"/>
      <c r="G23" s="36"/>
      <c r="H23" s="36"/>
      <c r="I23" s="36"/>
      <c r="J23" s="36"/>
      <c r="K23" s="17">
        <v>17</v>
      </c>
      <c r="L23" s="17" t="str">
        <f>IF(K23&lt;=K$6,VLOOKUP(K23,申込一覧表!Z:AA,2,0),"")</f>
        <v/>
      </c>
      <c r="M23" s="17">
        <f>IF(K23&lt;=K$6,VLOOKUP(K23,申込一覧表!Z:AB,3,0),0)</f>
        <v>0</v>
      </c>
      <c r="N23" s="31" t="str">
        <f t="shared" si="11"/>
        <v/>
      </c>
      <c r="O23" s="17" t="str">
        <f>IF(K23&lt;=K$6,VLOOKUP(K23,申込一覧表!Z:AG,8,0),"")</f>
        <v/>
      </c>
      <c r="P23" s="17" t="str">
        <f>IF(K23&lt;=K$6,VLOOKUP(K23,申込一覧表!Z:AD,5,0),"")</f>
        <v/>
      </c>
      <c r="Q23" s="17">
        <f t="shared" si="2"/>
        <v>56</v>
      </c>
      <c r="R23" s="17">
        <f t="shared" si="3"/>
        <v>56</v>
      </c>
      <c r="S23" s="17">
        <f t="shared" si="4"/>
        <v>28</v>
      </c>
      <c r="T23" s="17">
        <f t="shared" si="12"/>
        <v>0</v>
      </c>
      <c r="U23" s="17"/>
      <c r="V23" s="17"/>
      <c r="W23" s="17"/>
      <c r="X23" s="17"/>
      <c r="Y23" s="17"/>
      <c r="Z23" s="17"/>
      <c r="AA23" s="17"/>
      <c r="AB23" s="17"/>
      <c r="AC23" s="17"/>
      <c r="AD23" s="17"/>
      <c r="AE23" s="17"/>
      <c r="AF23" s="17"/>
      <c r="AG23" s="17">
        <v>17</v>
      </c>
      <c r="AH23" s="17" t="str">
        <f>IF(F23="","",IF(D23&lt;120,"119",IF(D23&lt;160,"120",IF(D23&lt;200,"160",IF(D23&lt;240,"200",IF(D23&lt;280,"240",IF(D23&lt;320,"280","320")))))))</f>
        <v/>
      </c>
      <c r="AI23" s="27">
        <f t="shared" ref="AI23:AP23" si="29">SUM(AI16:AI22)</f>
        <v>0</v>
      </c>
      <c r="AJ23" s="27">
        <f t="shared" si="29"/>
        <v>0</v>
      </c>
      <c r="AK23" s="27">
        <f t="shared" si="29"/>
        <v>0</v>
      </c>
      <c r="AL23" s="27">
        <f t="shared" si="29"/>
        <v>0</v>
      </c>
      <c r="AM23" s="27">
        <f t="shared" si="29"/>
        <v>0</v>
      </c>
      <c r="AN23" s="27">
        <f t="shared" si="29"/>
        <v>0</v>
      </c>
      <c r="AO23" s="27">
        <f t="shared" si="29"/>
        <v>0</v>
      </c>
      <c r="AP23" s="27">
        <f t="shared" si="29"/>
        <v>0</v>
      </c>
      <c r="AQ23" s="27">
        <f>MAX(AI23:AP23)</f>
        <v>0</v>
      </c>
      <c r="AR23" s="27">
        <f>SUM(AI23:AP23)</f>
        <v>0</v>
      </c>
      <c r="AS23" s="17" t="str">
        <f t="shared" si="14"/>
        <v/>
      </c>
      <c r="AT23" s="17" t="str">
        <f t="shared" si="15"/>
        <v/>
      </c>
      <c r="AU23" s="17" t="str">
        <f t="shared" si="16"/>
        <v/>
      </c>
      <c r="AV23" s="17" t="str">
        <f t="shared" si="17"/>
        <v/>
      </c>
      <c r="AW23" s="4"/>
    </row>
    <row r="24" spans="1:49" s="26" customFormat="1" ht="14.25" customHeight="1">
      <c r="A24" s="37" t="s">
        <v>61</v>
      </c>
      <c r="B24" s="24"/>
      <c r="C24" s="24"/>
      <c r="D24" s="24"/>
      <c r="E24" s="24"/>
      <c r="F24" s="25" t="str">
        <f>IF(AQ32&gt;1,"区分の重複があります!!","")</f>
        <v/>
      </c>
      <c r="G24" s="24"/>
      <c r="H24" s="24"/>
      <c r="I24" s="24"/>
      <c r="K24" s="17">
        <v>18</v>
      </c>
      <c r="L24" s="17" t="str">
        <f>IF(K24&lt;=K$6,VLOOKUP(K24,申込一覧表!Z:AA,2,0),"")</f>
        <v/>
      </c>
      <c r="M24" s="17">
        <f>IF(K24&lt;=K$6,VLOOKUP(K24,申込一覧表!Z:AB,3,0),0)</f>
        <v>0</v>
      </c>
      <c r="N24" s="31" t="str">
        <f t="shared" si="11"/>
        <v/>
      </c>
      <c r="O24" s="17" t="str">
        <f>IF(K24&lt;=K$6,VLOOKUP(K24,申込一覧表!Z:AG,8,0),"")</f>
        <v/>
      </c>
      <c r="P24" s="17" t="str">
        <f>IF(K24&lt;=K$6,VLOOKUP(K24,申込一覧表!Z:AD,5,0),"")</f>
        <v/>
      </c>
      <c r="Q24" s="17">
        <f t="shared" si="2"/>
        <v>56</v>
      </c>
      <c r="R24" s="17">
        <f t="shared" si="3"/>
        <v>56</v>
      </c>
      <c r="S24" s="17">
        <f t="shared" si="4"/>
        <v>28</v>
      </c>
      <c r="T24" s="17">
        <f t="shared" si="12"/>
        <v>0</v>
      </c>
      <c r="U24" s="17"/>
      <c r="V24" s="17"/>
      <c r="W24" s="17"/>
      <c r="X24" s="17"/>
      <c r="Y24" s="17"/>
      <c r="Z24" s="17"/>
      <c r="AA24" s="17"/>
      <c r="AB24" s="17"/>
      <c r="AC24" s="17"/>
      <c r="AD24" s="17"/>
      <c r="AE24" s="17"/>
      <c r="AF24" s="17"/>
      <c r="AG24" s="17">
        <v>18</v>
      </c>
      <c r="AS24" s="17"/>
      <c r="AT24" s="17" t="str">
        <f t="shared" si="15"/>
        <v/>
      </c>
      <c r="AU24" s="17" t="str">
        <f t="shared" si="16"/>
        <v/>
      </c>
      <c r="AV24" s="17" t="str">
        <f t="shared" si="17"/>
        <v/>
      </c>
      <c r="AW24" s="4"/>
    </row>
    <row r="25" spans="1:49" ht="14.25" customHeight="1">
      <c r="A25" s="21" t="str">
        <f>IF(F25="","",1)</f>
        <v/>
      </c>
      <c r="B25" s="28" t="str">
        <f>IF(F25="","",リレーオーダー用紙!$N$4)</f>
        <v/>
      </c>
      <c r="C25" s="29" t="str">
        <f t="shared" ref="C25:C31" si="30">IF(D25="","",IF(D25&lt;120,119,FLOOR(D25,40)))</f>
        <v/>
      </c>
      <c r="D25" s="29" t="str">
        <f>IF(SUM(U25:X25)=0,"",SUM(U25:X25))</f>
        <v/>
      </c>
      <c r="E25" s="103"/>
      <c r="F25" s="104"/>
      <c r="G25" s="104"/>
      <c r="H25" s="104"/>
      <c r="I25" s="104"/>
      <c r="J25" s="53" t="str">
        <f>IF(COUNTIF(AC25:AF25,"&gt;1")&gt;0,"泳者重複!!","")</f>
        <v/>
      </c>
      <c r="K25" s="17">
        <v>19</v>
      </c>
      <c r="L25" s="17" t="str">
        <f>IF(K25&lt;=K$6,VLOOKUP(K25,申込一覧表!Z:AA,2,0),"")</f>
        <v/>
      </c>
      <c r="M25" s="17">
        <f>IF(K25&lt;=K$6,VLOOKUP(K25,申込一覧表!Z:AB,3,0),0)</f>
        <v>0</v>
      </c>
      <c r="N25" s="31" t="str">
        <f t="shared" si="11"/>
        <v/>
      </c>
      <c r="O25" s="17" t="str">
        <f>IF(K25&lt;=K$6,VLOOKUP(K25,申込一覧表!Z:AG,8,0),"")</f>
        <v/>
      </c>
      <c r="P25" s="17" t="str">
        <f>IF(K25&lt;=K$6,VLOOKUP(K25,申込一覧表!Z:AD,5,0),"")</f>
        <v/>
      </c>
      <c r="Q25" s="17">
        <f t="shared" si="2"/>
        <v>56</v>
      </c>
      <c r="R25" s="17">
        <f t="shared" si="3"/>
        <v>56</v>
      </c>
      <c r="S25" s="17">
        <f t="shared" si="4"/>
        <v>28</v>
      </c>
      <c r="T25" s="17">
        <f t="shared" si="12"/>
        <v>0</v>
      </c>
      <c r="U25" s="17" t="str">
        <f t="shared" ref="U25:X31" si="31">IF(F25="","",VLOOKUP(F25,$N$7:$O$87,2,0))</f>
        <v/>
      </c>
      <c r="V25" s="17" t="str">
        <f t="shared" si="31"/>
        <v/>
      </c>
      <c r="W25" s="17" t="str">
        <f t="shared" si="31"/>
        <v/>
      </c>
      <c r="X25" s="17" t="str">
        <f t="shared" si="31"/>
        <v/>
      </c>
      <c r="AC25" s="17" t="str">
        <f t="shared" ref="AC25:AF31" si="32">IF(F25="","",VLOOKUP(F25,$N$7:$T$87,4,0))</f>
        <v/>
      </c>
      <c r="AD25" s="17" t="str">
        <f t="shared" si="32"/>
        <v/>
      </c>
      <c r="AE25" s="17" t="str">
        <f t="shared" si="32"/>
        <v/>
      </c>
      <c r="AF25" s="17" t="str">
        <f t="shared" si="32"/>
        <v/>
      </c>
      <c r="AG25" s="17">
        <v>19</v>
      </c>
      <c r="AH25" s="120" t="str">
        <f t="shared" ref="AH25:AH31" si="33">C25</f>
        <v/>
      </c>
      <c r="AI25" s="17">
        <f>IF(AI$6=$AH25,1,0)</f>
        <v>0</v>
      </c>
      <c r="AJ25" s="17">
        <f t="shared" ref="AJ25:AP31" si="34">IF(AJ$6=$AH25,1,0)</f>
        <v>0</v>
      </c>
      <c r="AK25" s="17">
        <f t="shared" si="34"/>
        <v>0</v>
      </c>
      <c r="AL25" s="17">
        <f t="shared" si="34"/>
        <v>0</v>
      </c>
      <c r="AM25" s="17">
        <f t="shared" si="34"/>
        <v>0</v>
      </c>
      <c r="AN25" s="17">
        <f t="shared" si="34"/>
        <v>0</v>
      </c>
      <c r="AO25" s="17">
        <f t="shared" si="34"/>
        <v>0</v>
      </c>
      <c r="AP25" s="17">
        <f t="shared" si="34"/>
        <v>0</v>
      </c>
      <c r="AS25" s="17" t="str">
        <f t="shared" si="14"/>
        <v/>
      </c>
      <c r="AT25" s="17" t="str">
        <f t="shared" si="15"/>
        <v/>
      </c>
      <c r="AU25" s="17" t="str">
        <f t="shared" si="16"/>
        <v/>
      </c>
      <c r="AV25" s="17" t="str">
        <f t="shared" si="17"/>
        <v/>
      </c>
      <c r="AW25" s="4" t="str">
        <f t="shared" si="18"/>
        <v>999:99.99</v>
      </c>
    </row>
    <row r="26" spans="1:49" ht="14.25" customHeight="1">
      <c r="A26" s="21" t="str">
        <f t="shared" ref="A26:A31" si="35">IF(F26="","",A25+1)</f>
        <v/>
      </c>
      <c r="B26" s="28" t="str">
        <f>IF(F26="","",リレーオーダー用紙!$N$4)</f>
        <v/>
      </c>
      <c r="C26" s="29" t="str">
        <f t="shared" si="30"/>
        <v/>
      </c>
      <c r="D26" s="29" t="str">
        <f t="shared" ref="D26:D31" si="36">IF(SUM(U26:X26)=0,"",SUM(U26:X26))</f>
        <v/>
      </c>
      <c r="E26" s="103"/>
      <c r="F26" s="104"/>
      <c r="G26" s="104"/>
      <c r="H26" s="104"/>
      <c r="I26" s="104"/>
      <c r="J26" s="53" t="str">
        <f t="shared" ref="J26:J31" si="37">IF(COUNTIF(AC26:AF26,"&gt;1")&gt;0,"泳者重複!!","")</f>
        <v/>
      </c>
      <c r="K26" s="17">
        <v>20</v>
      </c>
      <c r="L26" s="17" t="str">
        <f>IF(K26&lt;=K$6,VLOOKUP(K26,申込一覧表!Z:AA,2,0),"")</f>
        <v/>
      </c>
      <c r="M26" s="17">
        <f>IF(K26&lt;=K$6,VLOOKUP(K26,申込一覧表!Z:AB,3,0),0)</f>
        <v>0</v>
      </c>
      <c r="N26" s="31" t="str">
        <f t="shared" si="11"/>
        <v/>
      </c>
      <c r="O26" s="17" t="str">
        <f>IF(K26&lt;=K$6,VLOOKUP(K26,申込一覧表!Z:AG,8,0),"")</f>
        <v/>
      </c>
      <c r="P26" s="17" t="str">
        <f>IF(K26&lt;=K$6,VLOOKUP(K26,申込一覧表!Z:AD,5,0),"")</f>
        <v/>
      </c>
      <c r="Q26" s="17">
        <f t="shared" si="2"/>
        <v>56</v>
      </c>
      <c r="R26" s="17">
        <f t="shared" si="3"/>
        <v>56</v>
      </c>
      <c r="S26" s="17">
        <f t="shared" si="4"/>
        <v>28</v>
      </c>
      <c r="T26" s="17">
        <f t="shared" si="12"/>
        <v>0</v>
      </c>
      <c r="U26" s="17" t="str">
        <f t="shared" si="31"/>
        <v/>
      </c>
      <c r="V26" s="17" t="str">
        <f t="shared" si="31"/>
        <v/>
      </c>
      <c r="W26" s="17" t="str">
        <f t="shared" si="31"/>
        <v/>
      </c>
      <c r="X26" s="17" t="str">
        <f t="shared" si="31"/>
        <v/>
      </c>
      <c r="AC26" s="17" t="str">
        <f t="shared" si="32"/>
        <v/>
      </c>
      <c r="AD26" s="17" t="str">
        <f t="shared" si="32"/>
        <v/>
      </c>
      <c r="AE26" s="17" t="str">
        <f t="shared" si="32"/>
        <v/>
      </c>
      <c r="AF26" s="17" t="str">
        <f t="shared" si="32"/>
        <v/>
      </c>
      <c r="AG26" s="17">
        <v>20</v>
      </c>
      <c r="AH26" s="120" t="str">
        <f t="shared" si="33"/>
        <v/>
      </c>
      <c r="AI26" s="17">
        <f t="shared" ref="AI26:AI31" si="38">IF(AI$6=$AH26,1,0)</f>
        <v>0</v>
      </c>
      <c r="AJ26" s="17">
        <f t="shared" si="34"/>
        <v>0</v>
      </c>
      <c r="AK26" s="17">
        <f t="shared" si="34"/>
        <v>0</v>
      </c>
      <c r="AL26" s="17">
        <f t="shared" si="34"/>
        <v>0</v>
      </c>
      <c r="AM26" s="17">
        <f t="shared" si="34"/>
        <v>0</v>
      </c>
      <c r="AN26" s="17">
        <f t="shared" si="34"/>
        <v>0</v>
      </c>
      <c r="AO26" s="17">
        <f t="shared" si="34"/>
        <v>0</v>
      </c>
      <c r="AP26" s="17">
        <f t="shared" si="34"/>
        <v>0</v>
      </c>
      <c r="AS26" s="17" t="str">
        <f t="shared" si="14"/>
        <v/>
      </c>
      <c r="AT26" s="17" t="str">
        <f t="shared" si="15"/>
        <v/>
      </c>
      <c r="AU26" s="17" t="str">
        <f t="shared" si="16"/>
        <v/>
      </c>
      <c r="AV26" s="17" t="str">
        <f t="shared" si="17"/>
        <v/>
      </c>
      <c r="AW26" s="4" t="str">
        <f t="shared" si="18"/>
        <v>999:99.99</v>
      </c>
    </row>
    <row r="27" spans="1:49" ht="14.25" customHeight="1">
      <c r="A27" s="21" t="str">
        <f t="shared" si="35"/>
        <v/>
      </c>
      <c r="B27" s="28" t="str">
        <f>IF(F27="","",リレーオーダー用紙!$N$4)</f>
        <v/>
      </c>
      <c r="C27" s="29" t="str">
        <f t="shared" si="30"/>
        <v/>
      </c>
      <c r="D27" s="29" t="str">
        <f t="shared" si="36"/>
        <v/>
      </c>
      <c r="E27" s="103"/>
      <c r="F27" s="104"/>
      <c r="G27" s="104"/>
      <c r="H27" s="104"/>
      <c r="I27" s="104"/>
      <c r="J27" s="53" t="str">
        <f t="shared" si="37"/>
        <v/>
      </c>
      <c r="K27" s="17">
        <v>21</v>
      </c>
      <c r="L27" s="17" t="str">
        <f>IF(K27&lt;=K$6,VLOOKUP(K27,申込一覧表!Z:AA,2,0),"")</f>
        <v/>
      </c>
      <c r="M27" s="17">
        <f>IF(K27&lt;=K$6,VLOOKUP(K27,申込一覧表!Z:AB,3,0),0)</f>
        <v>0</v>
      </c>
      <c r="N27" s="31" t="str">
        <f t="shared" si="11"/>
        <v/>
      </c>
      <c r="O27" s="17" t="str">
        <f>IF(K27&lt;=K$6,VLOOKUP(K27,申込一覧表!Z:AG,8,0),"")</f>
        <v/>
      </c>
      <c r="P27" s="17" t="str">
        <f>IF(K27&lt;=K$6,VLOOKUP(K27,申込一覧表!Z:AD,5,0),"")</f>
        <v/>
      </c>
      <c r="Q27" s="17">
        <f t="shared" si="2"/>
        <v>56</v>
      </c>
      <c r="R27" s="17">
        <f t="shared" si="3"/>
        <v>56</v>
      </c>
      <c r="S27" s="17">
        <f t="shared" si="4"/>
        <v>28</v>
      </c>
      <c r="T27" s="17">
        <f t="shared" si="12"/>
        <v>0</v>
      </c>
      <c r="U27" s="17" t="str">
        <f t="shared" si="31"/>
        <v/>
      </c>
      <c r="V27" s="17" t="str">
        <f t="shared" si="31"/>
        <v/>
      </c>
      <c r="W27" s="17" t="str">
        <f t="shared" si="31"/>
        <v/>
      </c>
      <c r="X27" s="17" t="str">
        <f t="shared" si="31"/>
        <v/>
      </c>
      <c r="AC27" s="17" t="str">
        <f t="shared" si="32"/>
        <v/>
      </c>
      <c r="AD27" s="17" t="str">
        <f t="shared" si="32"/>
        <v/>
      </c>
      <c r="AE27" s="17" t="str">
        <f t="shared" si="32"/>
        <v/>
      </c>
      <c r="AF27" s="17" t="str">
        <f t="shared" si="32"/>
        <v/>
      </c>
      <c r="AG27" s="17">
        <v>21</v>
      </c>
      <c r="AH27" s="120" t="str">
        <f t="shared" si="33"/>
        <v/>
      </c>
      <c r="AI27" s="17">
        <f t="shared" si="38"/>
        <v>0</v>
      </c>
      <c r="AJ27" s="17">
        <f t="shared" si="34"/>
        <v>0</v>
      </c>
      <c r="AK27" s="17">
        <f t="shared" si="34"/>
        <v>0</v>
      </c>
      <c r="AL27" s="17">
        <f t="shared" si="34"/>
        <v>0</v>
      </c>
      <c r="AM27" s="17">
        <f t="shared" si="34"/>
        <v>0</v>
      </c>
      <c r="AN27" s="17">
        <f t="shared" si="34"/>
        <v>0</v>
      </c>
      <c r="AO27" s="17">
        <f t="shared" si="34"/>
        <v>0</v>
      </c>
      <c r="AP27" s="17">
        <f t="shared" si="34"/>
        <v>0</v>
      </c>
      <c r="AS27" s="17" t="str">
        <f t="shared" si="14"/>
        <v/>
      </c>
      <c r="AT27" s="17" t="str">
        <f t="shared" si="15"/>
        <v/>
      </c>
      <c r="AU27" s="17" t="str">
        <f t="shared" si="16"/>
        <v/>
      </c>
      <c r="AV27" s="17" t="str">
        <f t="shared" si="17"/>
        <v/>
      </c>
      <c r="AW27" s="4" t="str">
        <f t="shared" si="18"/>
        <v>999:99.99</v>
      </c>
    </row>
    <row r="28" spans="1:49" ht="14.25" customHeight="1">
      <c r="A28" s="21" t="str">
        <f t="shared" si="35"/>
        <v/>
      </c>
      <c r="B28" s="28" t="str">
        <f>IF(F28="","",リレーオーダー用紙!$N$4)</f>
        <v/>
      </c>
      <c r="C28" s="29" t="str">
        <f t="shared" si="30"/>
        <v/>
      </c>
      <c r="D28" s="29" t="str">
        <f t="shared" si="36"/>
        <v/>
      </c>
      <c r="E28" s="103"/>
      <c r="F28" s="104"/>
      <c r="G28" s="104"/>
      <c r="H28" s="104"/>
      <c r="I28" s="104"/>
      <c r="J28" s="53" t="str">
        <f t="shared" si="37"/>
        <v/>
      </c>
      <c r="K28" s="17">
        <v>22</v>
      </c>
      <c r="L28" s="17" t="str">
        <f>IF(K28&lt;=K$6,VLOOKUP(K28,申込一覧表!Z:AA,2,0),"")</f>
        <v/>
      </c>
      <c r="M28" s="17">
        <f>IF(K28&lt;=K$6,VLOOKUP(K28,申込一覧表!Z:AB,3,0),0)</f>
        <v>0</v>
      </c>
      <c r="N28" s="31" t="str">
        <f t="shared" si="11"/>
        <v/>
      </c>
      <c r="O28" s="17" t="str">
        <f>IF(K28&lt;=K$6,VLOOKUP(K28,申込一覧表!Z:AG,8,0),"")</f>
        <v/>
      </c>
      <c r="P28" s="17" t="str">
        <f>IF(K28&lt;=K$6,VLOOKUP(K28,申込一覧表!Z:AD,5,0),"")</f>
        <v/>
      </c>
      <c r="Q28" s="17">
        <f t="shared" si="2"/>
        <v>56</v>
      </c>
      <c r="R28" s="17">
        <f t="shared" si="3"/>
        <v>56</v>
      </c>
      <c r="S28" s="17">
        <f t="shared" si="4"/>
        <v>28</v>
      </c>
      <c r="T28" s="17">
        <f t="shared" si="12"/>
        <v>0</v>
      </c>
      <c r="U28" s="17" t="str">
        <f t="shared" si="31"/>
        <v/>
      </c>
      <c r="V28" s="17" t="str">
        <f t="shared" si="31"/>
        <v/>
      </c>
      <c r="W28" s="17" t="str">
        <f t="shared" si="31"/>
        <v/>
      </c>
      <c r="X28" s="17" t="str">
        <f t="shared" si="31"/>
        <v/>
      </c>
      <c r="AC28" s="17" t="str">
        <f t="shared" si="32"/>
        <v/>
      </c>
      <c r="AD28" s="17" t="str">
        <f t="shared" si="32"/>
        <v/>
      </c>
      <c r="AE28" s="17" t="str">
        <f t="shared" si="32"/>
        <v/>
      </c>
      <c r="AF28" s="17" t="str">
        <f t="shared" si="32"/>
        <v/>
      </c>
      <c r="AG28" s="17">
        <v>22</v>
      </c>
      <c r="AH28" s="120" t="str">
        <f t="shared" si="33"/>
        <v/>
      </c>
      <c r="AI28" s="17">
        <f t="shared" si="38"/>
        <v>0</v>
      </c>
      <c r="AJ28" s="17">
        <f t="shared" si="34"/>
        <v>0</v>
      </c>
      <c r="AK28" s="17">
        <f t="shared" si="34"/>
        <v>0</v>
      </c>
      <c r="AL28" s="17">
        <f t="shared" si="34"/>
        <v>0</v>
      </c>
      <c r="AM28" s="17">
        <f t="shared" si="34"/>
        <v>0</v>
      </c>
      <c r="AN28" s="17">
        <f t="shared" si="34"/>
        <v>0</v>
      </c>
      <c r="AO28" s="17">
        <f t="shared" si="34"/>
        <v>0</v>
      </c>
      <c r="AP28" s="17">
        <f t="shared" si="34"/>
        <v>0</v>
      </c>
      <c r="AS28" s="17" t="str">
        <f t="shared" si="14"/>
        <v/>
      </c>
      <c r="AT28" s="17" t="str">
        <f t="shared" si="15"/>
        <v/>
      </c>
      <c r="AU28" s="17" t="str">
        <f t="shared" si="16"/>
        <v/>
      </c>
      <c r="AV28" s="17" t="str">
        <f t="shared" si="17"/>
        <v/>
      </c>
      <c r="AW28" s="4" t="str">
        <f t="shared" si="18"/>
        <v>999:99.99</v>
      </c>
    </row>
    <row r="29" spans="1:49" ht="14.25" customHeight="1">
      <c r="A29" s="21" t="str">
        <f t="shared" si="35"/>
        <v/>
      </c>
      <c r="B29" s="28" t="str">
        <f>IF(F29="","",リレーオーダー用紙!$N$4)</f>
        <v/>
      </c>
      <c r="C29" s="29" t="str">
        <f t="shared" si="30"/>
        <v/>
      </c>
      <c r="D29" s="29" t="str">
        <f t="shared" si="36"/>
        <v/>
      </c>
      <c r="E29" s="103"/>
      <c r="F29" s="104"/>
      <c r="G29" s="104"/>
      <c r="H29" s="104"/>
      <c r="I29" s="104"/>
      <c r="J29" s="53" t="str">
        <f t="shared" si="37"/>
        <v/>
      </c>
      <c r="K29" s="17">
        <v>23</v>
      </c>
      <c r="L29" s="17" t="str">
        <f>IF(K29&lt;=K$6,VLOOKUP(K29,申込一覧表!Z:AA,2,0),"")</f>
        <v/>
      </c>
      <c r="M29" s="17">
        <f>IF(K29&lt;=K$6,VLOOKUP(K29,申込一覧表!Z:AB,3,0),0)</f>
        <v>0</v>
      </c>
      <c r="N29" s="31" t="str">
        <f t="shared" si="11"/>
        <v/>
      </c>
      <c r="O29" s="17" t="str">
        <f>IF(K29&lt;=K$6,VLOOKUP(K29,申込一覧表!Z:AG,8,0),"")</f>
        <v/>
      </c>
      <c r="P29" s="17" t="str">
        <f>IF(K29&lt;=K$6,VLOOKUP(K29,申込一覧表!Z:AD,5,0),"")</f>
        <v/>
      </c>
      <c r="Q29" s="17">
        <f t="shared" si="2"/>
        <v>56</v>
      </c>
      <c r="R29" s="17">
        <f t="shared" si="3"/>
        <v>56</v>
      </c>
      <c r="S29" s="17">
        <f t="shared" si="4"/>
        <v>28</v>
      </c>
      <c r="T29" s="17">
        <f t="shared" si="12"/>
        <v>0</v>
      </c>
      <c r="U29" s="17" t="str">
        <f t="shared" si="31"/>
        <v/>
      </c>
      <c r="V29" s="17" t="str">
        <f t="shared" si="31"/>
        <v/>
      </c>
      <c r="W29" s="17" t="str">
        <f t="shared" si="31"/>
        <v/>
      </c>
      <c r="X29" s="17" t="str">
        <f t="shared" si="31"/>
        <v/>
      </c>
      <c r="AC29" s="17" t="str">
        <f t="shared" si="32"/>
        <v/>
      </c>
      <c r="AD29" s="17" t="str">
        <f t="shared" si="32"/>
        <v/>
      </c>
      <c r="AE29" s="17" t="str">
        <f t="shared" si="32"/>
        <v/>
      </c>
      <c r="AF29" s="17" t="str">
        <f t="shared" si="32"/>
        <v/>
      </c>
      <c r="AG29" s="17">
        <v>23</v>
      </c>
      <c r="AH29" s="120" t="str">
        <f t="shared" si="33"/>
        <v/>
      </c>
      <c r="AI29" s="17">
        <f t="shared" si="38"/>
        <v>0</v>
      </c>
      <c r="AJ29" s="17">
        <f t="shared" si="34"/>
        <v>0</v>
      </c>
      <c r="AK29" s="17">
        <f t="shared" si="34"/>
        <v>0</v>
      </c>
      <c r="AL29" s="17">
        <f t="shared" si="34"/>
        <v>0</v>
      </c>
      <c r="AM29" s="17">
        <f t="shared" si="34"/>
        <v>0</v>
      </c>
      <c r="AN29" s="17">
        <f t="shared" si="34"/>
        <v>0</v>
      </c>
      <c r="AO29" s="17">
        <f t="shared" si="34"/>
        <v>0</v>
      </c>
      <c r="AP29" s="17">
        <f t="shared" si="34"/>
        <v>0</v>
      </c>
      <c r="AS29" s="17" t="str">
        <f t="shared" si="14"/>
        <v/>
      </c>
      <c r="AT29" s="17" t="str">
        <f t="shared" si="15"/>
        <v/>
      </c>
      <c r="AU29" s="17" t="str">
        <f t="shared" si="16"/>
        <v/>
      </c>
      <c r="AV29" s="17" t="str">
        <f t="shared" si="17"/>
        <v/>
      </c>
      <c r="AW29" s="4" t="str">
        <f t="shared" si="18"/>
        <v>999:99.99</v>
      </c>
    </row>
    <row r="30" spans="1:49" ht="14.25" customHeight="1">
      <c r="A30" s="21" t="str">
        <f t="shared" si="35"/>
        <v/>
      </c>
      <c r="B30" s="28" t="str">
        <f>IF(F30="","",リレーオーダー用紙!$N$4)</f>
        <v/>
      </c>
      <c r="C30" s="29" t="str">
        <f t="shared" si="30"/>
        <v/>
      </c>
      <c r="D30" s="29" t="str">
        <f t="shared" si="36"/>
        <v/>
      </c>
      <c r="E30" s="103"/>
      <c r="F30" s="104"/>
      <c r="G30" s="104"/>
      <c r="H30" s="104"/>
      <c r="I30" s="104"/>
      <c r="J30" s="53" t="str">
        <f t="shared" si="37"/>
        <v/>
      </c>
      <c r="K30" s="17">
        <v>24</v>
      </c>
      <c r="L30" s="17" t="str">
        <f>IF(K30&lt;=K$6,VLOOKUP(K30,申込一覧表!Z:AA,2,0),"")</f>
        <v/>
      </c>
      <c r="M30" s="17">
        <f>IF(K30&lt;=K$6,VLOOKUP(K30,申込一覧表!Z:AB,3,0),0)</f>
        <v>0</v>
      </c>
      <c r="N30" s="31" t="str">
        <f t="shared" si="11"/>
        <v/>
      </c>
      <c r="O30" s="17" t="str">
        <f>IF(K30&lt;=K$6,VLOOKUP(K30,申込一覧表!Z:AG,8,0),"")</f>
        <v/>
      </c>
      <c r="P30" s="17" t="str">
        <f>IF(K30&lt;=K$6,VLOOKUP(K30,申込一覧表!Z:AD,5,0),"")</f>
        <v/>
      </c>
      <c r="Q30" s="17">
        <f t="shared" si="2"/>
        <v>56</v>
      </c>
      <c r="R30" s="17">
        <f t="shared" si="3"/>
        <v>56</v>
      </c>
      <c r="S30" s="17">
        <f t="shared" si="4"/>
        <v>28</v>
      </c>
      <c r="T30" s="17">
        <f t="shared" si="12"/>
        <v>0</v>
      </c>
      <c r="U30" s="17" t="str">
        <f t="shared" si="31"/>
        <v/>
      </c>
      <c r="V30" s="17" t="str">
        <f t="shared" si="31"/>
        <v/>
      </c>
      <c r="W30" s="17" t="str">
        <f t="shared" si="31"/>
        <v/>
      </c>
      <c r="X30" s="17" t="str">
        <f t="shared" si="31"/>
        <v/>
      </c>
      <c r="AC30" s="17" t="str">
        <f t="shared" si="32"/>
        <v/>
      </c>
      <c r="AD30" s="17" t="str">
        <f t="shared" si="32"/>
        <v/>
      </c>
      <c r="AE30" s="17" t="str">
        <f t="shared" si="32"/>
        <v/>
      </c>
      <c r="AF30" s="17" t="str">
        <f t="shared" si="32"/>
        <v/>
      </c>
      <c r="AG30" s="17">
        <v>24</v>
      </c>
      <c r="AH30" s="120" t="str">
        <f t="shared" si="33"/>
        <v/>
      </c>
      <c r="AI30" s="17">
        <f t="shared" si="38"/>
        <v>0</v>
      </c>
      <c r="AJ30" s="17">
        <f t="shared" si="34"/>
        <v>0</v>
      </c>
      <c r="AK30" s="17">
        <f t="shared" si="34"/>
        <v>0</v>
      </c>
      <c r="AL30" s="17">
        <f t="shared" si="34"/>
        <v>0</v>
      </c>
      <c r="AM30" s="17">
        <f t="shared" si="34"/>
        <v>0</v>
      </c>
      <c r="AN30" s="17">
        <f t="shared" si="34"/>
        <v>0</v>
      </c>
      <c r="AO30" s="17">
        <f t="shared" si="34"/>
        <v>0</v>
      </c>
      <c r="AP30" s="17">
        <f t="shared" si="34"/>
        <v>0</v>
      </c>
      <c r="AS30" s="17" t="str">
        <f t="shared" si="14"/>
        <v/>
      </c>
      <c r="AT30" s="17" t="str">
        <f t="shared" si="15"/>
        <v/>
      </c>
      <c r="AU30" s="17" t="str">
        <f t="shared" si="16"/>
        <v/>
      </c>
      <c r="AV30" s="17" t="str">
        <f t="shared" si="17"/>
        <v/>
      </c>
      <c r="AW30" s="4" t="str">
        <f t="shared" si="18"/>
        <v>999:99.99</v>
      </c>
    </row>
    <row r="31" spans="1:49" ht="14.25" customHeight="1">
      <c r="A31" s="21" t="str">
        <f t="shared" si="35"/>
        <v/>
      </c>
      <c r="B31" s="28" t="str">
        <f>IF(F31="","",リレーオーダー用紙!$N$4)</f>
        <v/>
      </c>
      <c r="C31" s="29" t="str">
        <f t="shared" si="30"/>
        <v/>
      </c>
      <c r="D31" s="29" t="str">
        <f t="shared" si="36"/>
        <v/>
      </c>
      <c r="E31" s="103"/>
      <c r="F31" s="104"/>
      <c r="G31" s="104"/>
      <c r="H31" s="104"/>
      <c r="I31" s="104"/>
      <c r="J31" s="53" t="str">
        <f t="shared" si="37"/>
        <v/>
      </c>
      <c r="K31" s="17">
        <v>25</v>
      </c>
      <c r="L31" s="17" t="str">
        <f>IF(K31&lt;=K$6,VLOOKUP(K31,申込一覧表!Z:AA,2,0),"")</f>
        <v/>
      </c>
      <c r="M31" s="17">
        <f>IF(K31&lt;=K$6,VLOOKUP(K31,申込一覧表!Z:AB,3,0),0)</f>
        <v>0</v>
      </c>
      <c r="N31" s="31" t="str">
        <f t="shared" si="11"/>
        <v/>
      </c>
      <c r="O31" s="17" t="str">
        <f>IF(K31&lt;=K$6,VLOOKUP(K31,申込一覧表!Z:AG,8,0),"")</f>
        <v/>
      </c>
      <c r="P31" s="17" t="str">
        <f>IF(K31&lt;=K$6,VLOOKUP(K31,申込一覧表!Z:AD,5,0),"")</f>
        <v/>
      </c>
      <c r="Q31" s="17">
        <f t="shared" si="2"/>
        <v>56</v>
      </c>
      <c r="R31" s="17">
        <f t="shared" si="3"/>
        <v>56</v>
      </c>
      <c r="S31" s="17">
        <f t="shared" si="4"/>
        <v>28</v>
      </c>
      <c r="T31" s="17">
        <f t="shared" si="12"/>
        <v>0</v>
      </c>
      <c r="U31" s="17" t="str">
        <f t="shared" si="31"/>
        <v/>
      </c>
      <c r="V31" s="17" t="str">
        <f t="shared" si="31"/>
        <v/>
      </c>
      <c r="W31" s="17" t="str">
        <f t="shared" si="31"/>
        <v/>
      </c>
      <c r="X31" s="17" t="str">
        <f t="shared" si="31"/>
        <v/>
      </c>
      <c r="AC31" s="17" t="str">
        <f t="shared" si="32"/>
        <v/>
      </c>
      <c r="AD31" s="17" t="str">
        <f t="shared" si="32"/>
        <v/>
      </c>
      <c r="AE31" s="17" t="str">
        <f t="shared" si="32"/>
        <v/>
      </c>
      <c r="AF31" s="17" t="str">
        <f t="shared" si="32"/>
        <v/>
      </c>
      <c r="AG31" s="17">
        <v>25</v>
      </c>
      <c r="AH31" s="120" t="str">
        <f t="shared" si="33"/>
        <v/>
      </c>
      <c r="AI31" s="17">
        <f t="shared" si="38"/>
        <v>0</v>
      </c>
      <c r="AJ31" s="17">
        <f t="shared" si="34"/>
        <v>0</v>
      </c>
      <c r="AK31" s="17">
        <f t="shared" si="34"/>
        <v>0</v>
      </c>
      <c r="AL31" s="17">
        <f t="shared" si="34"/>
        <v>0</v>
      </c>
      <c r="AM31" s="17">
        <f t="shared" si="34"/>
        <v>0</v>
      </c>
      <c r="AN31" s="17">
        <f t="shared" si="34"/>
        <v>0</v>
      </c>
      <c r="AO31" s="17">
        <f t="shared" si="34"/>
        <v>0</v>
      </c>
      <c r="AP31" s="17">
        <f t="shared" si="34"/>
        <v>0</v>
      </c>
      <c r="AS31" s="17" t="str">
        <f t="shared" si="14"/>
        <v/>
      </c>
      <c r="AT31" s="17" t="str">
        <f t="shared" si="15"/>
        <v/>
      </c>
      <c r="AU31" s="17" t="str">
        <f t="shared" si="16"/>
        <v/>
      </c>
      <c r="AV31" s="17" t="str">
        <f t="shared" si="17"/>
        <v/>
      </c>
      <c r="AW31" s="4" t="str">
        <f t="shared" si="18"/>
        <v>999:99.99</v>
      </c>
    </row>
    <row r="32" spans="1:49" s="27" customFormat="1" ht="14.25" customHeight="1">
      <c r="A32" s="32"/>
      <c r="B32" s="33"/>
      <c r="C32" s="119"/>
      <c r="D32" s="34"/>
      <c r="E32" s="35"/>
      <c r="F32" s="36"/>
      <c r="G32" s="36"/>
      <c r="H32" s="36"/>
      <c r="I32" s="36"/>
      <c r="J32" s="36"/>
      <c r="K32" s="17">
        <v>26</v>
      </c>
      <c r="L32" s="17" t="str">
        <f>IF(K32&lt;=K$6,VLOOKUP(K32,申込一覧表!Z:AA,2,0),"")</f>
        <v/>
      </c>
      <c r="M32" s="17">
        <f>IF(K32&lt;=K$6,VLOOKUP(K32,申込一覧表!Z:AB,3,0),0)</f>
        <v>0</v>
      </c>
      <c r="N32" s="31" t="str">
        <f t="shared" si="11"/>
        <v/>
      </c>
      <c r="O32" s="17" t="str">
        <f>IF(K32&lt;=K$6,VLOOKUP(K32,申込一覧表!Z:AG,8,0),"")</f>
        <v/>
      </c>
      <c r="P32" s="17" t="str">
        <f>IF(K32&lt;=K$6,VLOOKUP(K32,申込一覧表!Z:AD,5,0),"")</f>
        <v/>
      </c>
      <c r="Q32" s="17">
        <f t="shared" si="2"/>
        <v>56</v>
      </c>
      <c r="R32" s="17">
        <f t="shared" si="3"/>
        <v>56</v>
      </c>
      <c r="S32" s="17">
        <f t="shared" si="4"/>
        <v>28</v>
      </c>
      <c r="T32" s="17">
        <f t="shared" si="12"/>
        <v>0</v>
      </c>
      <c r="U32" s="17"/>
      <c r="V32" s="17"/>
      <c r="W32" s="17"/>
      <c r="X32" s="17"/>
      <c r="Y32" s="17"/>
      <c r="Z32" s="17"/>
      <c r="AA32" s="17"/>
      <c r="AB32" s="17"/>
      <c r="AC32" s="17"/>
      <c r="AD32" s="17"/>
      <c r="AE32" s="17"/>
      <c r="AF32" s="17"/>
      <c r="AG32" s="17">
        <v>26</v>
      </c>
      <c r="AH32" s="17" t="str">
        <f>IF(F32="","",IF(D32&lt;120,"119",IF(D32&lt;160,"120",IF(D32&lt;200,"160",IF(D32&lt;240,"200",IF(D32&lt;280,"240",IF(D32&lt;320,"280","320")))))))</f>
        <v/>
      </c>
      <c r="AI32" s="27">
        <f t="shared" ref="AI32:AP32" si="39">SUM(AI25:AI31)</f>
        <v>0</v>
      </c>
      <c r="AJ32" s="27">
        <f t="shared" si="39"/>
        <v>0</v>
      </c>
      <c r="AK32" s="27">
        <f t="shared" si="39"/>
        <v>0</v>
      </c>
      <c r="AL32" s="27">
        <f t="shared" si="39"/>
        <v>0</v>
      </c>
      <c r="AM32" s="27">
        <f t="shared" si="39"/>
        <v>0</v>
      </c>
      <c r="AN32" s="27">
        <f t="shared" si="39"/>
        <v>0</v>
      </c>
      <c r="AO32" s="27">
        <f t="shared" si="39"/>
        <v>0</v>
      </c>
      <c r="AP32" s="27">
        <f t="shared" si="39"/>
        <v>0</v>
      </c>
      <c r="AQ32" s="27">
        <f>MAX(AI32:AP32)</f>
        <v>0</v>
      </c>
      <c r="AR32" s="27">
        <f>SUM(AI32:AP32)</f>
        <v>0</v>
      </c>
      <c r="AS32" s="17" t="str">
        <f t="shared" si="14"/>
        <v/>
      </c>
      <c r="AT32" s="17" t="str">
        <f t="shared" si="15"/>
        <v/>
      </c>
      <c r="AU32" s="17" t="str">
        <f t="shared" si="16"/>
        <v/>
      </c>
      <c r="AV32" s="17" t="str">
        <f t="shared" si="17"/>
        <v/>
      </c>
      <c r="AW32" s="4"/>
    </row>
    <row r="33" spans="1:49" s="26" customFormat="1" ht="14.25" customHeight="1">
      <c r="A33" s="37" t="s">
        <v>62</v>
      </c>
      <c r="B33" s="24"/>
      <c r="C33" s="24"/>
      <c r="D33" s="24"/>
      <c r="E33" s="24"/>
      <c r="F33" s="25" t="str">
        <f>IF(AQ41&gt;1,"区分の重複があります!!","")</f>
        <v/>
      </c>
      <c r="G33" s="24"/>
      <c r="H33" s="24"/>
      <c r="I33" s="24"/>
      <c r="K33" s="17">
        <v>27</v>
      </c>
      <c r="L33" s="17" t="str">
        <f>IF(K33&lt;=K$6,VLOOKUP(K33,申込一覧表!Z:AA,2,0),"")</f>
        <v/>
      </c>
      <c r="M33" s="17">
        <f>IF(K33&lt;=K$6,VLOOKUP(K33,申込一覧表!Z:AB,3,0),0)</f>
        <v>0</v>
      </c>
      <c r="N33" s="31" t="str">
        <f t="shared" si="11"/>
        <v/>
      </c>
      <c r="O33" s="17" t="str">
        <f>IF(K33&lt;=K$6,VLOOKUP(K33,申込一覧表!Z:AG,8,0),"")</f>
        <v/>
      </c>
      <c r="P33" s="17" t="str">
        <f>IF(K33&lt;=K$6,VLOOKUP(K33,申込一覧表!Z:AD,5,0),"")</f>
        <v/>
      </c>
      <c r="Q33" s="17">
        <f t="shared" si="2"/>
        <v>56</v>
      </c>
      <c r="R33" s="17">
        <f t="shared" si="3"/>
        <v>56</v>
      </c>
      <c r="S33" s="17">
        <f t="shared" si="4"/>
        <v>28</v>
      </c>
      <c r="T33" s="17">
        <f t="shared" si="12"/>
        <v>0</v>
      </c>
      <c r="U33" s="17"/>
      <c r="V33" s="17"/>
      <c r="W33" s="17"/>
      <c r="X33" s="17"/>
      <c r="Y33" s="17"/>
      <c r="Z33" s="17"/>
      <c r="AA33" s="17"/>
      <c r="AB33" s="17"/>
      <c r="AC33" s="17"/>
      <c r="AD33" s="17"/>
      <c r="AE33" s="17"/>
      <c r="AF33" s="17"/>
      <c r="AG33" s="17">
        <v>27</v>
      </c>
      <c r="AS33" s="17"/>
      <c r="AT33" s="17" t="str">
        <f t="shared" si="15"/>
        <v/>
      </c>
      <c r="AU33" s="17" t="str">
        <f t="shared" si="16"/>
        <v/>
      </c>
      <c r="AV33" s="17" t="str">
        <f t="shared" si="17"/>
        <v/>
      </c>
      <c r="AW33" s="4"/>
    </row>
    <row r="34" spans="1:49" ht="14.25" customHeight="1">
      <c r="A34" s="21" t="str">
        <f>IF(F34="","",1)</f>
        <v/>
      </c>
      <c r="B34" s="28" t="str">
        <f>IF(F34="","",リレーオーダー用紙!$N$4)</f>
        <v/>
      </c>
      <c r="C34" s="29" t="str">
        <f t="shared" ref="C34:C40" si="40">IF(D34="","",IF(D34&lt;120,119,FLOOR(D34,40)))</f>
        <v/>
      </c>
      <c r="D34" s="29" t="str">
        <f>IF(SUM(U34:X34)=0,"",SUM(U34:X34))</f>
        <v/>
      </c>
      <c r="E34" s="103"/>
      <c r="F34" s="104"/>
      <c r="G34" s="104"/>
      <c r="H34" s="104"/>
      <c r="I34" s="104"/>
      <c r="J34" s="53" t="str">
        <f>IF(COUNTIF(AC34:AF34,"&gt;1")&gt;0,"泳者重複!!","")</f>
        <v/>
      </c>
      <c r="K34" s="17">
        <v>28</v>
      </c>
      <c r="L34" s="17" t="str">
        <f>IF(K34&lt;=K$6,VLOOKUP(K34,申込一覧表!Z:AA,2,0),"")</f>
        <v/>
      </c>
      <c r="M34" s="17">
        <f>IF(K34&lt;=K$6,VLOOKUP(K34,申込一覧表!Z:AB,3,0),0)</f>
        <v>0</v>
      </c>
      <c r="N34" s="31" t="str">
        <f t="shared" si="11"/>
        <v/>
      </c>
      <c r="O34" s="17" t="str">
        <f>IF(K34&lt;=K$6,VLOOKUP(K34,申込一覧表!Z:AG,8,0),"")</f>
        <v/>
      </c>
      <c r="P34" s="17" t="str">
        <f>IF(K34&lt;=K$6,VLOOKUP(K34,申込一覧表!Z:AD,5,0),"")</f>
        <v/>
      </c>
      <c r="Q34" s="17">
        <f t="shared" si="2"/>
        <v>56</v>
      </c>
      <c r="R34" s="17">
        <f t="shared" si="3"/>
        <v>56</v>
      </c>
      <c r="S34" s="17">
        <f t="shared" si="4"/>
        <v>28</v>
      </c>
      <c r="T34" s="17">
        <f t="shared" si="12"/>
        <v>0</v>
      </c>
      <c r="U34" s="17" t="str">
        <f t="shared" ref="U34:X40" si="41">IF(F34="","",VLOOKUP(F34,$N$7:$O$87,2,0))</f>
        <v/>
      </c>
      <c r="V34" s="17" t="str">
        <f t="shared" si="41"/>
        <v/>
      </c>
      <c r="W34" s="17" t="str">
        <f t="shared" si="41"/>
        <v/>
      </c>
      <c r="X34" s="17" t="str">
        <f t="shared" si="41"/>
        <v/>
      </c>
      <c r="AC34" s="17" t="str">
        <f t="shared" ref="AC34:AF40" si="42">IF(F34="","",VLOOKUP(F34,$N$7:$T$87,5,0))</f>
        <v/>
      </c>
      <c r="AD34" s="17" t="str">
        <f t="shared" si="42"/>
        <v/>
      </c>
      <c r="AE34" s="17" t="str">
        <f t="shared" si="42"/>
        <v/>
      </c>
      <c r="AF34" s="17" t="str">
        <f t="shared" si="42"/>
        <v/>
      </c>
      <c r="AG34" s="17">
        <v>28</v>
      </c>
      <c r="AH34" s="120" t="str">
        <f t="shared" ref="AH34:AH40" si="43">C34</f>
        <v/>
      </c>
      <c r="AI34" s="17">
        <f>IF(AI$6=$AH34,1,0)</f>
        <v>0</v>
      </c>
      <c r="AJ34" s="17">
        <f t="shared" ref="AJ34:AP40" si="44">IF(AJ$6=$AH34,1,0)</f>
        <v>0</v>
      </c>
      <c r="AK34" s="17">
        <f t="shared" si="44"/>
        <v>0</v>
      </c>
      <c r="AL34" s="17">
        <f t="shared" si="44"/>
        <v>0</v>
      </c>
      <c r="AM34" s="17">
        <f t="shared" si="44"/>
        <v>0</v>
      </c>
      <c r="AN34" s="17">
        <f t="shared" si="44"/>
        <v>0</v>
      </c>
      <c r="AO34" s="17">
        <f t="shared" si="44"/>
        <v>0</v>
      </c>
      <c r="AP34" s="17">
        <f t="shared" si="44"/>
        <v>0</v>
      </c>
      <c r="AS34" s="17" t="str">
        <f t="shared" si="14"/>
        <v/>
      </c>
      <c r="AT34" s="17" t="str">
        <f t="shared" si="15"/>
        <v/>
      </c>
      <c r="AU34" s="17" t="str">
        <f t="shared" si="16"/>
        <v/>
      </c>
      <c r="AV34" s="17" t="str">
        <f t="shared" si="17"/>
        <v/>
      </c>
      <c r="AW34" s="4" t="str">
        <f t="shared" si="18"/>
        <v>999:99.99</v>
      </c>
    </row>
    <row r="35" spans="1:49" ht="14.25" customHeight="1">
      <c r="A35" s="21" t="str">
        <f t="shared" ref="A35:A40" si="45">IF(F35="","",A34+1)</f>
        <v/>
      </c>
      <c r="B35" s="28" t="str">
        <f>IF(F35="","",リレーオーダー用紙!$N$4)</f>
        <v/>
      </c>
      <c r="C35" s="29" t="str">
        <f t="shared" si="40"/>
        <v/>
      </c>
      <c r="D35" s="29" t="str">
        <f t="shared" ref="D35:D40" si="46">IF(SUM(U35:X35)=0,"",SUM(U35:X35))</f>
        <v/>
      </c>
      <c r="E35" s="103"/>
      <c r="F35" s="104"/>
      <c r="G35" s="104"/>
      <c r="H35" s="104"/>
      <c r="I35" s="104"/>
      <c r="J35" s="53" t="str">
        <f t="shared" ref="J35:J40" si="47">IF(COUNTIF(AC35:AF35,"&gt;1")&gt;0,"泳者重複!!","")</f>
        <v/>
      </c>
      <c r="K35" s="17">
        <v>29</v>
      </c>
      <c r="L35" s="17" t="str">
        <f>IF(K35&lt;=K$6,VLOOKUP(K35,申込一覧表!Z:AA,2,0),"")</f>
        <v/>
      </c>
      <c r="M35" s="17">
        <f>IF(K35&lt;=K$6,VLOOKUP(K35,申込一覧表!Z:AB,3,0),0)</f>
        <v>0</v>
      </c>
      <c r="N35" s="31" t="str">
        <f t="shared" si="11"/>
        <v/>
      </c>
      <c r="O35" s="17" t="str">
        <f>IF(K35&lt;=K$6,VLOOKUP(K35,申込一覧表!Z:AG,8,0),"")</f>
        <v/>
      </c>
      <c r="P35" s="17" t="str">
        <f>IF(K35&lt;=K$6,VLOOKUP(K35,申込一覧表!Z:AD,5,0),"")</f>
        <v/>
      </c>
      <c r="Q35" s="17">
        <f t="shared" si="2"/>
        <v>56</v>
      </c>
      <c r="R35" s="17">
        <f t="shared" si="3"/>
        <v>56</v>
      </c>
      <c r="S35" s="17">
        <f t="shared" si="4"/>
        <v>28</v>
      </c>
      <c r="T35" s="17">
        <f t="shared" si="12"/>
        <v>0</v>
      </c>
      <c r="U35" s="17" t="str">
        <f t="shared" si="41"/>
        <v/>
      </c>
      <c r="V35" s="17" t="str">
        <f t="shared" si="41"/>
        <v/>
      </c>
      <c r="W35" s="17" t="str">
        <f t="shared" si="41"/>
        <v/>
      </c>
      <c r="X35" s="17" t="str">
        <f t="shared" si="41"/>
        <v/>
      </c>
      <c r="AC35" s="17" t="str">
        <f t="shared" si="42"/>
        <v/>
      </c>
      <c r="AD35" s="17" t="str">
        <f t="shared" si="42"/>
        <v/>
      </c>
      <c r="AE35" s="17" t="str">
        <f t="shared" si="42"/>
        <v/>
      </c>
      <c r="AF35" s="17" t="str">
        <f t="shared" si="42"/>
        <v/>
      </c>
      <c r="AG35" s="17">
        <v>29</v>
      </c>
      <c r="AH35" s="120" t="str">
        <f t="shared" si="43"/>
        <v/>
      </c>
      <c r="AI35" s="17">
        <f t="shared" ref="AI35:AI40" si="48">IF(AI$6=$AH35,1,0)</f>
        <v>0</v>
      </c>
      <c r="AJ35" s="17">
        <f t="shared" si="44"/>
        <v>0</v>
      </c>
      <c r="AK35" s="17">
        <f t="shared" si="44"/>
        <v>0</v>
      </c>
      <c r="AL35" s="17">
        <f t="shared" si="44"/>
        <v>0</v>
      </c>
      <c r="AM35" s="17">
        <f t="shared" si="44"/>
        <v>0</v>
      </c>
      <c r="AN35" s="17">
        <f t="shared" si="44"/>
        <v>0</v>
      </c>
      <c r="AO35" s="17">
        <f t="shared" si="44"/>
        <v>0</v>
      </c>
      <c r="AP35" s="17">
        <f t="shared" si="44"/>
        <v>0</v>
      </c>
      <c r="AS35" s="17" t="str">
        <f t="shared" si="14"/>
        <v/>
      </c>
      <c r="AT35" s="17" t="str">
        <f t="shared" si="15"/>
        <v/>
      </c>
      <c r="AU35" s="17" t="str">
        <f t="shared" si="16"/>
        <v/>
      </c>
      <c r="AV35" s="17" t="str">
        <f t="shared" si="17"/>
        <v/>
      </c>
      <c r="AW35" s="4" t="str">
        <f t="shared" si="18"/>
        <v>999:99.99</v>
      </c>
    </row>
    <row r="36" spans="1:49" ht="14.25" customHeight="1">
      <c r="A36" s="21" t="str">
        <f t="shared" si="45"/>
        <v/>
      </c>
      <c r="B36" s="28" t="str">
        <f>IF(F36="","",リレーオーダー用紙!$N$4)</f>
        <v/>
      </c>
      <c r="C36" s="29" t="str">
        <f t="shared" si="40"/>
        <v/>
      </c>
      <c r="D36" s="29" t="str">
        <f t="shared" si="46"/>
        <v/>
      </c>
      <c r="E36" s="103"/>
      <c r="F36" s="104"/>
      <c r="G36" s="104"/>
      <c r="H36" s="104"/>
      <c r="I36" s="104"/>
      <c r="J36" s="53" t="str">
        <f t="shared" si="47"/>
        <v/>
      </c>
      <c r="K36" s="17">
        <v>30</v>
      </c>
      <c r="L36" s="17" t="str">
        <f>IF(K36&lt;=K$6,VLOOKUP(K36,申込一覧表!Z:AA,2,0),"")</f>
        <v/>
      </c>
      <c r="M36" s="17">
        <f>IF(K36&lt;=K$6,VLOOKUP(K36,申込一覧表!Z:AB,3,0),0)</f>
        <v>0</v>
      </c>
      <c r="N36" s="31" t="str">
        <f t="shared" si="11"/>
        <v/>
      </c>
      <c r="O36" s="17" t="str">
        <f>IF(K36&lt;=K$6,VLOOKUP(K36,申込一覧表!Z:AG,8,0),"")</f>
        <v/>
      </c>
      <c r="P36" s="17" t="str">
        <f>IF(K36&lt;=K$6,VLOOKUP(K36,申込一覧表!Z:AD,5,0),"")</f>
        <v/>
      </c>
      <c r="Q36" s="17">
        <f t="shared" si="2"/>
        <v>56</v>
      </c>
      <c r="R36" s="17">
        <f t="shared" si="3"/>
        <v>56</v>
      </c>
      <c r="S36" s="17">
        <f t="shared" si="4"/>
        <v>28</v>
      </c>
      <c r="T36" s="17">
        <f t="shared" si="12"/>
        <v>0</v>
      </c>
      <c r="U36" s="17" t="str">
        <f t="shared" si="41"/>
        <v/>
      </c>
      <c r="V36" s="17" t="str">
        <f t="shared" si="41"/>
        <v/>
      </c>
      <c r="W36" s="17" t="str">
        <f t="shared" si="41"/>
        <v/>
      </c>
      <c r="X36" s="17" t="str">
        <f t="shared" si="41"/>
        <v/>
      </c>
      <c r="AC36" s="17" t="str">
        <f t="shared" si="42"/>
        <v/>
      </c>
      <c r="AD36" s="17" t="str">
        <f t="shared" si="42"/>
        <v/>
      </c>
      <c r="AE36" s="17" t="str">
        <f t="shared" si="42"/>
        <v/>
      </c>
      <c r="AF36" s="17" t="str">
        <f t="shared" si="42"/>
        <v/>
      </c>
      <c r="AG36" s="17">
        <v>30</v>
      </c>
      <c r="AH36" s="120" t="str">
        <f t="shared" si="43"/>
        <v/>
      </c>
      <c r="AI36" s="17">
        <f t="shared" si="48"/>
        <v>0</v>
      </c>
      <c r="AJ36" s="17">
        <f t="shared" si="44"/>
        <v>0</v>
      </c>
      <c r="AK36" s="17">
        <f t="shared" si="44"/>
        <v>0</v>
      </c>
      <c r="AL36" s="17">
        <f t="shared" si="44"/>
        <v>0</v>
      </c>
      <c r="AM36" s="17">
        <f t="shared" si="44"/>
        <v>0</v>
      </c>
      <c r="AN36" s="17">
        <f t="shared" si="44"/>
        <v>0</v>
      </c>
      <c r="AO36" s="17">
        <f t="shared" si="44"/>
        <v>0</v>
      </c>
      <c r="AP36" s="17">
        <f t="shared" si="44"/>
        <v>0</v>
      </c>
      <c r="AS36" s="17" t="str">
        <f t="shared" si="14"/>
        <v/>
      </c>
      <c r="AT36" s="17" t="str">
        <f t="shared" si="15"/>
        <v/>
      </c>
      <c r="AU36" s="17" t="str">
        <f t="shared" si="16"/>
        <v/>
      </c>
      <c r="AV36" s="17" t="str">
        <f t="shared" si="17"/>
        <v/>
      </c>
      <c r="AW36" s="4" t="str">
        <f t="shared" si="18"/>
        <v>999:99.99</v>
      </c>
    </row>
    <row r="37" spans="1:49" ht="14.25" customHeight="1">
      <c r="A37" s="21" t="str">
        <f t="shared" si="45"/>
        <v/>
      </c>
      <c r="B37" s="28" t="str">
        <f>IF(F37="","",リレーオーダー用紙!$N$4)</f>
        <v/>
      </c>
      <c r="C37" s="29" t="str">
        <f t="shared" si="40"/>
        <v/>
      </c>
      <c r="D37" s="29" t="str">
        <f t="shared" si="46"/>
        <v/>
      </c>
      <c r="E37" s="103"/>
      <c r="F37" s="104"/>
      <c r="G37" s="104"/>
      <c r="H37" s="104"/>
      <c r="I37" s="104"/>
      <c r="J37" s="53" t="str">
        <f t="shared" si="47"/>
        <v/>
      </c>
      <c r="K37" s="17">
        <v>31</v>
      </c>
      <c r="L37" s="17" t="str">
        <f>IF(K37&lt;=K$6,VLOOKUP(K37,申込一覧表!Z:AA,2,0),"")</f>
        <v/>
      </c>
      <c r="M37" s="17">
        <f>IF(K37&lt;=K$6,VLOOKUP(K37,申込一覧表!Z:AB,3,0),0)</f>
        <v>0</v>
      </c>
      <c r="N37" s="31" t="str">
        <f t="shared" si="11"/>
        <v/>
      </c>
      <c r="O37" s="17" t="str">
        <f>IF(K37&lt;=K$6,VLOOKUP(K37,申込一覧表!Z:AG,8,0),"")</f>
        <v/>
      </c>
      <c r="P37" s="17" t="str">
        <f>IF(K37&lt;=K$6,VLOOKUP(K37,申込一覧表!Z:AD,5,0),"")</f>
        <v/>
      </c>
      <c r="Q37" s="17">
        <f t="shared" si="2"/>
        <v>56</v>
      </c>
      <c r="R37" s="17">
        <f t="shared" si="3"/>
        <v>56</v>
      </c>
      <c r="S37" s="17">
        <f t="shared" si="4"/>
        <v>28</v>
      </c>
      <c r="T37" s="17">
        <f t="shared" si="12"/>
        <v>0</v>
      </c>
      <c r="U37" s="17" t="str">
        <f t="shared" si="41"/>
        <v/>
      </c>
      <c r="V37" s="17" t="str">
        <f t="shared" si="41"/>
        <v/>
      </c>
      <c r="W37" s="17" t="str">
        <f t="shared" si="41"/>
        <v/>
      </c>
      <c r="X37" s="17" t="str">
        <f t="shared" si="41"/>
        <v/>
      </c>
      <c r="AC37" s="17" t="str">
        <f t="shared" si="42"/>
        <v/>
      </c>
      <c r="AD37" s="17" t="str">
        <f t="shared" si="42"/>
        <v/>
      </c>
      <c r="AE37" s="17" t="str">
        <f t="shared" si="42"/>
        <v/>
      </c>
      <c r="AF37" s="17" t="str">
        <f t="shared" si="42"/>
        <v/>
      </c>
      <c r="AG37" s="17">
        <v>31</v>
      </c>
      <c r="AH37" s="120" t="str">
        <f t="shared" si="43"/>
        <v/>
      </c>
      <c r="AI37" s="17">
        <f t="shared" si="48"/>
        <v>0</v>
      </c>
      <c r="AJ37" s="17">
        <f t="shared" si="44"/>
        <v>0</v>
      </c>
      <c r="AK37" s="17">
        <f t="shared" si="44"/>
        <v>0</v>
      </c>
      <c r="AL37" s="17">
        <f t="shared" si="44"/>
        <v>0</v>
      </c>
      <c r="AM37" s="17">
        <f t="shared" si="44"/>
        <v>0</v>
      </c>
      <c r="AN37" s="17">
        <f t="shared" si="44"/>
        <v>0</v>
      </c>
      <c r="AO37" s="17">
        <f t="shared" si="44"/>
        <v>0</v>
      </c>
      <c r="AP37" s="17">
        <f t="shared" si="44"/>
        <v>0</v>
      </c>
      <c r="AS37" s="17" t="str">
        <f t="shared" si="14"/>
        <v/>
      </c>
      <c r="AT37" s="17" t="str">
        <f t="shared" si="15"/>
        <v/>
      </c>
      <c r="AU37" s="17" t="str">
        <f t="shared" si="16"/>
        <v/>
      </c>
      <c r="AV37" s="17" t="str">
        <f t="shared" si="17"/>
        <v/>
      </c>
      <c r="AW37" s="4" t="str">
        <f t="shared" si="18"/>
        <v>999:99.99</v>
      </c>
    </row>
    <row r="38" spans="1:49" ht="14.25" customHeight="1">
      <c r="A38" s="21" t="str">
        <f t="shared" si="45"/>
        <v/>
      </c>
      <c r="B38" s="28" t="str">
        <f>IF(F38="","",リレーオーダー用紙!$N$4)</f>
        <v/>
      </c>
      <c r="C38" s="29" t="str">
        <f t="shared" si="40"/>
        <v/>
      </c>
      <c r="D38" s="29" t="str">
        <f t="shared" si="46"/>
        <v/>
      </c>
      <c r="E38" s="103"/>
      <c r="F38" s="104"/>
      <c r="G38" s="104"/>
      <c r="H38" s="104"/>
      <c r="I38" s="104"/>
      <c r="J38" s="53" t="str">
        <f t="shared" si="47"/>
        <v/>
      </c>
      <c r="K38" s="17">
        <v>32</v>
      </c>
      <c r="L38" s="17" t="str">
        <f>IF(K38&lt;=K$6,VLOOKUP(K38,申込一覧表!Z:AA,2,0),"")</f>
        <v/>
      </c>
      <c r="M38" s="17">
        <f>IF(K38&lt;=K$6,VLOOKUP(K38,申込一覧表!Z:AB,3,0),0)</f>
        <v>0</v>
      </c>
      <c r="N38" s="31" t="str">
        <f t="shared" si="11"/>
        <v/>
      </c>
      <c r="O38" s="17" t="str">
        <f>IF(K38&lt;=K$6,VLOOKUP(K38,申込一覧表!Z:AG,8,0),"")</f>
        <v/>
      </c>
      <c r="P38" s="17" t="str">
        <f>IF(K38&lt;=K$6,VLOOKUP(K38,申込一覧表!Z:AD,5,0),"")</f>
        <v/>
      </c>
      <c r="Q38" s="17">
        <f t="shared" si="2"/>
        <v>56</v>
      </c>
      <c r="R38" s="17">
        <f t="shared" si="3"/>
        <v>56</v>
      </c>
      <c r="S38" s="17">
        <f t="shared" si="4"/>
        <v>28</v>
      </c>
      <c r="T38" s="17">
        <f t="shared" si="12"/>
        <v>0</v>
      </c>
      <c r="U38" s="17" t="str">
        <f t="shared" si="41"/>
        <v/>
      </c>
      <c r="V38" s="17" t="str">
        <f t="shared" si="41"/>
        <v/>
      </c>
      <c r="W38" s="17" t="str">
        <f t="shared" si="41"/>
        <v/>
      </c>
      <c r="X38" s="17" t="str">
        <f t="shared" si="41"/>
        <v/>
      </c>
      <c r="AC38" s="17" t="str">
        <f t="shared" si="42"/>
        <v/>
      </c>
      <c r="AD38" s="17" t="str">
        <f t="shared" si="42"/>
        <v/>
      </c>
      <c r="AE38" s="17" t="str">
        <f t="shared" si="42"/>
        <v/>
      </c>
      <c r="AF38" s="17" t="str">
        <f t="shared" si="42"/>
        <v/>
      </c>
      <c r="AG38" s="17">
        <v>32</v>
      </c>
      <c r="AH38" s="120" t="str">
        <f t="shared" si="43"/>
        <v/>
      </c>
      <c r="AI38" s="17">
        <f t="shared" si="48"/>
        <v>0</v>
      </c>
      <c r="AJ38" s="17">
        <f t="shared" si="44"/>
        <v>0</v>
      </c>
      <c r="AK38" s="17">
        <f t="shared" si="44"/>
        <v>0</v>
      </c>
      <c r="AL38" s="17">
        <f t="shared" si="44"/>
        <v>0</v>
      </c>
      <c r="AM38" s="17">
        <f t="shared" si="44"/>
        <v>0</v>
      </c>
      <c r="AN38" s="17">
        <f t="shared" si="44"/>
        <v>0</v>
      </c>
      <c r="AO38" s="17">
        <f t="shared" si="44"/>
        <v>0</v>
      </c>
      <c r="AP38" s="17">
        <f t="shared" si="44"/>
        <v>0</v>
      </c>
      <c r="AS38" s="17" t="str">
        <f t="shared" si="14"/>
        <v/>
      </c>
      <c r="AT38" s="17" t="str">
        <f t="shared" si="15"/>
        <v/>
      </c>
      <c r="AU38" s="17" t="str">
        <f t="shared" si="16"/>
        <v/>
      </c>
      <c r="AV38" s="17" t="str">
        <f t="shared" si="17"/>
        <v/>
      </c>
      <c r="AW38" s="4" t="str">
        <f t="shared" si="18"/>
        <v>999:99.99</v>
      </c>
    </row>
    <row r="39" spans="1:49" ht="14.25" customHeight="1">
      <c r="A39" s="21" t="str">
        <f t="shared" si="45"/>
        <v/>
      </c>
      <c r="B39" s="28" t="str">
        <f>IF(F39="","",リレーオーダー用紙!$N$4)</f>
        <v/>
      </c>
      <c r="C39" s="29" t="str">
        <f t="shared" si="40"/>
        <v/>
      </c>
      <c r="D39" s="29" t="str">
        <f t="shared" si="46"/>
        <v/>
      </c>
      <c r="E39" s="103"/>
      <c r="F39" s="104"/>
      <c r="G39" s="104"/>
      <c r="H39" s="104"/>
      <c r="I39" s="104"/>
      <c r="J39" s="53" t="str">
        <f t="shared" si="47"/>
        <v/>
      </c>
      <c r="K39" s="17">
        <v>33</v>
      </c>
      <c r="L39" s="17" t="str">
        <f>IF(K39&lt;=K$6,VLOOKUP(K39,申込一覧表!Z:AA,2,0),"")</f>
        <v/>
      </c>
      <c r="M39" s="17">
        <f>IF(K39&lt;=K$6,VLOOKUP(K39,申込一覧表!Z:AB,3,0),0)</f>
        <v>0</v>
      </c>
      <c r="N39" s="31" t="str">
        <f t="shared" si="11"/>
        <v/>
      </c>
      <c r="O39" s="17" t="str">
        <f>IF(K39&lt;=K$6,VLOOKUP(K39,申込一覧表!Z:AG,8,0),"")</f>
        <v/>
      </c>
      <c r="P39" s="17" t="str">
        <f>IF(K39&lt;=K$6,VLOOKUP(K39,申込一覧表!Z:AD,5,0),"")</f>
        <v/>
      </c>
      <c r="Q39" s="17">
        <f t="shared" ref="Q39:Q70" si="49">COUNTIF($F$7:$I$13,N39)+COUNTIF($F$25:$I$31,N39)</f>
        <v>56</v>
      </c>
      <c r="R39" s="17">
        <f t="shared" ref="R39:R70" si="50">COUNTIF($F$16:$I$22,N39)+COUNTIF($F$34:$I$40,N39)</f>
        <v>56</v>
      </c>
      <c r="S39" s="17">
        <f t="shared" si="4"/>
        <v>28</v>
      </c>
      <c r="T39" s="17">
        <f t="shared" si="12"/>
        <v>0</v>
      </c>
      <c r="U39" s="17" t="str">
        <f t="shared" si="41"/>
        <v/>
      </c>
      <c r="V39" s="17" t="str">
        <f t="shared" si="41"/>
        <v/>
      </c>
      <c r="W39" s="17" t="str">
        <f t="shared" si="41"/>
        <v/>
      </c>
      <c r="X39" s="17" t="str">
        <f t="shared" si="41"/>
        <v/>
      </c>
      <c r="AC39" s="17" t="str">
        <f t="shared" si="42"/>
        <v/>
      </c>
      <c r="AD39" s="17" t="str">
        <f t="shared" si="42"/>
        <v/>
      </c>
      <c r="AE39" s="17" t="str">
        <f t="shared" si="42"/>
        <v/>
      </c>
      <c r="AF39" s="17" t="str">
        <f t="shared" si="42"/>
        <v/>
      </c>
      <c r="AG39" s="17">
        <v>33</v>
      </c>
      <c r="AH39" s="120" t="str">
        <f t="shared" si="43"/>
        <v/>
      </c>
      <c r="AI39" s="17">
        <f t="shared" si="48"/>
        <v>0</v>
      </c>
      <c r="AJ39" s="17">
        <f t="shared" si="44"/>
        <v>0</v>
      </c>
      <c r="AK39" s="17">
        <f t="shared" si="44"/>
        <v>0</v>
      </c>
      <c r="AL39" s="17">
        <f t="shared" si="44"/>
        <v>0</v>
      </c>
      <c r="AM39" s="17">
        <f t="shared" si="44"/>
        <v>0</v>
      </c>
      <c r="AN39" s="17">
        <f t="shared" si="44"/>
        <v>0</v>
      </c>
      <c r="AO39" s="17">
        <f t="shared" si="44"/>
        <v>0</v>
      </c>
      <c r="AP39" s="17">
        <f t="shared" si="44"/>
        <v>0</v>
      </c>
      <c r="AS39" s="17" t="str">
        <f t="shared" si="14"/>
        <v/>
      </c>
      <c r="AT39" s="17" t="str">
        <f t="shared" si="15"/>
        <v/>
      </c>
      <c r="AU39" s="17" t="str">
        <f t="shared" si="16"/>
        <v/>
      </c>
      <c r="AV39" s="17" t="str">
        <f t="shared" si="17"/>
        <v/>
      </c>
      <c r="AW39" s="4" t="str">
        <f t="shared" si="18"/>
        <v>999:99.99</v>
      </c>
    </row>
    <row r="40" spans="1:49" ht="14.25" customHeight="1">
      <c r="A40" s="21" t="str">
        <f t="shared" si="45"/>
        <v/>
      </c>
      <c r="B40" s="28" t="str">
        <f>IF(F40="","",リレーオーダー用紙!$N$4)</f>
        <v/>
      </c>
      <c r="C40" s="29" t="str">
        <f t="shared" si="40"/>
        <v/>
      </c>
      <c r="D40" s="29" t="str">
        <f t="shared" si="46"/>
        <v/>
      </c>
      <c r="E40" s="103"/>
      <c r="F40" s="104"/>
      <c r="G40" s="104"/>
      <c r="H40" s="104"/>
      <c r="I40" s="104"/>
      <c r="J40" s="53" t="str">
        <f t="shared" si="47"/>
        <v/>
      </c>
      <c r="K40" s="17">
        <v>34</v>
      </c>
      <c r="L40" s="17" t="str">
        <f>IF(K40&lt;=K$6,VLOOKUP(K40,申込一覧表!Z:AA,2,0),"")</f>
        <v/>
      </c>
      <c r="M40" s="17">
        <f>IF(K40&lt;=K$6,VLOOKUP(K40,申込一覧表!Z:AB,3,0),0)</f>
        <v>0</v>
      </c>
      <c r="N40" s="31" t="str">
        <f t="shared" si="11"/>
        <v/>
      </c>
      <c r="O40" s="17" t="str">
        <f>IF(K40&lt;=K$6,VLOOKUP(K40,申込一覧表!Z:AG,8,0),"")</f>
        <v/>
      </c>
      <c r="P40" s="17" t="str">
        <f>IF(K40&lt;=K$6,VLOOKUP(K40,申込一覧表!Z:AD,5,0),"")</f>
        <v/>
      </c>
      <c r="Q40" s="17">
        <f t="shared" si="49"/>
        <v>56</v>
      </c>
      <c r="R40" s="17">
        <f t="shared" si="50"/>
        <v>56</v>
      </c>
      <c r="S40" s="17">
        <f t="shared" si="4"/>
        <v>28</v>
      </c>
      <c r="T40" s="17">
        <f t="shared" si="12"/>
        <v>0</v>
      </c>
      <c r="U40" s="17" t="str">
        <f t="shared" si="41"/>
        <v/>
      </c>
      <c r="V40" s="17" t="str">
        <f t="shared" si="41"/>
        <v/>
      </c>
      <c r="W40" s="17" t="str">
        <f t="shared" si="41"/>
        <v/>
      </c>
      <c r="X40" s="17" t="str">
        <f t="shared" si="41"/>
        <v/>
      </c>
      <c r="AC40" s="17" t="str">
        <f t="shared" si="42"/>
        <v/>
      </c>
      <c r="AD40" s="17" t="str">
        <f t="shared" si="42"/>
        <v/>
      </c>
      <c r="AE40" s="17" t="str">
        <f t="shared" si="42"/>
        <v/>
      </c>
      <c r="AF40" s="17" t="str">
        <f t="shared" si="42"/>
        <v/>
      </c>
      <c r="AG40" s="17">
        <v>34</v>
      </c>
      <c r="AH40" s="120" t="str">
        <f t="shared" si="43"/>
        <v/>
      </c>
      <c r="AI40" s="17">
        <f t="shared" si="48"/>
        <v>0</v>
      </c>
      <c r="AJ40" s="17">
        <f t="shared" si="44"/>
        <v>0</v>
      </c>
      <c r="AK40" s="17">
        <f t="shared" si="44"/>
        <v>0</v>
      </c>
      <c r="AL40" s="17">
        <f t="shared" si="44"/>
        <v>0</v>
      </c>
      <c r="AM40" s="17">
        <f t="shared" si="44"/>
        <v>0</v>
      </c>
      <c r="AN40" s="17">
        <f t="shared" si="44"/>
        <v>0</v>
      </c>
      <c r="AO40" s="17">
        <f t="shared" si="44"/>
        <v>0</v>
      </c>
      <c r="AP40" s="17">
        <f t="shared" si="44"/>
        <v>0</v>
      </c>
      <c r="AS40" s="17" t="str">
        <f t="shared" si="14"/>
        <v/>
      </c>
      <c r="AT40" s="17" t="str">
        <f t="shared" si="15"/>
        <v/>
      </c>
      <c r="AU40" s="17" t="str">
        <f t="shared" si="16"/>
        <v/>
      </c>
      <c r="AV40" s="17" t="str">
        <f t="shared" si="17"/>
        <v/>
      </c>
      <c r="AW40" s="4" t="str">
        <f t="shared" si="18"/>
        <v>999:99.99</v>
      </c>
    </row>
    <row r="41" spans="1:49" s="27" customFormat="1" ht="14.25" customHeight="1">
      <c r="A41" s="32"/>
      <c r="B41" s="33"/>
      <c r="C41" s="119"/>
      <c r="D41" s="34"/>
      <c r="E41" s="35"/>
      <c r="F41" s="36"/>
      <c r="G41" s="36"/>
      <c r="H41" s="36"/>
      <c r="I41" s="36"/>
      <c r="J41" s="36"/>
      <c r="K41" s="17">
        <v>35</v>
      </c>
      <c r="L41" s="17" t="str">
        <f>IF(K41&lt;=K$6,VLOOKUP(K41,申込一覧表!Z:AA,2,0),"")</f>
        <v/>
      </c>
      <c r="M41" s="17">
        <f>IF(K41&lt;=K$6,VLOOKUP(K41,申込一覧表!Z:AB,3,0),0)</f>
        <v>0</v>
      </c>
      <c r="N41" s="31" t="str">
        <f t="shared" si="11"/>
        <v/>
      </c>
      <c r="O41" s="17" t="str">
        <f>IF(K41&lt;=K$6,VLOOKUP(K41,申込一覧表!Z:AG,8,0),"")</f>
        <v/>
      </c>
      <c r="P41" s="17" t="str">
        <f>IF(K41&lt;=K$6,VLOOKUP(K41,申込一覧表!Z:AD,5,0),"")</f>
        <v/>
      </c>
      <c r="Q41" s="17">
        <f t="shared" si="49"/>
        <v>56</v>
      </c>
      <c r="R41" s="17">
        <f t="shared" si="50"/>
        <v>56</v>
      </c>
      <c r="S41" s="17">
        <f t="shared" si="4"/>
        <v>28</v>
      </c>
      <c r="T41" s="17">
        <f t="shared" si="12"/>
        <v>0</v>
      </c>
      <c r="U41" s="17"/>
      <c r="V41" s="17"/>
      <c r="W41" s="17"/>
      <c r="X41" s="17"/>
      <c r="Y41" s="17"/>
      <c r="Z41" s="17"/>
      <c r="AA41" s="17"/>
      <c r="AB41" s="17"/>
      <c r="AC41" s="17"/>
      <c r="AD41" s="17"/>
      <c r="AE41" s="17"/>
      <c r="AF41" s="17"/>
      <c r="AG41" s="17">
        <v>35</v>
      </c>
      <c r="AH41" s="17" t="str">
        <f>IF(F41="","",IF(D41&lt;120,"119",IF(D41&lt;160,"120",IF(D41&lt;200,"160",IF(D41&lt;240,"200",IF(D41&lt;280,"240",IF(D41&lt;320,"280","320")))))))</f>
        <v/>
      </c>
      <c r="AI41" s="27">
        <f t="shared" ref="AI41:AP41" si="51">SUM(AI34:AI40)</f>
        <v>0</v>
      </c>
      <c r="AJ41" s="27">
        <f t="shared" si="51"/>
        <v>0</v>
      </c>
      <c r="AK41" s="27">
        <f t="shared" si="51"/>
        <v>0</v>
      </c>
      <c r="AL41" s="27">
        <f t="shared" si="51"/>
        <v>0</v>
      </c>
      <c r="AM41" s="27">
        <f t="shared" si="51"/>
        <v>0</v>
      </c>
      <c r="AN41" s="27">
        <f t="shared" si="51"/>
        <v>0</v>
      </c>
      <c r="AO41" s="27">
        <f t="shared" si="51"/>
        <v>0</v>
      </c>
      <c r="AP41" s="27">
        <f t="shared" si="51"/>
        <v>0</v>
      </c>
      <c r="AQ41" s="27">
        <f>MAX(AI41:AP41)</f>
        <v>0</v>
      </c>
      <c r="AR41" s="27">
        <f>SUM(AI41:AP41)</f>
        <v>0</v>
      </c>
      <c r="AS41" s="17" t="str">
        <f t="shared" si="14"/>
        <v/>
      </c>
      <c r="AT41" s="17" t="str">
        <f t="shared" si="15"/>
        <v/>
      </c>
      <c r="AU41" s="17" t="str">
        <f t="shared" si="16"/>
        <v/>
      </c>
      <c r="AV41" s="17" t="str">
        <f t="shared" si="17"/>
        <v/>
      </c>
      <c r="AW41" s="4"/>
    </row>
    <row r="42" spans="1:49" s="26" customFormat="1" ht="14.25" customHeight="1">
      <c r="A42" s="37" t="s">
        <v>63</v>
      </c>
      <c r="B42" s="24"/>
      <c r="C42" s="24"/>
      <c r="D42" s="24"/>
      <c r="E42" s="24"/>
      <c r="F42" s="25" t="str">
        <f>IF(AQ50&gt;1,"区分の重複があります!!","")</f>
        <v/>
      </c>
      <c r="G42" s="24"/>
      <c r="H42" s="24"/>
      <c r="I42" s="24"/>
      <c r="K42" s="17">
        <v>36</v>
      </c>
      <c r="L42" s="17" t="str">
        <f>IF(K42&lt;=K$6,VLOOKUP(K42,申込一覧表!Z:AA,2,0),"")</f>
        <v/>
      </c>
      <c r="M42" s="17">
        <f>IF(K42&lt;=K$6,VLOOKUP(K42,申込一覧表!Z:AB,3,0),0)</f>
        <v>0</v>
      </c>
      <c r="N42" s="31" t="str">
        <f t="shared" si="11"/>
        <v/>
      </c>
      <c r="O42" s="17" t="str">
        <f>IF(K42&lt;=K$6,VLOOKUP(K42,申込一覧表!Z:AG,8,0),"")</f>
        <v/>
      </c>
      <c r="P42" s="17" t="str">
        <f>IF(K42&lt;=K$6,VLOOKUP(K42,申込一覧表!Z:AD,5,0),"")</f>
        <v/>
      </c>
      <c r="Q42" s="17">
        <f t="shared" si="49"/>
        <v>56</v>
      </c>
      <c r="R42" s="17">
        <f t="shared" si="50"/>
        <v>56</v>
      </c>
      <c r="S42" s="17">
        <f t="shared" si="4"/>
        <v>28</v>
      </c>
      <c r="T42" s="17">
        <f t="shared" si="12"/>
        <v>0</v>
      </c>
      <c r="U42" s="17"/>
      <c r="V42" s="17"/>
      <c r="W42" s="17"/>
      <c r="X42" s="17"/>
      <c r="Y42" s="17"/>
      <c r="Z42" s="17"/>
      <c r="AA42" s="17"/>
      <c r="AB42" s="17"/>
      <c r="AC42" s="17"/>
      <c r="AD42" s="17"/>
      <c r="AE42" s="17"/>
      <c r="AF42" s="17"/>
      <c r="AG42" s="17">
        <v>36</v>
      </c>
      <c r="AS42" s="17" t="str">
        <f t="shared" si="14"/>
        <v/>
      </c>
      <c r="AT42" s="17" t="str">
        <f t="shared" si="15"/>
        <v/>
      </c>
      <c r="AU42" s="17" t="str">
        <f t="shared" si="16"/>
        <v/>
      </c>
      <c r="AV42" s="17" t="str">
        <f t="shared" si="17"/>
        <v/>
      </c>
      <c r="AW42" s="4"/>
    </row>
    <row r="43" spans="1:49" ht="14.25" customHeight="1">
      <c r="A43" s="21" t="str">
        <f>IF(F43="","",1)</f>
        <v/>
      </c>
      <c r="B43" s="28" t="str">
        <f>IF(F43="","",リレーオーダー用紙!$N$4)</f>
        <v/>
      </c>
      <c r="C43" s="29" t="str">
        <f t="shared" ref="C43:C49" si="52">IF(D43="","",IF(D43&lt;120,119,FLOOR(D43,40)))</f>
        <v/>
      </c>
      <c r="D43" s="29" t="str">
        <f>IF(SUM(U43:X43)=0,"",SUM(U43:X43))</f>
        <v/>
      </c>
      <c r="E43" s="105"/>
      <c r="F43" s="106"/>
      <c r="G43" s="106"/>
      <c r="H43" s="106"/>
      <c r="I43" s="106"/>
      <c r="J43" s="53" t="str">
        <f>IF(F43="","",IF(SUM(Y43:AB43)&lt;&gt;10,"男女比確認!!",IF(COUNTIF(AC43:AF43,"&gt;1")&gt;0,"泳者重複!!","")))</f>
        <v/>
      </c>
      <c r="K43" s="17">
        <v>37</v>
      </c>
      <c r="L43" s="17" t="str">
        <f>IF(K43&lt;=K$6,VLOOKUP(K43,申込一覧表!Z:AA,2,0),"")</f>
        <v/>
      </c>
      <c r="M43" s="17">
        <f>IF(K43&lt;=K$6,VLOOKUP(K43,申込一覧表!Z:AB,3,0),0)</f>
        <v>0</v>
      </c>
      <c r="N43" s="31" t="str">
        <f t="shared" si="11"/>
        <v/>
      </c>
      <c r="O43" s="17" t="str">
        <f>IF(K43&lt;=K$6,VLOOKUP(K43,申込一覧表!Z:AG,8,0),"")</f>
        <v/>
      </c>
      <c r="P43" s="17" t="str">
        <f>IF(K43&lt;=K$6,VLOOKUP(K43,申込一覧表!Z:AD,5,0),"")</f>
        <v/>
      </c>
      <c r="Q43" s="17">
        <f t="shared" si="49"/>
        <v>56</v>
      </c>
      <c r="R43" s="17">
        <f t="shared" si="50"/>
        <v>56</v>
      </c>
      <c r="S43" s="17">
        <f t="shared" si="4"/>
        <v>28</v>
      </c>
      <c r="T43" s="17">
        <f t="shared" si="12"/>
        <v>0</v>
      </c>
      <c r="U43" s="17" t="str">
        <f t="shared" ref="U43:X49" si="53">IF(F43="","",VLOOKUP(F43,$N$7:$O$87,2,0))</f>
        <v/>
      </c>
      <c r="V43" s="17" t="str">
        <f t="shared" si="53"/>
        <v/>
      </c>
      <c r="W43" s="17" t="str">
        <f t="shared" si="53"/>
        <v/>
      </c>
      <c r="X43" s="17" t="str">
        <f t="shared" si="53"/>
        <v/>
      </c>
      <c r="Y43" s="17" t="str">
        <f t="shared" ref="Y43:AB49" si="54">IF(F43="","",VLOOKUP(F43,$N$7:$P$87,3,0))</f>
        <v/>
      </c>
      <c r="Z43" s="17" t="str">
        <f t="shared" si="54"/>
        <v/>
      </c>
      <c r="AA43" s="17" t="str">
        <f t="shared" si="54"/>
        <v/>
      </c>
      <c r="AB43" s="17" t="str">
        <f t="shared" si="54"/>
        <v/>
      </c>
      <c r="AC43" s="17" t="str">
        <f t="shared" ref="AC43:AF49" si="55">IF(F43="","",VLOOKUP(F43,$N$7:$T$87,6,0))</f>
        <v/>
      </c>
      <c r="AD43" s="17" t="str">
        <f t="shared" si="55"/>
        <v/>
      </c>
      <c r="AE43" s="17" t="str">
        <f t="shared" si="55"/>
        <v/>
      </c>
      <c r="AF43" s="17" t="str">
        <f t="shared" si="55"/>
        <v/>
      </c>
      <c r="AG43" s="17">
        <v>37</v>
      </c>
      <c r="AH43" s="120" t="str">
        <f t="shared" ref="AH43:AH49" si="56">C43</f>
        <v/>
      </c>
      <c r="AI43" s="17">
        <f>IF(AI$6=$AH43,1,0)</f>
        <v>0</v>
      </c>
      <c r="AJ43" s="17">
        <f t="shared" ref="AJ43:AP49" si="57">IF(AJ$6=$AH43,1,0)</f>
        <v>0</v>
      </c>
      <c r="AK43" s="17">
        <f t="shared" si="57"/>
        <v>0</v>
      </c>
      <c r="AL43" s="17">
        <f t="shared" si="57"/>
        <v>0</v>
      </c>
      <c r="AM43" s="17">
        <f t="shared" si="57"/>
        <v>0</v>
      </c>
      <c r="AN43" s="17">
        <f t="shared" si="57"/>
        <v>0</v>
      </c>
      <c r="AO43" s="17">
        <f t="shared" si="57"/>
        <v>0</v>
      </c>
      <c r="AP43" s="17">
        <f t="shared" si="57"/>
        <v>0</v>
      </c>
      <c r="AS43" s="17" t="str">
        <f t="shared" si="14"/>
        <v/>
      </c>
      <c r="AT43" s="17" t="str">
        <f t="shared" si="15"/>
        <v/>
      </c>
      <c r="AU43" s="17" t="str">
        <f t="shared" si="16"/>
        <v/>
      </c>
      <c r="AV43" s="17" t="str">
        <f t="shared" si="17"/>
        <v/>
      </c>
      <c r="AW43" s="4" t="str">
        <f t="shared" si="18"/>
        <v>999:99.99</v>
      </c>
    </row>
    <row r="44" spans="1:49" ht="14.25" customHeight="1">
      <c r="A44" s="21" t="str">
        <f t="shared" ref="A44:A49" si="58">IF(F44="","",A43+1)</f>
        <v/>
      </c>
      <c r="B44" s="28" t="str">
        <f>IF(F44="","",リレーオーダー用紙!$N$4)</f>
        <v/>
      </c>
      <c r="C44" s="29" t="str">
        <f t="shared" si="52"/>
        <v/>
      </c>
      <c r="D44" s="29" t="str">
        <f t="shared" ref="D44:D49" si="59">IF(SUM(U44:X44)=0,"",SUM(U44:X44))</f>
        <v/>
      </c>
      <c r="E44" s="105"/>
      <c r="F44" s="106"/>
      <c r="G44" s="106"/>
      <c r="H44" s="106"/>
      <c r="I44" s="106"/>
      <c r="J44" s="53" t="str">
        <f t="shared" ref="J44:J58" si="60">IF(F44="","",IF(SUM(Y44:AB44)&lt;&gt;10,"男女比確認!!",IF(COUNTIF(AC44:AF44,"&gt;1")&gt;0,"泳者重複!!","")))</f>
        <v/>
      </c>
      <c r="K44" s="17">
        <v>38</v>
      </c>
      <c r="L44" s="17" t="str">
        <f>IF(K44&lt;=K$6,VLOOKUP(K44,申込一覧表!Z:AA,2,0),"")</f>
        <v/>
      </c>
      <c r="M44" s="17">
        <f>IF(K44&lt;=K$6,VLOOKUP(K44,申込一覧表!Z:AB,3,0),0)</f>
        <v>0</v>
      </c>
      <c r="N44" s="31" t="str">
        <f t="shared" si="11"/>
        <v/>
      </c>
      <c r="O44" s="17" t="str">
        <f>IF(K44&lt;=K$6,VLOOKUP(K44,申込一覧表!Z:AG,8,0),"")</f>
        <v/>
      </c>
      <c r="P44" s="17" t="str">
        <f>IF(K44&lt;=K$6,VLOOKUP(K44,申込一覧表!Z:AD,5,0),"")</f>
        <v/>
      </c>
      <c r="Q44" s="17">
        <f t="shared" si="49"/>
        <v>56</v>
      </c>
      <c r="R44" s="17">
        <f t="shared" si="50"/>
        <v>56</v>
      </c>
      <c r="S44" s="17">
        <f t="shared" si="4"/>
        <v>28</v>
      </c>
      <c r="T44" s="17">
        <f t="shared" si="12"/>
        <v>0</v>
      </c>
      <c r="U44" s="17" t="str">
        <f t="shared" si="53"/>
        <v/>
      </c>
      <c r="V44" s="17" t="str">
        <f t="shared" si="53"/>
        <v/>
      </c>
      <c r="W44" s="17" t="str">
        <f t="shared" si="53"/>
        <v/>
      </c>
      <c r="X44" s="17" t="str">
        <f t="shared" si="53"/>
        <v/>
      </c>
      <c r="Y44" s="17" t="str">
        <f t="shared" si="54"/>
        <v/>
      </c>
      <c r="Z44" s="17" t="str">
        <f t="shared" si="54"/>
        <v/>
      </c>
      <c r="AA44" s="17" t="str">
        <f t="shared" si="54"/>
        <v/>
      </c>
      <c r="AB44" s="17" t="str">
        <f t="shared" si="54"/>
        <v/>
      </c>
      <c r="AC44" s="17" t="str">
        <f t="shared" si="55"/>
        <v/>
      </c>
      <c r="AD44" s="17" t="str">
        <f t="shared" si="55"/>
        <v/>
      </c>
      <c r="AE44" s="17" t="str">
        <f t="shared" si="55"/>
        <v/>
      </c>
      <c r="AF44" s="17" t="str">
        <f t="shared" si="55"/>
        <v/>
      </c>
      <c r="AG44" s="17">
        <v>38</v>
      </c>
      <c r="AH44" s="120" t="str">
        <f t="shared" si="56"/>
        <v/>
      </c>
      <c r="AI44" s="17">
        <f t="shared" ref="AI44:AI49" si="61">IF(AI$6=$AH44,1,0)</f>
        <v>0</v>
      </c>
      <c r="AJ44" s="17">
        <f t="shared" si="57"/>
        <v>0</v>
      </c>
      <c r="AK44" s="17">
        <f t="shared" si="57"/>
        <v>0</v>
      </c>
      <c r="AL44" s="17">
        <f t="shared" si="57"/>
        <v>0</v>
      </c>
      <c r="AM44" s="17">
        <f t="shared" si="57"/>
        <v>0</v>
      </c>
      <c r="AN44" s="17">
        <f t="shared" si="57"/>
        <v>0</v>
      </c>
      <c r="AO44" s="17">
        <f t="shared" si="57"/>
        <v>0</v>
      </c>
      <c r="AP44" s="17">
        <f t="shared" si="57"/>
        <v>0</v>
      </c>
      <c r="AS44" s="17" t="str">
        <f t="shared" si="14"/>
        <v/>
      </c>
      <c r="AT44" s="17" t="str">
        <f t="shared" si="15"/>
        <v/>
      </c>
      <c r="AU44" s="17" t="str">
        <f t="shared" si="16"/>
        <v/>
      </c>
      <c r="AV44" s="17" t="str">
        <f t="shared" si="17"/>
        <v/>
      </c>
      <c r="AW44" s="4" t="str">
        <f t="shared" si="18"/>
        <v>999:99.99</v>
      </c>
    </row>
    <row r="45" spans="1:49" ht="14.25" customHeight="1">
      <c r="A45" s="21" t="str">
        <f t="shared" si="58"/>
        <v/>
      </c>
      <c r="B45" s="28" t="str">
        <f>IF(F45="","",リレーオーダー用紙!$N$4)</f>
        <v/>
      </c>
      <c r="C45" s="29" t="str">
        <f t="shared" si="52"/>
        <v/>
      </c>
      <c r="D45" s="29" t="str">
        <f t="shared" si="59"/>
        <v/>
      </c>
      <c r="E45" s="105"/>
      <c r="F45" s="106"/>
      <c r="G45" s="106"/>
      <c r="H45" s="106"/>
      <c r="I45" s="106"/>
      <c r="J45" s="53" t="str">
        <f t="shared" si="60"/>
        <v/>
      </c>
      <c r="K45" s="17">
        <v>39</v>
      </c>
      <c r="L45" s="17" t="str">
        <f>IF(K45&lt;=K$6,VLOOKUP(K45,申込一覧表!Z:AA,2,0),"")</f>
        <v/>
      </c>
      <c r="M45" s="17">
        <f>IF(K45&lt;=K$6,VLOOKUP(K45,申込一覧表!Z:AB,3,0),0)</f>
        <v>0</v>
      </c>
      <c r="N45" s="31" t="str">
        <f t="shared" si="11"/>
        <v/>
      </c>
      <c r="O45" s="17" t="str">
        <f>IF(K45&lt;=K$6,VLOOKUP(K45,申込一覧表!Z:AG,8,0),"")</f>
        <v/>
      </c>
      <c r="P45" s="17" t="str">
        <f>IF(K45&lt;=K$6,VLOOKUP(K45,申込一覧表!Z:AD,5,0),"")</f>
        <v/>
      </c>
      <c r="Q45" s="17">
        <f t="shared" si="49"/>
        <v>56</v>
      </c>
      <c r="R45" s="17">
        <f t="shared" si="50"/>
        <v>56</v>
      </c>
      <c r="S45" s="17">
        <f t="shared" si="4"/>
        <v>28</v>
      </c>
      <c r="T45" s="17">
        <f t="shared" si="12"/>
        <v>0</v>
      </c>
      <c r="U45" s="17" t="str">
        <f t="shared" si="53"/>
        <v/>
      </c>
      <c r="V45" s="17" t="str">
        <f t="shared" si="53"/>
        <v/>
      </c>
      <c r="W45" s="17" t="str">
        <f t="shared" si="53"/>
        <v/>
      </c>
      <c r="X45" s="17" t="str">
        <f t="shared" si="53"/>
        <v/>
      </c>
      <c r="Y45" s="17" t="str">
        <f t="shared" si="54"/>
        <v/>
      </c>
      <c r="Z45" s="17" t="str">
        <f t="shared" si="54"/>
        <v/>
      </c>
      <c r="AA45" s="17" t="str">
        <f t="shared" si="54"/>
        <v/>
      </c>
      <c r="AB45" s="17" t="str">
        <f t="shared" si="54"/>
        <v/>
      </c>
      <c r="AC45" s="17" t="str">
        <f t="shared" si="55"/>
        <v/>
      </c>
      <c r="AD45" s="17" t="str">
        <f t="shared" si="55"/>
        <v/>
      </c>
      <c r="AE45" s="17" t="str">
        <f t="shared" si="55"/>
        <v/>
      </c>
      <c r="AF45" s="17" t="str">
        <f t="shared" si="55"/>
        <v/>
      </c>
      <c r="AG45" s="17">
        <v>39</v>
      </c>
      <c r="AH45" s="120" t="str">
        <f t="shared" si="56"/>
        <v/>
      </c>
      <c r="AI45" s="17">
        <f t="shared" si="61"/>
        <v>0</v>
      </c>
      <c r="AJ45" s="17">
        <f t="shared" si="57"/>
        <v>0</v>
      </c>
      <c r="AK45" s="17">
        <f t="shared" si="57"/>
        <v>0</v>
      </c>
      <c r="AL45" s="17">
        <f t="shared" si="57"/>
        <v>0</v>
      </c>
      <c r="AM45" s="17">
        <f t="shared" si="57"/>
        <v>0</v>
      </c>
      <c r="AN45" s="17">
        <f t="shared" si="57"/>
        <v>0</v>
      </c>
      <c r="AO45" s="17">
        <f t="shared" si="57"/>
        <v>0</v>
      </c>
      <c r="AP45" s="17">
        <f t="shared" si="57"/>
        <v>0</v>
      </c>
      <c r="AS45" s="17" t="str">
        <f t="shared" si="14"/>
        <v/>
      </c>
      <c r="AT45" s="17" t="str">
        <f t="shared" si="15"/>
        <v/>
      </c>
      <c r="AU45" s="17" t="str">
        <f t="shared" si="16"/>
        <v/>
      </c>
      <c r="AV45" s="17" t="str">
        <f t="shared" si="17"/>
        <v/>
      </c>
      <c r="AW45" s="4" t="str">
        <f t="shared" si="18"/>
        <v>999:99.99</v>
      </c>
    </row>
    <row r="46" spans="1:49" ht="14.25" customHeight="1">
      <c r="A46" s="21" t="str">
        <f t="shared" si="58"/>
        <v/>
      </c>
      <c r="B46" s="28" t="str">
        <f>IF(F46="","",リレーオーダー用紙!$N$4)</f>
        <v/>
      </c>
      <c r="C46" s="29" t="str">
        <f t="shared" si="52"/>
        <v/>
      </c>
      <c r="D46" s="29" t="str">
        <f t="shared" si="59"/>
        <v/>
      </c>
      <c r="E46" s="105"/>
      <c r="F46" s="106"/>
      <c r="G46" s="106"/>
      <c r="H46" s="106"/>
      <c r="I46" s="106"/>
      <c r="J46" s="53" t="str">
        <f t="shared" si="60"/>
        <v/>
      </c>
      <c r="K46" s="17">
        <v>40</v>
      </c>
      <c r="L46" s="17" t="str">
        <f>IF(K46&lt;=K$6,VLOOKUP(K46,申込一覧表!Z:AA,2,0),"")</f>
        <v/>
      </c>
      <c r="M46" s="17">
        <f>IF(K46&lt;=K$6,VLOOKUP(K46,申込一覧表!Z:AB,3,0),0)</f>
        <v>0</v>
      </c>
      <c r="N46" s="31" t="str">
        <f t="shared" si="11"/>
        <v/>
      </c>
      <c r="O46" s="17" t="str">
        <f>IF(K46&lt;=K$6,VLOOKUP(K46,申込一覧表!Z:AG,8,0),"")</f>
        <v/>
      </c>
      <c r="P46" s="17" t="str">
        <f>IF(K46&lt;=K$6,VLOOKUP(K46,申込一覧表!Z:AD,5,0),"")</f>
        <v/>
      </c>
      <c r="Q46" s="17">
        <f t="shared" si="49"/>
        <v>56</v>
      </c>
      <c r="R46" s="17">
        <f t="shared" si="50"/>
        <v>56</v>
      </c>
      <c r="S46" s="17">
        <f t="shared" si="4"/>
        <v>28</v>
      </c>
      <c r="T46" s="17">
        <f t="shared" si="12"/>
        <v>0</v>
      </c>
      <c r="U46" s="17" t="str">
        <f t="shared" si="53"/>
        <v/>
      </c>
      <c r="V46" s="17" t="str">
        <f t="shared" si="53"/>
        <v/>
      </c>
      <c r="W46" s="17" t="str">
        <f t="shared" si="53"/>
        <v/>
      </c>
      <c r="X46" s="17" t="str">
        <f t="shared" si="53"/>
        <v/>
      </c>
      <c r="Y46" s="17" t="str">
        <f t="shared" si="54"/>
        <v/>
      </c>
      <c r="Z46" s="17" t="str">
        <f t="shared" si="54"/>
        <v/>
      </c>
      <c r="AA46" s="17" t="str">
        <f t="shared" si="54"/>
        <v/>
      </c>
      <c r="AB46" s="17" t="str">
        <f t="shared" si="54"/>
        <v/>
      </c>
      <c r="AC46" s="17" t="str">
        <f t="shared" si="55"/>
        <v/>
      </c>
      <c r="AD46" s="17" t="str">
        <f t="shared" si="55"/>
        <v/>
      </c>
      <c r="AE46" s="17" t="str">
        <f t="shared" si="55"/>
        <v/>
      </c>
      <c r="AF46" s="17" t="str">
        <f t="shared" si="55"/>
        <v/>
      </c>
      <c r="AG46" s="17">
        <v>40</v>
      </c>
      <c r="AH46" s="120" t="str">
        <f t="shared" si="56"/>
        <v/>
      </c>
      <c r="AI46" s="17">
        <f t="shared" si="61"/>
        <v>0</v>
      </c>
      <c r="AJ46" s="17">
        <f t="shared" si="57"/>
        <v>0</v>
      </c>
      <c r="AK46" s="17">
        <f t="shared" si="57"/>
        <v>0</v>
      </c>
      <c r="AL46" s="17">
        <f t="shared" si="57"/>
        <v>0</v>
      </c>
      <c r="AM46" s="17">
        <f t="shared" si="57"/>
        <v>0</v>
      </c>
      <c r="AN46" s="17">
        <f t="shared" si="57"/>
        <v>0</v>
      </c>
      <c r="AO46" s="17">
        <f t="shared" si="57"/>
        <v>0</v>
      </c>
      <c r="AP46" s="17">
        <f t="shared" si="57"/>
        <v>0</v>
      </c>
      <c r="AS46" s="17" t="str">
        <f t="shared" si="14"/>
        <v/>
      </c>
      <c r="AT46" s="17" t="str">
        <f t="shared" si="15"/>
        <v/>
      </c>
      <c r="AU46" s="17" t="str">
        <f t="shared" si="16"/>
        <v/>
      </c>
      <c r="AV46" s="17" t="str">
        <f t="shared" si="17"/>
        <v/>
      </c>
      <c r="AW46" s="4" t="str">
        <f t="shared" si="18"/>
        <v>999:99.99</v>
      </c>
    </row>
    <row r="47" spans="1:49" ht="14.25" customHeight="1">
      <c r="A47" s="21" t="str">
        <f t="shared" si="58"/>
        <v/>
      </c>
      <c r="B47" s="28" t="str">
        <f>IF(F47="","",リレーオーダー用紙!$N$4)</f>
        <v/>
      </c>
      <c r="C47" s="29" t="str">
        <f t="shared" si="52"/>
        <v/>
      </c>
      <c r="D47" s="29" t="str">
        <f t="shared" si="59"/>
        <v/>
      </c>
      <c r="E47" s="105"/>
      <c r="F47" s="106"/>
      <c r="G47" s="106"/>
      <c r="H47" s="106"/>
      <c r="I47" s="106"/>
      <c r="J47" s="53" t="str">
        <f t="shared" si="60"/>
        <v/>
      </c>
      <c r="K47" s="17">
        <v>41</v>
      </c>
      <c r="L47" s="17" t="str">
        <f>IF(K47&lt;=K$6,VLOOKUP(K47,申込一覧表!Z:AA,2,0),"")</f>
        <v/>
      </c>
      <c r="M47" s="17">
        <f>IF(K47&lt;=K$6,VLOOKUP(K47,申込一覧表!Z:AB,3,0),0)</f>
        <v>0</v>
      </c>
      <c r="N47" s="31" t="str">
        <f t="shared" si="11"/>
        <v/>
      </c>
      <c r="O47" s="17" t="str">
        <f>IF(K47&lt;=K$6,VLOOKUP(K47,申込一覧表!Z:AG,8,0),"")</f>
        <v/>
      </c>
      <c r="P47" s="17" t="str">
        <f>IF(K47&lt;=K$6,VLOOKUP(K47,申込一覧表!Z:AD,5,0),"")</f>
        <v/>
      </c>
      <c r="Q47" s="17">
        <f t="shared" si="49"/>
        <v>56</v>
      </c>
      <c r="R47" s="17">
        <f t="shared" si="50"/>
        <v>56</v>
      </c>
      <c r="U47" s="17" t="str">
        <f t="shared" si="53"/>
        <v/>
      </c>
      <c r="V47" s="17" t="str">
        <f t="shared" si="53"/>
        <v/>
      </c>
      <c r="W47" s="17" t="str">
        <f t="shared" si="53"/>
        <v/>
      </c>
      <c r="X47" s="17" t="str">
        <f t="shared" si="53"/>
        <v/>
      </c>
      <c r="Y47" s="17" t="str">
        <f t="shared" si="54"/>
        <v/>
      </c>
      <c r="Z47" s="17" t="str">
        <f t="shared" si="54"/>
        <v/>
      </c>
      <c r="AA47" s="17" t="str">
        <f t="shared" si="54"/>
        <v/>
      </c>
      <c r="AB47" s="17" t="str">
        <f t="shared" si="54"/>
        <v/>
      </c>
      <c r="AC47" s="17" t="str">
        <f t="shared" si="55"/>
        <v/>
      </c>
      <c r="AD47" s="17" t="str">
        <f t="shared" si="55"/>
        <v/>
      </c>
      <c r="AE47" s="17" t="str">
        <f t="shared" si="55"/>
        <v/>
      </c>
      <c r="AF47" s="17" t="str">
        <f t="shared" si="55"/>
        <v/>
      </c>
      <c r="AG47" s="17">
        <v>41</v>
      </c>
      <c r="AH47" s="120" t="str">
        <f t="shared" si="56"/>
        <v/>
      </c>
      <c r="AI47" s="17">
        <f t="shared" si="61"/>
        <v>0</v>
      </c>
      <c r="AJ47" s="17">
        <f t="shared" si="57"/>
        <v>0</v>
      </c>
      <c r="AK47" s="17">
        <f t="shared" si="57"/>
        <v>0</v>
      </c>
      <c r="AL47" s="17">
        <f t="shared" si="57"/>
        <v>0</v>
      </c>
      <c r="AM47" s="17">
        <f t="shared" si="57"/>
        <v>0</v>
      </c>
      <c r="AN47" s="17">
        <f t="shared" si="57"/>
        <v>0</v>
      </c>
      <c r="AO47" s="17">
        <f t="shared" si="57"/>
        <v>0</v>
      </c>
      <c r="AP47" s="17">
        <f t="shared" si="57"/>
        <v>0</v>
      </c>
      <c r="AS47" s="17" t="str">
        <f t="shared" si="14"/>
        <v/>
      </c>
      <c r="AT47" s="17" t="str">
        <f t="shared" si="15"/>
        <v/>
      </c>
      <c r="AU47" s="17" t="str">
        <f t="shared" si="16"/>
        <v/>
      </c>
      <c r="AV47" s="17" t="str">
        <f t="shared" si="17"/>
        <v/>
      </c>
      <c r="AW47" s="4" t="str">
        <f t="shared" si="18"/>
        <v>999:99.99</v>
      </c>
    </row>
    <row r="48" spans="1:49" ht="14.25" customHeight="1">
      <c r="A48" s="21" t="str">
        <f t="shared" si="58"/>
        <v/>
      </c>
      <c r="B48" s="28" t="str">
        <f>IF(F48="","",リレーオーダー用紙!$N$4)</f>
        <v/>
      </c>
      <c r="C48" s="29" t="str">
        <f t="shared" si="52"/>
        <v/>
      </c>
      <c r="D48" s="29" t="str">
        <f t="shared" si="59"/>
        <v/>
      </c>
      <c r="E48" s="105"/>
      <c r="F48" s="106"/>
      <c r="G48" s="106"/>
      <c r="H48" s="106"/>
      <c r="I48" s="106"/>
      <c r="J48" s="53" t="str">
        <f t="shared" si="60"/>
        <v/>
      </c>
      <c r="K48" s="17">
        <v>42</v>
      </c>
      <c r="L48" s="17" t="str">
        <f>IF(K48&lt;=K$6,VLOOKUP(K48,申込一覧表!Z:AA,2,0),"")</f>
        <v/>
      </c>
      <c r="M48" s="17">
        <f>IF(K48&lt;=K$6,VLOOKUP(K48,申込一覧表!Z:AB,3,0),0)</f>
        <v>0</v>
      </c>
      <c r="N48" s="31" t="str">
        <f t="shared" si="11"/>
        <v/>
      </c>
      <c r="O48" s="17" t="str">
        <f>IF(K48&lt;=K$6,VLOOKUP(K48,申込一覧表!Z:AG,8,0),"")</f>
        <v/>
      </c>
      <c r="P48" s="17" t="str">
        <f>IF(K48&lt;=K$6,VLOOKUP(K48,申込一覧表!Z:AD,5,0),"")</f>
        <v/>
      </c>
      <c r="Q48" s="17">
        <f t="shared" si="49"/>
        <v>56</v>
      </c>
      <c r="R48" s="17">
        <f t="shared" si="50"/>
        <v>56</v>
      </c>
      <c r="S48" s="17">
        <f t="shared" ref="S48:S86" si="62">COUNTIF($F$43:$I$49,N48)</f>
        <v>28</v>
      </c>
      <c r="T48" s="17">
        <f t="shared" si="12"/>
        <v>0</v>
      </c>
      <c r="U48" s="17" t="str">
        <f t="shared" si="53"/>
        <v/>
      </c>
      <c r="V48" s="17" t="str">
        <f t="shared" si="53"/>
        <v/>
      </c>
      <c r="W48" s="17" t="str">
        <f t="shared" si="53"/>
        <v/>
      </c>
      <c r="X48" s="17" t="str">
        <f t="shared" si="53"/>
        <v/>
      </c>
      <c r="Y48" s="17" t="str">
        <f t="shared" si="54"/>
        <v/>
      </c>
      <c r="Z48" s="17" t="str">
        <f t="shared" si="54"/>
        <v/>
      </c>
      <c r="AA48" s="17" t="str">
        <f t="shared" si="54"/>
        <v/>
      </c>
      <c r="AB48" s="17" t="str">
        <f t="shared" si="54"/>
        <v/>
      </c>
      <c r="AC48" s="17" t="str">
        <f t="shared" si="55"/>
        <v/>
      </c>
      <c r="AD48" s="17" t="str">
        <f t="shared" si="55"/>
        <v/>
      </c>
      <c r="AE48" s="17" t="str">
        <f t="shared" si="55"/>
        <v/>
      </c>
      <c r="AF48" s="17" t="str">
        <f t="shared" si="55"/>
        <v/>
      </c>
      <c r="AG48" s="17">
        <v>42</v>
      </c>
      <c r="AH48" s="120" t="str">
        <f t="shared" si="56"/>
        <v/>
      </c>
      <c r="AI48" s="17">
        <f t="shared" si="61"/>
        <v>0</v>
      </c>
      <c r="AJ48" s="17">
        <f t="shared" si="57"/>
        <v>0</v>
      </c>
      <c r="AK48" s="17">
        <f t="shared" si="57"/>
        <v>0</v>
      </c>
      <c r="AL48" s="17">
        <f t="shared" si="57"/>
        <v>0</v>
      </c>
      <c r="AM48" s="17">
        <f t="shared" si="57"/>
        <v>0</v>
      </c>
      <c r="AN48" s="17">
        <f t="shared" si="57"/>
        <v>0</v>
      </c>
      <c r="AO48" s="17">
        <f t="shared" si="57"/>
        <v>0</v>
      </c>
      <c r="AP48" s="17">
        <f t="shared" si="57"/>
        <v>0</v>
      </c>
      <c r="AS48" s="17" t="str">
        <f t="shared" si="14"/>
        <v/>
      </c>
      <c r="AT48" s="17" t="str">
        <f t="shared" si="15"/>
        <v/>
      </c>
      <c r="AU48" s="17" t="str">
        <f t="shared" si="16"/>
        <v/>
      </c>
      <c r="AV48" s="17" t="str">
        <f t="shared" si="17"/>
        <v/>
      </c>
      <c r="AW48" s="4" t="str">
        <f t="shared" si="18"/>
        <v>999:99.99</v>
      </c>
    </row>
    <row r="49" spans="1:49" ht="14.25" customHeight="1">
      <c r="A49" s="21" t="str">
        <f t="shared" si="58"/>
        <v/>
      </c>
      <c r="B49" s="28" t="str">
        <f>IF(F49="","",リレーオーダー用紙!$N$4)</f>
        <v/>
      </c>
      <c r="C49" s="29" t="str">
        <f t="shared" si="52"/>
        <v/>
      </c>
      <c r="D49" s="29" t="str">
        <f t="shared" si="59"/>
        <v/>
      </c>
      <c r="E49" s="105"/>
      <c r="F49" s="106"/>
      <c r="G49" s="106"/>
      <c r="H49" s="106"/>
      <c r="I49" s="106"/>
      <c r="J49" s="53" t="str">
        <f t="shared" si="60"/>
        <v/>
      </c>
      <c r="K49" s="17">
        <v>43</v>
      </c>
      <c r="L49" s="17" t="str">
        <f>IF(K49&lt;=K$6,VLOOKUP(K49,申込一覧表!Z:AA,2,0),"")</f>
        <v/>
      </c>
      <c r="M49" s="17">
        <f>IF(K49&lt;=K$6,VLOOKUP(K49,申込一覧表!Z:AB,3,0),0)</f>
        <v>0</v>
      </c>
      <c r="N49" s="31" t="str">
        <f t="shared" si="11"/>
        <v/>
      </c>
      <c r="O49" s="17" t="str">
        <f>IF(K49&lt;=K$6,VLOOKUP(K49,申込一覧表!Z:AG,8,0),"")</f>
        <v/>
      </c>
      <c r="P49" s="17" t="str">
        <f>IF(K49&lt;=K$6,VLOOKUP(K49,申込一覧表!Z:AD,5,0),"")</f>
        <v/>
      </c>
      <c r="Q49" s="17">
        <f t="shared" si="49"/>
        <v>56</v>
      </c>
      <c r="R49" s="17">
        <f t="shared" si="50"/>
        <v>56</v>
      </c>
      <c r="S49" s="17">
        <f t="shared" si="62"/>
        <v>28</v>
      </c>
      <c r="T49" s="17">
        <f t="shared" si="12"/>
        <v>0</v>
      </c>
      <c r="U49" s="17" t="str">
        <f t="shared" si="53"/>
        <v/>
      </c>
      <c r="V49" s="17" t="str">
        <f t="shared" si="53"/>
        <v/>
      </c>
      <c r="W49" s="17" t="str">
        <f t="shared" si="53"/>
        <v/>
      </c>
      <c r="X49" s="17" t="str">
        <f t="shared" si="53"/>
        <v/>
      </c>
      <c r="Y49" s="17" t="str">
        <f t="shared" si="54"/>
        <v/>
      </c>
      <c r="Z49" s="17" t="str">
        <f t="shared" si="54"/>
        <v/>
      </c>
      <c r="AA49" s="17" t="str">
        <f t="shared" si="54"/>
        <v/>
      </c>
      <c r="AB49" s="17" t="str">
        <f t="shared" si="54"/>
        <v/>
      </c>
      <c r="AC49" s="17" t="str">
        <f t="shared" si="55"/>
        <v/>
      </c>
      <c r="AD49" s="17" t="str">
        <f t="shared" si="55"/>
        <v/>
      </c>
      <c r="AE49" s="17" t="str">
        <f t="shared" si="55"/>
        <v/>
      </c>
      <c r="AF49" s="17" t="str">
        <f t="shared" si="55"/>
        <v/>
      </c>
      <c r="AG49" s="17">
        <v>43</v>
      </c>
      <c r="AH49" s="120" t="str">
        <f t="shared" si="56"/>
        <v/>
      </c>
      <c r="AI49" s="17">
        <f t="shared" si="61"/>
        <v>0</v>
      </c>
      <c r="AJ49" s="17">
        <f t="shared" si="57"/>
        <v>0</v>
      </c>
      <c r="AK49" s="17">
        <f t="shared" si="57"/>
        <v>0</v>
      </c>
      <c r="AL49" s="17">
        <f t="shared" si="57"/>
        <v>0</v>
      </c>
      <c r="AM49" s="17">
        <f t="shared" si="57"/>
        <v>0</v>
      </c>
      <c r="AN49" s="17">
        <f t="shared" si="57"/>
        <v>0</v>
      </c>
      <c r="AO49" s="17">
        <f t="shared" si="57"/>
        <v>0</v>
      </c>
      <c r="AP49" s="17">
        <f t="shared" si="57"/>
        <v>0</v>
      </c>
      <c r="AS49" s="17" t="str">
        <f t="shared" si="14"/>
        <v/>
      </c>
      <c r="AT49" s="17" t="str">
        <f t="shared" si="15"/>
        <v/>
      </c>
      <c r="AU49" s="17" t="str">
        <f t="shared" si="16"/>
        <v/>
      </c>
      <c r="AV49" s="17" t="str">
        <f t="shared" si="17"/>
        <v/>
      </c>
      <c r="AW49" s="4" t="str">
        <f t="shared" si="18"/>
        <v>999:99.99</v>
      </c>
    </row>
    <row r="50" spans="1:49" s="27" customFormat="1" ht="14.25" customHeight="1">
      <c r="A50" s="32"/>
      <c r="B50" s="33"/>
      <c r="C50" s="119"/>
      <c r="D50" s="34"/>
      <c r="E50" s="35"/>
      <c r="F50" s="36"/>
      <c r="G50" s="36"/>
      <c r="H50" s="36"/>
      <c r="I50" s="36"/>
      <c r="J50" s="53"/>
      <c r="K50" s="17">
        <v>44</v>
      </c>
      <c r="L50" s="17" t="str">
        <f>IF(K50&lt;=K$6,VLOOKUP(K50,申込一覧表!Z:AA,2,0),"")</f>
        <v/>
      </c>
      <c r="M50" s="17">
        <f>IF(K50&lt;=K$6,VLOOKUP(K50,申込一覧表!Z:AB,3,0),0)</f>
        <v>0</v>
      </c>
      <c r="N50" s="31" t="str">
        <f t="shared" si="11"/>
        <v/>
      </c>
      <c r="O50" s="17" t="str">
        <f>IF(K50&lt;=K$6,VLOOKUP(K50,申込一覧表!Z:AG,8,0),"")</f>
        <v/>
      </c>
      <c r="P50" s="17" t="str">
        <f>IF(K50&lt;=K$6,VLOOKUP(K50,申込一覧表!Z:AD,5,0),"")</f>
        <v/>
      </c>
      <c r="Q50" s="17">
        <f t="shared" si="49"/>
        <v>56</v>
      </c>
      <c r="R50" s="17">
        <f t="shared" si="50"/>
        <v>56</v>
      </c>
      <c r="S50" s="17">
        <f t="shared" si="62"/>
        <v>28</v>
      </c>
      <c r="T50" s="17">
        <f t="shared" si="12"/>
        <v>0</v>
      </c>
      <c r="U50" s="17"/>
      <c r="V50" s="17"/>
      <c r="W50" s="17"/>
      <c r="X50" s="17"/>
      <c r="Y50" s="17"/>
      <c r="Z50" s="17"/>
      <c r="AA50" s="17"/>
      <c r="AB50" s="17"/>
      <c r="AC50" s="17"/>
      <c r="AD50" s="17"/>
      <c r="AE50" s="17"/>
      <c r="AF50" s="17"/>
      <c r="AG50" s="17">
        <v>44</v>
      </c>
      <c r="AH50" s="17" t="str">
        <f>IF(F50="","",IF(D50&lt;120,"119",IF(D50&lt;160,"120",IF(D50&lt;200,"160",IF(D50&lt;240,"200",IF(D50&lt;280,"240",IF(D50&lt;320,"280","320")))))))</f>
        <v/>
      </c>
      <c r="AI50" s="27">
        <f t="shared" ref="AI50:AP50" si="63">SUM(AI43:AI49)</f>
        <v>0</v>
      </c>
      <c r="AJ50" s="27">
        <f t="shared" si="63"/>
        <v>0</v>
      </c>
      <c r="AK50" s="27">
        <f t="shared" si="63"/>
        <v>0</v>
      </c>
      <c r="AL50" s="27">
        <f t="shared" si="63"/>
        <v>0</v>
      </c>
      <c r="AM50" s="27">
        <f t="shared" si="63"/>
        <v>0</v>
      </c>
      <c r="AN50" s="27">
        <f t="shared" si="63"/>
        <v>0</v>
      </c>
      <c r="AO50" s="27">
        <f t="shared" si="63"/>
        <v>0</v>
      </c>
      <c r="AP50" s="27">
        <f t="shared" si="63"/>
        <v>0</v>
      </c>
      <c r="AQ50" s="27">
        <f>MAX(AI50:AP50)</f>
        <v>0</v>
      </c>
      <c r="AR50" s="27">
        <f>SUM(AI50:AP50)</f>
        <v>0</v>
      </c>
      <c r="AS50" s="17" t="str">
        <f t="shared" si="14"/>
        <v/>
      </c>
      <c r="AT50" s="17" t="str">
        <f t="shared" si="15"/>
        <v/>
      </c>
      <c r="AU50" s="17" t="str">
        <f t="shared" si="16"/>
        <v/>
      </c>
      <c r="AV50" s="17" t="str">
        <f t="shared" si="17"/>
        <v/>
      </c>
      <c r="AW50" s="4"/>
    </row>
    <row r="51" spans="1:49" s="26" customFormat="1" ht="14.25" customHeight="1">
      <c r="A51" s="37" t="s">
        <v>64</v>
      </c>
      <c r="B51" s="24"/>
      <c r="C51" s="24"/>
      <c r="D51" s="24"/>
      <c r="E51" s="24"/>
      <c r="F51" s="25" t="str">
        <f>IF(AQ59&gt;1,"区分の重複があります!!","")</f>
        <v/>
      </c>
      <c r="G51" s="24"/>
      <c r="H51" s="24"/>
      <c r="I51" s="24"/>
      <c r="J51" s="53"/>
      <c r="K51" s="17">
        <v>45</v>
      </c>
      <c r="L51" s="17" t="str">
        <f>IF(K51&lt;=K$6,VLOOKUP(K51,申込一覧表!Z:AA,2,0),"")</f>
        <v/>
      </c>
      <c r="M51" s="17">
        <f>IF(K51&lt;=K$6,VLOOKUP(K51,申込一覧表!Z:AB,3,0),0)</f>
        <v>0</v>
      </c>
      <c r="N51" s="31" t="str">
        <f t="shared" si="11"/>
        <v/>
      </c>
      <c r="O51" s="17" t="str">
        <f>IF(K51&lt;=K$6,VLOOKUP(K51,申込一覧表!Z:AG,8,0),"")</f>
        <v/>
      </c>
      <c r="P51" s="17" t="str">
        <f>IF(K51&lt;=K$6,VLOOKUP(K51,申込一覧表!Z:AD,5,0),"")</f>
        <v/>
      </c>
      <c r="Q51" s="17">
        <f t="shared" si="49"/>
        <v>56</v>
      </c>
      <c r="R51" s="17">
        <f t="shared" si="50"/>
        <v>56</v>
      </c>
      <c r="S51" s="17">
        <f t="shared" si="62"/>
        <v>28</v>
      </c>
      <c r="T51" s="17">
        <f t="shared" si="12"/>
        <v>0</v>
      </c>
      <c r="U51" s="17"/>
      <c r="V51" s="17"/>
      <c r="W51" s="17"/>
      <c r="X51" s="17"/>
      <c r="Y51" s="17"/>
      <c r="Z51" s="17"/>
      <c r="AA51" s="17"/>
      <c r="AB51" s="17"/>
      <c r="AC51" s="17"/>
      <c r="AD51" s="17"/>
      <c r="AE51" s="17"/>
      <c r="AF51" s="17"/>
      <c r="AG51" s="17">
        <v>45</v>
      </c>
      <c r="AS51" s="17" t="str">
        <f t="shared" si="14"/>
        <v/>
      </c>
      <c r="AT51" s="17" t="str">
        <f t="shared" si="15"/>
        <v/>
      </c>
      <c r="AU51" s="17" t="str">
        <f t="shared" si="16"/>
        <v/>
      </c>
      <c r="AV51" s="17" t="str">
        <f t="shared" si="17"/>
        <v/>
      </c>
      <c r="AW51" s="4"/>
    </row>
    <row r="52" spans="1:49" ht="14.25" customHeight="1">
      <c r="A52" s="21" t="str">
        <f>IF(F52="","",1)</f>
        <v/>
      </c>
      <c r="B52" s="28" t="str">
        <f>IF(F52="","",リレーオーダー用紙!$N$4)</f>
        <v/>
      </c>
      <c r="C52" s="29" t="str">
        <f t="shared" ref="C52:C58" si="64">IF(D52="","",IF(D52&lt;120,119,FLOOR(D52,40)))</f>
        <v/>
      </c>
      <c r="D52" s="29" t="str">
        <f>IF(SUM(U52:X52)=0,"",SUM(U52:X52))</f>
        <v/>
      </c>
      <c r="E52" s="105"/>
      <c r="F52" s="106"/>
      <c r="G52" s="106"/>
      <c r="H52" s="106"/>
      <c r="I52" s="106"/>
      <c r="J52" s="53" t="str">
        <f t="shared" si="60"/>
        <v/>
      </c>
      <c r="K52" s="17">
        <v>46</v>
      </c>
      <c r="L52" s="17" t="str">
        <f>IF(K52&lt;=K$6,VLOOKUP(K52,申込一覧表!Z:AA,2,0),"")</f>
        <v/>
      </c>
      <c r="M52" s="17">
        <f>IF(K52&lt;=K$6,VLOOKUP(K52,申込一覧表!Z:AB,3,0),0)</f>
        <v>0</v>
      </c>
      <c r="N52" s="31" t="str">
        <f t="shared" si="11"/>
        <v/>
      </c>
      <c r="O52" s="17" t="str">
        <f>IF(K52&lt;=K$6,VLOOKUP(K52,申込一覧表!Z:AG,8,0),"")</f>
        <v/>
      </c>
      <c r="P52" s="17" t="str">
        <f>IF(K52&lt;=K$6,VLOOKUP(K52,申込一覧表!Z:AD,5,0),"")</f>
        <v/>
      </c>
      <c r="Q52" s="17">
        <f t="shared" si="49"/>
        <v>56</v>
      </c>
      <c r="R52" s="17">
        <f t="shared" si="50"/>
        <v>56</v>
      </c>
      <c r="S52" s="17">
        <f t="shared" si="62"/>
        <v>28</v>
      </c>
      <c r="T52" s="17">
        <f t="shared" si="12"/>
        <v>0</v>
      </c>
      <c r="U52" s="17" t="str">
        <f t="shared" ref="U52:X58" si="65">IF(F52="","",VLOOKUP(F52,$N$7:$O$87,2,0))</f>
        <v/>
      </c>
      <c r="V52" s="17" t="str">
        <f t="shared" si="65"/>
        <v/>
      </c>
      <c r="W52" s="17" t="str">
        <f t="shared" si="65"/>
        <v/>
      </c>
      <c r="X52" s="17" t="str">
        <f t="shared" si="65"/>
        <v/>
      </c>
      <c r="Y52" s="17" t="str">
        <f t="shared" ref="Y52:AB58" si="66">IF(F52="","",VLOOKUP(F52,$N$7:$P$87,3,0))</f>
        <v/>
      </c>
      <c r="Z52" s="17" t="str">
        <f t="shared" si="66"/>
        <v/>
      </c>
      <c r="AA52" s="17" t="str">
        <f t="shared" si="66"/>
        <v/>
      </c>
      <c r="AB52" s="17" t="str">
        <f t="shared" si="66"/>
        <v/>
      </c>
      <c r="AC52" s="17" t="str">
        <f t="shared" ref="AC52:AF58" si="67">IF(F52="","",VLOOKUP(F52,$N$7:$T$87,7,0))</f>
        <v/>
      </c>
      <c r="AD52" s="17" t="str">
        <f t="shared" si="67"/>
        <v/>
      </c>
      <c r="AE52" s="17" t="str">
        <f t="shared" si="67"/>
        <v/>
      </c>
      <c r="AF52" s="17" t="str">
        <f t="shared" si="67"/>
        <v/>
      </c>
      <c r="AG52" s="17">
        <v>46</v>
      </c>
      <c r="AH52" s="120" t="str">
        <f t="shared" ref="AH52:AH58" si="68">C52</f>
        <v/>
      </c>
      <c r="AI52" s="17">
        <f>IF(AI$6=$AH52,1,0)</f>
        <v>0</v>
      </c>
      <c r="AJ52" s="17">
        <f t="shared" ref="AJ52:AP58" si="69">IF(AJ$6=$AH52,1,0)</f>
        <v>0</v>
      </c>
      <c r="AK52" s="17">
        <f t="shared" si="69"/>
        <v>0</v>
      </c>
      <c r="AL52" s="17">
        <f t="shared" si="69"/>
        <v>0</v>
      </c>
      <c r="AM52" s="17">
        <f t="shared" si="69"/>
        <v>0</v>
      </c>
      <c r="AN52" s="17">
        <f t="shared" si="69"/>
        <v>0</v>
      </c>
      <c r="AO52" s="17">
        <f t="shared" si="69"/>
        <v>0</v>
      </c>
      <c r="AP52" s="17">
        <f t="shared" si="69"/>
        <v>0</v>
      </c>
      <c r="AS52" s="17" t="str">
        <f t="shared" si="14"/>
        <v/>
      </c>
      <c r="AT52" s="17" t="str">
        <f t="shared" si="15"/>
        <v/>
      </c>
      <c r="AU52" s="17" t="str">
        <f t="shared" si="16"/>
        <v/>
      </c>
      <c r="AV52" s="17" t="str">
        <f t="shared" si="17"/>
        <v/>
      </c>
      <c r="AW52" s="4" t="str">
        <f t="shared" si="18"/>
        <v>999:99.99</v>
      </c>
    </row>
    <row r="53" spans="1:49" ht="14.25" customHeight="1">
      <c r="A53" s="21" t="str">
        <f t="shared" ref="A53:A58" si="70">IF(F53="","",A52+1)</f>
        <v/>
      </c>
      <c r="B53" s="28" t="str">
        <f>IF(F53="","",リレーオーダー用紙!$N$4)</f>
        <v/>
      </c>
      <c r="C53" s="29" t="str">
        <f t="shared" si="64"/>
        <v/>
      </c>
      <c r="D53" s="29" t="str">
        <f t="shared" ref="D53:D58" si="71">IF(SUM(U53:X53)=0,"",SUM(U53:X53))</f>
        <v/>
      </c>
      <c r="E53" s="105"/>
      <c r="F53" s="106"/>
      <c r="G53" s="106"/>
      <c r="H53" s="106"/>
      <c r="I53" s="106"/>
      <c r="J53" s="53" t="str">
        <f t="shared" si="60"/>
        <v/>
      </c>
      <c r="K53" s="17">
        <v>47</v>
      </c>
      <c r="L53" s="17" t="str">
        <f>IF(K53&lt;=K$6,VLOOKUP(K53,申込一覧表!Z:AA,2,0),"")</f>
        <v/>
      </c>
      <c r="M53" s="17">
        <f>IF(K53&lt;=K$6,VLOOKUP(K53,申込一覧表!Z:AB,3,0),0)</f>
        <v>0</v>
      </c>
      <c r="N53" s="31" t="str">
        <f t="shared" si="11"/>
        <v/>
      </c>
      <c r="O53" s="17" t="str">
        <f>IF(K53&lt;=K$6,VLOOKUP(K53,申込一覧表!Z:AG,8,0),"")</f>
        <v/>
      </c>
      <c r="P53" s="17" t="str">
        <f>IF(K53&lt;=K$6,VLOOKUP(K53,申込一覧表!Z:AD,5,0),"")</f>
        <v/>
      </c>
      <c r="Q53" s="17">
        <f t="shared" si="49"/>
        <v>56</v>
      </c>
      <c r="R53" s="17">
        <f t="shared" si="50"/>
        <v>56</v>
      </c>
      <c r="S53" s="17">
        <f t="shared" si="62"/>
        <v>28</v>
      </c>
      <c r="T53" s="17">
        <f t="shared" si="12"/>
        <v>0</v>
      </c>
      <c r="U53" s="17" t="str">
        <f t="shared" si="65"/>
        <v/>
      </c>
      <c r="V53" s="17" t="str">
        <f t="shared" si="65"/>
        <v/>
      </c>
      <c r="W53" s="17" t="str">
        <f t="shared" si="65"/>
        <v/>
      </c>
      <c r="X53" s="17" t="str">
        <f t="shared" si="65"/>
        <v/>
      </c>
      <c r="Y53" s="17" t="str">
        <f t="shared" si="66"/>
        <v/>
      </c>
      <c r="Z53" s="17" t="str">
        <f t="shared" si="66"/>
        <v/>
      </c>
      <c r="AA53" s="17" t="str">
        <f t="shared" si="66"/>
        <v/>
      </c>
      <c r="AB53" s="17" t="str">
        <f t="shared" si="66"/>
        <v/>
      </c>
      <c r="AC53" s="17" t="str">
        <f t="shared" si="67"/>
        <v/>
      </c>
      <c r="AD53" s="17" t="str">
        <f t="shared" si="67"/>
        <v/>
      </c>
      <c r="AE53" s="17" t="str">
        <f t="shared" si="67"/>
        <v/>
      </c>
      <c r="AF53" s="17" t="str">
        <f t="shared" si="67"/>
        <v/>
      </c>
      <c r="AG53" s="17">
        <v>47</v>
      </c>
      <c r="AH53" s="120" t="str">
        <f t="shared" si="68"/>
        <v/>
      </c>
      <c r="AI53" s="17">
        <f t="shared" ref="AI53:AI58" si="72">IF(AI$6=$AH53,1,0)</f>
        <v>0</v>
      </c>
      <c r="AJ53" s="17">
        <f t="shared" si="69"/>
        <v>0</v>
      </c>
      <c r="AK53" s="17">
        <f t="shared" si="69"/>
        <v>0</v>
      </c>
      <c r="AL53" s="17">
        <f t="shared" si="69"/>
        <v>0</v>
      </c>
      <c r="AM53" s="17">
        <f t="shared" si="69"/>
        <v>0</v>
      </c>
      <c r="AN53" s="17">
        <f t="shared" si="69"/>
        <v>0</v>
      </c>
      <c r="AO53" s="17">
        <f t="shared" si="69"/>
        <v>0</v>
      </c>
      <c r="AP53" s="17">
        <f t="shared" si="69"/>
        <v>0</v>
      </c>
      <c r="AS53" s="17" t="str">
        <f t="shared" si="14"/>
        <v/>
      </c>
      <c r="AT53" s="17" t="str">
        <f t="shared" si="15"/>
        <v/>
      </c>
      <c r="AU53" s="17" t="str">
        <f t="shared" si="16"/>
        <v/>
      </c>
      <c r="AV53" s="17" t="str">
        <f t="shared" si="17"/>
        <v/>
      </c>
      <c r="AW53" s="4" t="str">
        <f t="shared" si="18"/>
        <v>999:99.99</v>
      </c>
    </row>
    <row r="54" spans="1:49" ht="14.25" customHeight="1">
      <c r="A54" s="21" t="str">
        <f t="shared" si="70"/>
        <v/>
      </c>
      <c r="B54" s="28" t="str">
        <f>IF(F54="","",リレーオーダー用紙!$N$4)</f>
        <v/>
      </c>
      <c r="C54" s="29" t="str">
        <f t="shared" si="64"/>
        <v/>
      </c>
      <c r="D54" s="29" t="str">
        <f t="shared" si="71"/>
        <v/>
      </c>
      <c r="E54" s="105"/>
      <c r="F54" s="106"/>
      <c r="G54" s="106"/>
      <c r="H54" s="106"/>
      <c r="I54" s="106"/>
      <c r="J54" s="53" t="str">
        <f t="shared" si="60"/>
        <v/>
      </c>
      <c r="K54" s="17">
        <v>48</v>
      </c>
      <c r="L54" s="17" t="str">
        <f>IF(K54&lt;=K$6,VLOOKUP(K54,申込一覧表!Z:AA,2,0),"")</f>
        <v/>
      </c>
      <c r="M54" s="17">
        <f>IF(K54&lt;=K$6,VLOOKUP(K54,申込一覧表!Z:AB,3,0),0)</f>
        <v>0</v>
      </c>
      <c r="N54" s="31" t="str">
        <f t="shared" si="11"/>
        <v/>
      </c>
      <c r="O54" s="17" t="str">
        <f>IF(K54&lt;=K$6,VLOOKUP(K54,申込一覧表!Z:AG,8,0),"")</f>
        <v/>
      </c>
      <c r="P54" s="17" t="str">
        <f>IF(K54&lt;=K$6,VLOOKUP(K54,申込一覧表!Z:AD,5,0),"")</f>
        <v/>
      </c>
      <c r="Q54" s="17">
        <f t="shared" si="49"/>
        <v>56</v>
      </c>
      <c r="R54" s="17">
        <f t="shared" si="50"/>
        <v>56</v>
      </c>
      <c r="S54" s="17">
        <f t="shared" si="62"/>
        <v>28</v>
      </c>
      <c r="T54" s="17">
        <f t="shared" si="12"/>
        <v>0</v>
      </c>
      <c r="U54" s="17" t="str">
        <f t="shared" si="65"/>
        <v/>
      </c>
      <c r="V54" s="17" t="str">
        <f t="shared" si="65"/>
        <v/>
      </c>
      <c r="W54" s="17" t="str">
        <f t="shared" si="65"/>
        <v/>
      </c>
      <c r="X54" s="17" t="str">
        <f t="shared" si="65"/>
        <v/>
      </c>
      <c r="Y54" s="17" t="str">
        <f t="shared" si="66"/>
        <v/>
      </c>
      <c r="Z54" s="17" t="str">
        <f t="shared" si="66"/>
        <v/>
      </c>
      <c r="AA54" s="17" t="str">
        <f t="shared" si="66"/>
        <v/>
      </c>
      <c r="AB54" s="17" t="str">
        <f t="shared" si="66"/>
        <v/>
      </c>
      <c r="AC54" s="17" t="str">
        <f t="shared" si="67"/>
        <v/>
      </c>
      <c r="AD54" s="17" t="str">
        <f t="shared" si="67"/>
        <v/>
      </c>
      <c r="AE54" s="17" t="str">
        <f t="shared" si="67"/>
        <v/>
      </c>
      <c r="AF54" s="17" t="str">
        <f t="shared" si="67"/>
        <v/>
      </c>
      <c r="AG54" s="17">
        <v>48</v>
      </c>
      <c r="AH54" s="120" t="str">
        <f t="shared" si="68"/>
        <v/>
      </c>
      <c r="AI54" s="17">
        <f t="shared" si="72"/>
        <v>0</v>
      </c>
      <c r="AJ54" s="17">
        <f t="shared" si="69"/>
        <v>0</v>
      </c>
      <c r="AK54" s="17">
        <f t="shared" si="69"/>
        <v>0</v>
      </c>
      <c r="AL54" s="17">
        <f t="shared" si="69"/>
        <v>0</v>
      </c>
      <c r="AM54" s="17">
        <f t="shared" si="69"/>
        <v>0</v>
      </c>
      <c r="AN54" s="17">
        <f t="shared" si="69"/>
        <v>0</v>
      </c>
      <c r="AO54" s="17">
        <f t="shared" si="69"/>
        <v>0</v>
      </c>
      <c r="AP54" s="17">
        <f t="shared" si="69"/>
        <v>0</v>
      </c>
      <c r="AS54" s="17" t="str">
        <f t="shared" si="14"/>
        <v/>
      </c>
      <c r="AT54" s="17" t="str">
        <f t="shared" si="15"/>
        <v/>
      </c>
      <c r="AU54" s="17" t="str">
        <f t="shared" si="16"/>
        <v/>
      </c>
      <c r="AV54" s="17" t="str">
        <f t="shared" si="17"/>
        <v/>
      </c>
      <c r="AW54" s="4" t="str">
        <f t="shared" si="18"/>
        <v>999:99.99</v>
      </c>
    </row>
    <row r="55" spans="1:49" ht="14.25" customHeight="1">
      <c r="A55" s="21" t="str">
        <f t="shared" si="70"/>
        <v/>
      </c>
      <c r="B55" s="28" t="str">
        <f>IF(F55="","",リレーオーダー用紙!$N$4)</f>
        <v/>
      </c>
      <c r="C55" s="29" t="str">
        <f t="shared" si="64"/>
        <v/>
      </c>
      <c r="D55" s="29" t="str">
        <f t="shared" si="71"/>
        <v/>
      </c>
      <c r="E55" s="105"/>
      <c r="F55" s="106"/>
      <c r="G55" s="106"/>
      <c r="H55" s="106"/>
      <c r="I55" s="106"/>
      <c r="J55" s="53" t="str">
        <f t="shared" si="60"/>
        <v/>
      </c>
      <c r="K55" s="17">
        <v>49</v>
      </c>
      <c r="L55" s="17" t="str">
        <f>IF(K55&lt;=K$6,VLOOKUP(K55,申込一覧表!Z:AA,2,0),"")</f>
        <v/>
      </c>
      <c r="M55" s="17">
        <f>IF(K55&lt;=K$6,VLOOKUP(K55,申込一覧表!Z:AB,3,0),0)</f>
        <v>0</v>
      </c>
      <c r="N55" s="31" t="str">
        <f t="shared" si="11"/>
        <v/>
      </c>
      <c r="O55" s="17" t="str">
        <f>IF(K55&lt;=K$6,VLOOKUP(K55,申込一覧表!Z:AG,8,0),"")</f>
        <v/>
      </c>
      <c r="P55" s="17" t="str">
        <f>IF(K55&lt;=K$6,VLOOKUP(K55,申込一覧表!Z:AD,5,0),"")</f>
        <v/>
      </c>
      <c r="Q55" s="17">
        <f t="shared" si="49"/>
        <v>56</v>
      </c>
      <c r="R55" s="17">
        <f t="shared" si="50"/>
        <v>56</v>
      </c>
      <c r="S55" s="17">
        <f t="shared" si="62"/>
        <v>28</v>
      </c>
      <c r="T55" s="17">
        <f t="shared" si="12"/>
        <v>0</v>
      </c>
      <c r="U55" s="17" t="str">
        <f t="shared" si="65"/>
        <v/>
      </c>
      <c r="V55" s="17" t="str">
        <f t="shared" si="65"/>
        <v/>
      </c>
      <c r="W55" s="17" t="str">
        <f t="shared" si="65"/>
        <v/>
      </c>
      <c r="X55" s="17" t="str">
        <f t="shared" si="65"/>
        <v/>
      </c>
      <c r="Y55" s="17" t="str">
        <f t="shared" si="66"/>
        <v/>
      </c>
      <c r="Z55" s="17" t="str">
        <f t="shared" si="66"/>
        <v/>
      </c>
      <c r="AA55" s="17" t="str">
        <f t="shared" si="66"/>
        <v/>
      </c>
      <c r="AB55" s="17" t="str">
        <f t="shared" si="66"/>
        <v/>
      </c>
      <c r="AC55" s="17" t="str">
        <f t="shared" si="67"/>
        <v/>
      </c>
      <c r="AD55" s="17" t="str">
        <f t="shared" si="67"/>
        <v/>
      </c>
      <c r="AE55" s="17" t="str">
        <f t="shared" si="67"/>
        <v/>
      </c>
      <c r="AF55" s="17" t="str">
        <f t="shared" si="67"/>
        <v/>
      </c>
      <c r="AG55" s="17">
        <v>49</v>
      </c>
      <c r="AH55" s="120" t="str">
        <f t="shared" si="68"/>
        <v/>
      </c>
      <c r="AI55" s="17">
        <f t="shared" si="72"/>
        <v>0</v>
      </c>
      <c r="AJ55" s="17">
        <f t="shared" si="69"/>
        <v>0</v>
      </c>
      <c r="AK55" s="17">
        <f t="shared" si="69"/>
        <v>0</v>
      </c>
      <c r="AL55" s="17">
        <f t="shared" si="69"/>
        <v>0</v>
      </c>
      <c r="AM55" s="17">
        <f t="shared" si="69"/>
        <v>0</v>
      </c>
      <c r="AN55" s="17">
        <f t="shared" si="69"/>
        <v>0</v>
      </c>
      <c r="AO55" s="17">
        <f t="shared" si="69"/>
        <v>0</v>
      </c>
      <c r="AP55" s="17">
        <f t="shared" si="69"/>
        <v>0</v>
      </c>
      <c r="AS55" s="17" t="str">
        <f t="shared" si="14"/>
        <v/>
      </c>
      <c r="AT55" s="17" t="str">
        <f t="shared" si="15"/>
        <v/>
      </c>
      <c r="AU55" s="17" t="str">
        <f t="shared" si="16"/>
        <v/>
      </c>
      <c r="AV55" s="17" t="str">
        <f t="shared" si="17"/>
        <v/>
      </c>
      <c r="AW55" s="4" t="str">
        <f t="shared" si="18"/>
        <v>999:99.99</v>
      </c>
    </row>
    <row r="56" spans="1:49" ht="14.25" customHeight="1">
      <c r="A56" s="21" t="str">
        <f t="shared" si="70"/>
        <v/>
      </c>
      <c r="B56" s="28" t="str">
        <f>IF(F56="","",リレーオーダー用紙!$N$4)</f>
        <v/>
      </c>
      <c r="C56" s="29" t="str">
        <f t="shared" si="64"/>
        <v/>
      </c>
      <c r="D56" s="29" t="str">
        <f t="shared" si="71"/>
        <v/>
      </c>
      <c r="E56" s="105"/>
      <c r="F56" s="106"/>
      <c r="G56" s="106"/>
      <c r="H56" s="106"/>
      <c r="I56" s="106"/>
      <c r="J56" s="53" t="str">
        <f t="shared" si="60"/>
        <v/>
      </c>
      <c r="K56" s="17">
        <v>50</v>
      </c>
      <c r="L56" s="17" t="str">
        <f>IF(K56&lt;=K$6,VLOOKUP(K56,申込一覧表!Z:AA,2,0),"")</f>
        <v/>
      </c>
      <c r="M56" s="17">
        <f>IF(K56&lt;=K$6,VLOOKUP(K56,申込一覧表!Z:AB,3,0),0)</f>
        <v>0</v>
      </c>
      <c r="N56" s="31" t="str">
        <f t="shared" si="11"/>
        <v/>
      </c>
      <c r="O56" s="17" t="str">
        <f>IF(K56&lt;=K$6,VLOOKUP(K56,申込一覧表!Z:AG,8,0),"")</f>
        <v/>
      </c>
      <c r="P56" s="17" t="str">
        <f>IF(K56&lt;=K$6,VLOOKUP(K56,申込一覧表!Z:AD,5,0),"")</f>
        <v/>
      </c>
      <c r="Q56" s="17">
        <f t="shared" si="49"/>
        <v>56</v>
      </c>
      <c r="R56" s="17">
        <f t="shared" si="50"/>
        <v>56</v>
      </c>
      <c r="S56" s="17">
        <f t="shared" si="62"/>
        <v>28</v>
      </c>
      <c r="T56" s="17">
        <f t="shared" si="12"/>
        <v>0</v>
      </c>
      <c r="U56" s="17" t="str">
        <f t="shared" si="65"/>
        <v/>
      </c>
      <c r="V56" s="17" t="str">
        <f t="shared" si="65"/>
        <v/>
      </c>
      <c r="W56" s="17" t="str">
        <f t="shared" si="65"/>
        <v/>
      </c>
      <c r="X56" s="17" t="str">
        <f t="shared" si="65"/>
        <v/>
      </c>
      <c r="Y56" s="17" t="str">
        <f t="shared" si="66"/>
        <v/>
      </c>
      <c r="Z56" s="17" t="str">
        <f t="shared" si="66"/>
        <v/>
      </c>
      <c r="AA56" s="17" t="str">
        <f t="shared" si="66"/>
        <v/>
      </c>
      <c r="AB56" s="17" t="str">
        <f t="shared" si="66"/>
        <v/>
      </c>
      <c r="AC56" s="17" t="str">
        <f t="shared" si="67"/>
        <v/>
      </c>
      <c r="AD56" s="17" t="str">
        <f t="shared" si="67"/>
        <v/>
      </c>
      <c r="AE56" s="17" t="str">
        <f t="shared" si="67"/>
        <v/>
      </c>
      <c r="AF56" s="17" t="str">
        <f t="shared" si="67"/>
        <v/>
      </c>
      <c r="AG56" s="17">
        <v>50</v>
      </c>
      <c r="AH56" s="120" t="str">
        <f t="shared" si="68"/>
        <v/>
      </c>
      <c r="AI56" s="17">
        <f t="shared" si="72"/>
        <v>0</v>
      </c>
      <c r="AJ56" s="17">
        <f t="shared" si="69"/>
        <v>0</v>
      </c>
      <c r="AK56" s="17">
        <f t="shared" si="69"/>
        <v>0</v>
      </c>
      <c r="AL56" s="17">
        <f t="shared" si="69"/>
        <v>0</v>
      </c>
      <c r="AM56" s="17">
        <f t="shared" si="69"/>
        <v>0</v>
      </c>
      <c r="AN56" s="17">
        <f t="shared" si="69"/>
        <v>0</v>
      </c>
      <c r="AO56" s="17">
        <f t="shared" si="69"/>
        <v>0</v>
      </c>
      <c r="AP56" s="17">
        <f t="shared" si="69"/>
        <v>0</v>
      </c>
      <c r="AS56" s="17" t="str">
        <f t="shared" si="14"/>
        <v/>
      </c>
      <c r="AT56" s="17" t="str">
        <f t="shared" si="15"/>
        <v/>
      </c>
      <c r="AU56" s="17" t="str">
        <f t="shared" si="16"/>
        <v/>
      </c>
      <c r="AV56" s="17" t="str">
        <f t="shared" si="17"/>
        <v/>
      </c>
      <c r="AW56" s="4" t="str">
        <f t="shared" si="18"/>
        <v>999:99.99</v>
      </c>
    </row>
    <row r="57" spans="1:49" ht="14.25" customHeight="1">
      <c r="A57" s="21" t="str">
        <f t="shared" si="70"/>
        <v/>
      </c>
      <c r="B57" s="28" t="str">
        <f>IF(F57="","",リレーオーダー用紙!$N$4)</f>
        <v/>
      </c>
      <c r="C57" s="29" t="str">
        <f t="shared" si="64"/>
        <v/>
      </c>
      <c r="D57" s="29" t="str">
        <f t="shared" si="71"/>
        <v/>
      </c>
      <c r="E57" s="105"/>
      <c r="F57" s="106"/>
      <c r="G57" s="106"/>
      <c r="H57" s="106"/>
      <c r="I57" s="106"/>
      <c r="J57" s="53" t="str">
        <f t="shared" si="60"/>
        <v/>
      </c>
      <c r="K57" s="17">
        <v>51</v>
      </c>
      <c r="L57" s="17" t="str">
        <f>IF(K57&lt;=K$6,VLOOKUP(K57,申込一覧表!Z:AA,2,0),"")</f>
        <v/>
      </c>
      <c r="M57" s="17">
        <f>IF(K57&lt;=K$6,VLOOKUP(K57,申込一覧表!Z:AB,3,0),0)</f>
        <v>0</v>
      </c>
      <c r="N57" s="31" t="str">
        <f t="shared" si="11"/>
        <v/>
      </c>
      <c r="O57" s="17" t="str">
        <f>IF(K57&lt;=K$6,VLOOKUP(K57,申込一覧表!Z:AG,8,0),"")</f>
        <v/>
      </c>
      <c r="P57" s="17" t="str">
        <f>IF(K57&lt;=K$6,VLOOKUP(K57,申込一覧表!Z:AD,5,0),"")</f>
        <v/>
      </c>
      <c r="Q57" s="17">
        <f t="shared" si="49"/>
        <v>56</v>
      </c>
      <c r="R57" s="17">
        <f t="shared" si="50"/>
        <v>56</v>
      </c>
      <c r="S57" s="17">
        <f t="shared" si="62"/>
        <v>28</v>
      </c>
      <c r="T57" s="17">
        <f t="shared" si="12"/>
        <v>0</v>
      </c>
      <c r="U57" s="17" t="str">
        <f t="shared" si="65"/>
        <v/>
      </c>
      <c r="V57" s="17" t="str">
        <f t="shared" si="65"/>
        <v/>
      </c>
      <c r="W57" s="17" t="str">
        <f t="shared" si="65"/>
        <v/>
      </c>
      <c r="X57" s="17" t="str">
        <f t="shared" si="65"/>
        <v/>
      </c>
      <c r="Y57" s="17" t="str">
        <f t="shared" si="66"/>
        <v/>
      </c>
      <c r="Z57" s="17" t="str">
        <f t="shared" si="66"/>
        <v/>
      </c>
      <c r="AA57" s="17" t="str">
        <f t="shared" si="66"/>
        <v/>
      </c>
      <c r="AB57" s="17" t="str">
        <f t="shared" si="66"/>
        <v/>
      </c>
      <c r="AC57" s="17" t="str">
        <f t="shared" si="67"/>
        <v/>
      </c>
      <c r="AD57" s="17" t="str">
        <f t="shared" si="67"/>
        <v/>
      </c>
      <c r="AE57" s="17" t="str">
        <f t="shared" si="67"/>
        <v/>
      </c>
      <c r="AF57" s="17" t="str">
        <f t="shared" si="67"/>
        <v/>
      </c>
      <c r="AG57" s="17">
        <v>51</v>
      </c>
      <c r="AH57" s="120" t="str">
        <f t="shared" si="68"/>
        <v/>
      </c>
      <c r="AI57" s="17">
        <f t="shared" si="72"/>
        <v>0</v>
      </c>
      <c r="AJ57" s="17">
        <f t="shared" si="69"/>
        <v>0</v>
      </c>
      <c r="AK57" s="17">
        <f t="shared" si="69"/>
        <v>0</v>
      </c>
      <c r="AL57" s="17">
        <f t="shared" si="69"/>
        <v>0</v>
      </c>
      <c r="AM57" s="17">
        <f t="shared" si="69"/>
        <v>0</v>
      </c>
      <c r="AN57" s="17">
        <f t="shared" si="69"/>
        <v>0</v>
      </c>
      <c r="AO57" s="17">
        <f t="shared" si="69"/>
        <v>0</v>
      </c>
      <c r="AP57" s="17">
        <f t="shared" si="69"/>
        <v>0</v>
      </c>
      <c r="AS57" s="17" t="str">
        <f t="shared" si="14"/>
        <v/>
      </c>
      <c r="AT57" s="17" t="str">
        <f t="shared" si="15"/>
        <v/>
      </c>
      <c r="AU57" s="17" t="str">
        <f t="shared" si="16"/>
        <v/>
      </c>
      <c r="AV57" s="17" t="str">
        <f t="shared" si="17"/>
        <v/>
      </c>
      <c r="AW57" s="4" t="str">
        <f t="shared" si="18"/>
        <v>999:99.99</v>
      </c>
    </row>
    <row r="58" spans="1:49" ht="14.25" customHeight="1">
      <c r="A58" s="21" t="str">
        <f t="shared" si="70"/>
        <v/>
      </c>
      <c r="B58" s="28" t="str">
        <f>IF(F58="","",リレーオーダー用紙!$N$4)</f>
        <v/>
      </c>
      <c r="C58" s="29" t="str">
        <f t="shared" si="64"/>
        <v/>
      </c>
      <c r="D58" s="29" t="str">
        <f t="shared" si="71"/>
        <v/>
      </c>
      <c r="E58" s="105"/>
      <c r="F58" s="106"/>
      <c r="G58" s="106"/>
      <c r="H58" s="106"/>
      <c r="I58" s="106"/>
      <c r="J58" s="53" t="str">
        <f t="shared" si="60"/>
        <v/>
      </c>
      <c r="K58" s="17">
        <v>52</v>
      </c>
      <c r="L58" s="17" t="str">
        <f>IF(K58&lt;=K$6,VLOOKUP(K58,申込一覧表!Z:AA,2,0),"")</f>
        <v/>
      </c>
      <c r="M58" s="17">
        <f>IF(K58&lt;=K$6,VLOOKUP(K58,申込一覧表!Z:AB,3,0),0)</f>
        <v>0</v>
      </c>
      <c r="N58" s="31" t="str">
        <f t="shared" si="11"/>
        <v/>
      </c>
      <c r="O58" s="17" t="str">
        <f>IF(K58&lt;=K$6,VLOOKUP(K58,申込一覧表!Z:AG,8,0),"")</f>
        <v/>
      </c>
      <c r="P58" s="17" t="str">
        <f>IF(K58&lt;=K$6,VLOOKUP(K58,申込一覧表!Z:AD,5,0),"")</f>
        <v/>
      </c>
      <c r="Q58" s="17">
        <f t="shared" si="49"/>
        <v>56</v>
      </c>
      <c r="R58" s="17">
        <f t="shared" si="50"/>
        <v>56</v>
      </c>
      <c r="S58" s="17">
        <f t="shared" si="62"/>
        <v>28</v>
      </c>
      <c r="T58" s="17">
        <f t="shared" si="12"/>
        <v>0</v>
      </c>
      <c r="U58" s="17" t="str">
        <f t="shared" si="65"/>
        <v/>
      </c>
      <c r="V58" s="17" t="str">
        <f t="shared" si="65"/>
        <v/>
      </c>
      <c r="W58" s="17" t="str">
        <f t="shared" si="65"/>
        <v/>
      </c>
      <c r="X58" s="17" t="str">
        <f t="shared" si="65"/>
        <v/>
      </c>
      <c r="Y58" s="17" t="str">
        <f t="shared" si="66"/>
        <v/>
      </c>
      <c r="Z58" s="17" t="str">
        <f t="shared" si="66"/>
        <v/>
      </c>
      <c r="AA58" s="17" t="str">
        <f t="shared" si="66"/>
        <v/>
      </c>
      <c r="AB58" s="17" t="str">
        <f t="shared" si="66"/>
        <v/>
      </c>
      <c r="AC58" s="17" t="str">
        <f t="shared" si="67"/>
        <v/>
      </c>
      <c r="AD58" s="17" t="str">
        <f t="shared" si="67"/>
        <v/>
      </c>
      <c r="AE58" s="17" t="str">
        <f t="shared" si="67"/>
        <v/>
      </c>
      <c r="AF58" s="17" t="str">
        <f t="shared" si="67"/>
        <v/>
      </c>
      <c r="AG58" s="17">
        <v>52</v>
      </c>
      <c r="AH58" s="120" t="str">
        <f t="shared" si="68"/>
        <v/>
      </c>
      <c r="AI58" s="17">
        <f t="shared" si="72"/>
        <v>0</v>
      </c>
      <c r="AJ58" s="17">
        <f t="shared" si="69"/>
        <v>0</v>
      </c>
      <c r="AK58" s="17">
        <f t="shared" si="69"/>
        <v>0</v>
      </c>
      <c r="AL58" s="17">
        <f t="shared" si="69"/>
        <v>0</v>
      </c>
      <c r="AM58" s="17">
        <f t="shared" si="69"/>
        <v>0</v>
      </c>
      <c r="AN58" s="17">
        <f t="shared" si="69"/>
        <v>0</v>
      </c>
      <c r="AO58" s="17">
        <f t="shared" si="69"/>
        <v>0</v>
      </c>
      <c r="AP58" s="17">
        <f t="shared" si="69"/>
        <v>0</v>
      </c>
      <c r="AS58" s="17" t="str">
        <f t="shared" si="14"/>
        <v/>
      </c>
      <c r="AT58" s="17" t="str">
        <f t="shared" si="15"/>
        <v/>
      </c>
      <c r="AU58" s="17" t="str">
        <f t="shared" si="16"/>
        <v/>
      </c>
      <c r="AV58" s="17" t="str">
        <f t="shared" si="17"/>
        <v/>
      </c>
      <c r="AW58" s="4" t="str">
        <f t="shared" si="18"/>
        <v>999:99.99</v>
      </c>
    </row>
    <row r="59" spans="1:49" ht="14.25" customHeight="1">
      <c r="J59" s="27"/>
      <c r="K59" s="17">
        <v>53</v>
      </c>
      <c r="L59" s="17" t="str">
        <f>IF(K59&lt;=K$6,VLOOKUP(K59,申込一覧表!Z:AA,2,0),"")</f>
        <v/>
      </c>
      <c r="M59" s="17">
        <f>IF(K59&lt;=K$6,VLOOKUP(K59,申込一覧表!Z:AB,3,0),0)</f>
        <v>0</v>
      </c>
      <c r="N59" s="31" t="str">
        <f t="shared" si="11"/>
        <v/>
      </c>
      <c r="O59" s="17" t="str">
        <f>IF(K59&lt;=K$6,VLOOKUP(K59,申込一覧表!Z:AG,8,0),"")</f>
        <v/>
      </c>
      <c r="P59" s="17" t="str">
        <f>IF(K59&lt;=K$6,VLOOKUP(K59,申込一覧表!Z:AD,5,0),"")</f>
        <v/>
      </c>
      <c r="Q59" s="17">
        <f t="shared" si="49"/>
        <v>56</v>
      </c>
      <c r="R59" s="17">
        <f t="shared" si="50"/>
        <v>56</v>
      </c>
      <c r="S59" s="17">
        <f t="shared" si="62"/>
        <v>28</v>
      </c>
      <c r="T59" s="17">
        <f t="shared" si="12"/>
        <v>0</v>
      </c>
      <c r="AG59" s="17">
        <v>53</v>
      </c>
      <c r="AH59" s="17" t="str">
        <f>IF(F59="","",IF(D59&lt;120,"119",IF(D59&lt;160,"120",IF(D59&lt;200,"160",IF(D59&lt;240,"200",IF(D59&lt;280,"240",IF(D59&lt;320,"280","320")))))))</f>
        <v/>
      </c>
      <c r="AI59" s="27">
        <f t="shared" ref="AI59:AP59" si="73">SUM(AI52:AI58)</f>
        <v>0</v>
      </c>
      <c r="AJ59" s="27">
        <f t="shared" si="73"/>
        <v>0</v>
      </c>
      <c r="AK59" s="27">
        <f t="shared" si="73"/>
        <v>0</v>
      </c>
      <c r="AL59" s="27">
        <f t="shared" si="73"/>
        <v>0</v>
      </c>
      <c r="AM59" s="27">
        <f t="shared" si="73"/>
        <v>0</v>
      </c>
      <c r="AN59" s="27">
        <f t="shared" si="73"/>
        <v>0</v>
      </c>
      <c r="AO59" s="27">
        <f t="shared" si="73"/>
        <v>0</v>
      </c>
      <c r="AP59" s="27">
        <f t="shared" si="73"/>
        <v>0</v>
      </c>
      <c r="AQ59" s="27">
        <f>MAX(AI59:AP59)</f>
        <v>0</v>
      </c>
      <c r="AR59" s="27">
        <f>SUM(AI59:AP59)</f>
        <v>0</v>
      </c>
      <c r="AV59" s="17" t="str">
        <f t="shared" si="17"/>
        <v/>
      </c>
    </row>
    <row r="60" spans="1:49" ht="14.25" customHeight="1">
      <c r="K60" s="17">
        <v>54</v>
      </c>
      <c r="L60" s="17" t="str">
        <f>IF(K60&lt;=K$6,VLOOKUP(K60,申込一覧表!Z:AA,2,0),"")</f>
        <v/>
      </c>
      <c r="M60" s="17">
        <f>IF(K60&lt;=K$6,VLOOKUP(K60,申込一覧表!Z:AB,3,0),0)</f>
        <v>0</v>
      </c>
      <c r="N60" s="31" t="str">
        <f t="shared" si="11"/>
        <v/>
      </c>
      <c r="O60" s="17" t="str">
        <f>IF(K60&lt;=K$6,VLOOKUP(K60,申込一覧表!Z:AG,8,0),"")</f>
        <v/>
      </c>
      <c r="P60" s="17" t="str">
        <f>IF(K60&lt;=K$6,VLOOKUP(K60,申込一覧表!Z:AD,5,0),"")</f>
        <v/>
      </c>
      <c r="Q60" s="17">
        <f t="shared" si="49"/>
        <v>56</v>
      </c>
      <c r="R60" s="17">
        <f t="shared" si="50"/>
        <v>56</v>
      </c>
      <c r="S60" s="17">
        <f t="shared" si="62"/>
        <v>28</v>
      </c>
      <c r="T60" s="17">
        <f t="shared" si="12"/>
        <v>0</v>
      </c>
      <c r="AG60" s="17">
        <v>54</v>
      </c>
    </row>
    <row r="61" spans="1:49" ht="14.25" customHeight="1">
      <c r="K61" s="17">
        <v>55</v>
      </c>
      <c r="L61" s="17" t="str">
        <f>IF(K61&lt;=K$6,VLOOKUP(K61,申込一覧表!Z:AA,2,0),"")</f>
        <v/>
      </c>
      <c r="M61" s="17">
        <f>IF(K61&lt;=K$6,VLOOKUP(K61,申込一覧表!Z:AB,3,0),0)</f>
        <v>0</v>
      </c>
      <c r="N61" s="31" t="str">
        <f t="shared" si="11"/>
        <v/>
      </c>
      <c r="O61" s="17" t="str">
        <f>IF(K61&lt;=K$6,VLOOKUP(K61,申込一覧表!Z:AG,8,0),"")</f>
        <v/>
      </c>
      <c r="P61" s="17" t="str">
        <f>IF(K61&lt;=K$6,VLOOKUP(K61,申込一覧表!Z:AD,5,0),"")</f>
        <v/>
      </c>
      <c r="Q61" s="17">
        <f t="shared" si="49"/>
        <v>56</v>
      </c>
      <c r="R61" s="17">
        <f t="shared" si="50"/>
        <v>56</v>
      </c>
      <c r="S61" s="17">
        <f t="shared" si="62"/>
        <v>28</v>
      </c>
      <c r="T61" s="17">
        <f t="shared" si="12"/>
        <v>0</v>
      </c>
      <c r="AG61" s="17">
        <v>55</v>
      </c>
    </row>
    <row r="62" spans="1:49" ht="14.25" customHeight="1">
      <c r="K62" s="17">
        <v>56</v>
      </c>
      <c r="L62" s="17" t="str">
        <f>IF(K62&lt;=K$6,VLOOKUP(K62,申込一覧表!Z:AA,2,0),"")</f>
        <v/>
      </c>
      <c r="M62" s="17">
        <f>IF(K62&lt;=K$6,VLOOKUP(K62,申込一覧表!Z:AB,3,0),0)</f>
        <v>0</v>
      </c>
      <c r="N62" s="31" t="str">
        <f t="shared" si="11"/>
        <v/>
      </c>
      <c r="O62" s="17" t="str">
        <f>IF(K62&lt;=K$6,VLOOKUP(K62,申込一覧表!Z:AG,8,0),"")</f>
        <v/>
      </c>
      <c r="P62" s="17" t="str">
        <f>IF(K62&lt;=K$6,VLOOKUP(K62,申込一覧表!Z:AD,5,0),"")</f>
        <v/>
      </c>
      <c r="Q62" s="17">
        <f t="shared" si="49"/>
        <v>56</v>
      </c>
      <c r="R62" s="17">
        <f t="shared" si="50"/>
        <v>56</v>
      </c>
      <c r="S62" s="17">
        <f t="shared" si="62"/>
        <v>28</v>
      </c>
      <c r="T62" s="17">
        <f t="shared" si="12"/>
        <v>0</v>
      </c>
      <c r="AG62" s="17">
        <v>56</v>
      </c>
    </row>
    <row r="63" spans="1:49" ht="14.25" customHeight="1">
      <c r="K63" s="17">
        <v>57</v>
      </c>
      <c r="L63" s="17" t="str">
        <f>IF(K63&lt;=K$6,VLOOKUP(K63,申込一覧表!Z:AA,2,0),"")</f>
        <v/>
      </c>
      <c r="M63" s="17">
        <f>IF(K63&lt;=K$6,VLOOKUP(K63,申込一覧表!Z:AB,3,0),0)</f>
        <v>0</v>
      </c>
      <c r="N63" s="31" t="str">
        <f t="shared" si="11"/>
        <v/>
      </c>
      <c r="O63" s="17" t="str">
        <f>IF(K63&lt;=K$6,VLOOKUP(K63,申込一覧表!Z:AG,8,0),"")</f>
        <v/>
      </c>
      <c r="P63" s="17" t="str">
        <f>IF(K63&lt;=K$6,VLOOKUP(K63,申込一覧表!Z:AD,5,0),"")</f>
        <v/>
      </c>
      <c r="Q63" s="17">
        <f t="shared" si="49"/>
        <v>56</v>
      </c>
      <c r="R63" s="17">
        <f t="shared" si="50"/>
        <v>56</v>
      </c>
      <c r="S63" s="17">
        <f t="shared" si="62"/>
        <v>28</v>
      </c>
      <c r="T63" s="17">
        <f t="shared" si="12"/>
        <v>0</v>
      </c>
      <c r="AG63" s="17">
        <v>57</v>
      </c>
    </row>
    <row r="64" spans="1:49" ht="14.25" customHeight="1">
      <c r="K64" s="17">
        <v>58</v>
      </c>
      <c r="L64" s="17" t="str">
        <f>IF(K64&lt;=K$6,VLOOKUP(K64,申込一覧表!Z:AA,2,0),"")</f>
        <v/>
      </c>
      <c r="M64" s="17">
        <f>IF(K64&lt;=K$6,VLOOKUP(K64,申込一覧表!Z:AB,3,0),0)</f>
        <v>0</v>
      </c>
      <c r="N64" s="31" t="str">
        <f t="shared" si="11"/>
        <v/>
      </c>
      <c r="O64" s="17" t="str">
        <f>IF(K64&lt;=K$6,VLOOKUP(K64,申込一覧表!Z:AG,8,0),"")</f>
        <v/>
      </c>
      <c r="P64" s="17" t="str">
        <f>IF(K64&lt;=K$6,VLOOKUP(K64,申込一覧表!Z:AD,5,0),"")</f>
        <v/>
      </c>
      <c r="Q64" s="17">
        <f t="shared" si="49"/>
        <v>56</v>
      </c>
      <c r="R64" s="17">
        <f t="shared" si="50"/>
        <v>56</v>
      </c>
      <c r="S64" s="17">
        <f t="shared" si="62"/>
        <v>28</v>
      </c>
      <c r="T64" s="17">
        <f t="shared" si="12"/>
        <v>0</v>
      </c>
      <c r="AG64" s="17">
        <v>58</v>
      </c>
    </row>
    <row r="65" spans="11:33" ht="14.25" customHeight="1">
      <c r="K65" s="17">
        <v>59</v>
      </c>
      <c r="L65" s="17" t="str">
        <f>IF(K65&lt;=K$6,VLOOKUP(K65,申込一覧表!Z:AA,2,0),"")</f>
        <v/>
      </c>
      <c r="M65" s="17">
        <f>IF(K65&lt;=K$6,VLOOKUP(K65,申込一覧表!Z:AB,3,0),0)</f>
        <v>0</v>
      </c>
      <c r="N65" s="31" t="str">
        <f t="shared" si="11"/>
        <v/>
      </c>
      <c r="O65" s="17" t="str">
        <f>IF(K65&lt;=K$6,VLOOKUP(K65,申込一覧表!Z:AG,8,0),"")</f>
        <v/>
      </c>
      <c r="P65" s="17" t="str">
        <f>IF(K65&lt;=K$6,VLOOKUP(K65,申込一覧表!Z:AD,5,0),"")</f>
        <v/>
      </c>
      <c r="Q65" s="17">
        <f t="shared" si="49"/>
        <v>56</v>
      </c>
      <c r="R65" s="17">
        <f t="shared" si="50"/>
        <v>56</v>
      </c>
      <c r="S65" s="17">
        <f t="shared" si="62"/>
        <v>28</v>
      </c>
      <c r="T65" s="17">
        <f t="shared" si="12"/>
        <v>0</v>
      </c>
      <c r="AG65" s="17">
        <v>59</v>
      </c>
    </row>
    <row r="66" spans="11:33" ht="14.25" customHeight="1">
      <c r="K66" s="17">
        <v>60</v>
      </c>
      <c r="L66" s="17" t="str">
        <f>IF(K66&lt;=K$6,VLOOKUP(K66,申込一覧表!Z:AA,2,0),"")</f>
        <v/>
      </c>
      <c r="M66" s="17">
        <f>IF(K66&lt;=K$6,VLOOKUP(K66,申込一覧表!Z:AB,3,0),0)</f>
        <v>0</v>
      </c>
      <c r="N66" s="31" t="str">
        <f t="shared" si="11"/>
        <v/>
      </c>
      <c r="O66" s="17" t="str">
        <f>IF(K66&lt;=K$6,VLOOKUP(K66,申込一覧表!Z:AG,8,0),"")</f>
        <v/>
      </c>
      <c r="P66" s="17" t="str">
        <f>IF(K66&lt;=K$6,VLOOKUP(K66,申込一覧表!Z:AD,5,0),"")</f>
        <v/>
      </c>
      <c r="Q66" s="17">
        <f t="shared" si="49"/>
        <v>56</v>
      </c>
      <c r="R66" s="17">
        <f t="shared" si="50"/>
        <v>56</v>
      </c>
      <c r="S66" s="17">
        <f t="shared" si="62"/>
        <v>28</v>
      </c>
      <c r="T66" s="17">
        <f t="shared" si="12"/>
        <v>0</v>
      </c>
      <c r="AG66" s="17">
        <v>60</v>
      </c>
    </row>
    <row r="67" spans="11:33" ht="14.25" customHeight="1">
      <c r="K67" s="17">
        <v>61</v>
      </c>
      <c r="L67" s="17" t="str">
        <f>IF(K67&lt;=K$6,VLOOKUP(K67,申込一覧表!Z:AA,2,0),"")</f>
        <v/>
      </c>
      <c r="M67" s="17">
        <f>IF(K67&lt;=K$6,VLOOKUP(K67,申込一覧表!Z:AB,3,0),0)</f>
        <v>0</v>
      </c>
      <c r="N67" s="31" t="str">
        <f t="shared" si="11"/>
        <v/>
      </c>
      <c r="O67" s="17" t="str">
        <f>IF(K67&lt;=K$6,VLOOKUP(K67,申込一覧表!Z:AG,8,0),"")</f>
        <v/>
      </c>
      <c r="P67" s="17" t="str">
        <f>IF(K67&lt;=K$6,VLOOKUP(K67,申込一覧表!Z:AD,5,0),"")</f>
        <v/>
      </c>
      <c r="Q67" s="17">
        <f t="shared" si="49"/>
        <v>56</v>
      </c>
      <c r="R67" s="17">
        <f t="shared" si="50"/>
        <v>56</v>
      </c>
      <c r="S67" s="17">
        <f t="shared" si="62"/>
        <v>28</v>
      </c>
      <c r="T67" s="17">
        <f t="shared" si="12"/>
        <v>0</v>
      </c>
      <c r="AG67" s="17">
        <v>61</v>
      </c>
    </row>
    <row r="68" spans="11:33" ht="14.25" customHeight="1">
      <c r="K68" s="17">
        <v>62</v>
      </c>
      <c r="L68" s="17" t="str">
        <f>IF(K68&lt;=K$6,VLOOKUP(K68,申込一覧表!Z:AA,2,0),"")</f>
        <v/>
      </c>
      <c r="M68" s="17">
        <f>IF(K68&lt;=K$6,VLOOKUP(K68,申込一覧表!Z:AB,3,0),0)</f>
        <v>0</v>
      </c>
      <c r="N68" s="31" t="str">
        <f t="shared" si="11"/>
        <v/>
      </c>
      <c r="O68" s="17" t="str">
        <f>IF(K68&lt;=K$6,VLOOKUP(K68,申込一覧表!Z:AG,8,0),"")</f>
        <v/>
      </c>
      <c r="P68" s="17" t="str">
        <f>IF(K68&lt;=K$6,VLOOKUP(K68,申込一覧表!Z:AD,5,0),"")</f>
        <v/>
      </c>
      <c r="Q68" s="17">
        <f t="shared" si="49"/>
        <v>56</v>
      </c>
      <c r="R68" s="17">
        <f t="shared" si="50"/>
        <v>56</v>
      </c>
      <c r="S68" s="17">
        <f t="shared" si="62"/>
        <v>28</v>
      </c>
      <c r="T68" s="17">
        <f t="shared" si="12"/>
        <v>0</v>
      </c>
      <c r="AG68" s="17">
        <v>62</v>
      </c>
    </row>
    <row r="69" spans="11:33" ht="14.25" customHeight="1">
      <c r="K69" s="17">
        <v>63</v>
      </c>
      <c r="L69" s="17" t="str">
        <f>IF(K69&lt;=K$6,VLOOKUP(K69,申込一覧表!Z:AA,2,0),"")</f>
        <v/>
      </c>
      <c r="M69" s="17">
        <f>IF(K69&lt;=K$6,VLOOKUP(K69,申込一覧表!Z:AB,3,0),0)</f>
        <v>0</v>
      </c>
      <c r="N69" s="31" t="str">
        <f t="shared" si="11"/>
        <v/>
      </c>
      <c r="O69" s="17" t="str">
        <f>IF(K69&lt;=K$6,VLOOKUP(K69,申込一覧表!Z:AG,8,0),"")</f>
        <v/>
      </c>
      <c r="P69" s="17" t="str">
        <f>IF(K69&lt;=K$6,VLOOKUP(K69,申込一覧表!Z:AD,5,0),"")</f>
        <v/>
      </c>
      <c r="Q69" s="17">
        <f t="shared" si="49"/>
        <v>56</v>
      </c>
      <c r="R69" s="17">
        <f t="shared" si="50"/>
        <v>56</v>
      </c>
      <c r="S69" s="17">
        <f t="shared" si="62"/>
        <v>28</v>
      </c>
      <c r="T69" s="17">
        <f t="shared" si="12"/>
        <v>0</v>
      </c>
      <c r="AG69" s="17">
        <v>63</v>
      </c>
    </row>
    <row r="70" spans="11:33" ht="14.25" customHeight="1">
      <c r="K70" s="17">
        <v>64</v>
      </c>
      <c r="L70" s="17" t="str">
        <f>IF(K70&lt;=K$6,VLOOKUP(K70,申込一覧表!Z:AA,2,0),"")</f>
        <v/>
      </c>
      <c r="M70" s="17">
        <f>IF(K70&lt;=K$6,VLOOKUP(K70,申込一覧表!Z:AB,3,0),0)</f>
        <v>0</v>
      </c>
      <c r="N70" s="31" t="str">
        <f t="shared" si="11"/>
        <v/>
      </c>
      <c r="O70" s="17" t="str">
        <f>IF(K70&lt;=K$6,VLOOKUP(K70,申込一覧表!Z:AG,8,0),"")</f>
        <v/>
      </c>
      <c r="P70" s="17" t="str">
        <f>IF(K70&lt;=K$6,VLOOKUP(K70,申込一覧表!Z:AD,5,0),"")</f>
        <v/>
      </c>
      <c r="Q70" s="17">
        <f t="shared" si="49"/>
        <v>56</v>
      </c>
      <c r="R70" s="17">
        <f t="shared" si="50"/>
        <v>56</v>
      </c>
      <c r="S70" s="17">
        <f t="shared" si="62"/>
        <v>28</v>
      </c>
      <c r="T70" s="17">
        <f t="shared" si="12"/>
        <v>0</v>
      </c>
      <c r="AG70" s="17">
        <v>64</v>
      </c>
    </row>
    <row r="71" spans="11:33" ht="14.25" customHeight="1">
      <c r="K71" s="17">
        <v>65</v>
      </c>
      <c r="L71" s="17" t="str">
        <f>IF(K71&lt;=K$6,VLOOKUP(K71,申込一覧表!Z:AA,2,0),"")</f>
        <v/>
      </c>
      <c r="M71" s="17">
        <f>IF(K71&lt;=K$6,VLOOKUP(K71,申込一覧表!Z:AB,3,0),0)</f>
        <v>0</v>
      </c>
      <c r="N71" s="31" t="str">
        <f t="shared" si="11"/>
        <v/>
      </c>
      <c r="O71" s="17" t="str">
        <f>IF(K71&lt;=K$6,VLOOKUP(K71,申込一覧表!Z:AG,8,0),"")</f>
        <v/>
      </c>
      <c r="P71" s="17" t="str">
        <f>IF(K71&lt;=K$6,VLOOKUP(K71,申込一覧表!Z:AD,5,0),"")</f>
        <v/>
      </c>
      <c r="Q71" s="17">
        <f t="shared" ref="Q71:Q86" si="74">COUNTIF($F$7:$I$13,N71)+COUNTIF($F$25:$I$31,N71)</f>
        <v>56</v>
      </c>
      <c r="R71" s="17">
        <f t="shared" ref="R71:R86" si="75">COUNTIF($F$16:$I$22,N71)+COUNTIF($F$34:$I$40,N71)</f>
        <v>56</v>
      </c>
      <c r="S71" s="17">
        <f t="shared" si="62"/>
        <v>28</v>
      </c>
      <c r="T71" s="17">
        <f t="shared" si="12"/>
        <v>0</v>
      </c>
      <c r="AG71" s="17">
        <v>65</v>
      </c>
    </row>
    <row r="72" spans="11:33" ht="14.25" customHeight="1">
      <c r="K72" s="17">
        <v>66</v>
      </c>
      <c r="L72" s="17" t="str">
        <f>IF(K72&lt;=K$6,VLOOKUP(K72,申込一覧表!Z:AA,2,0),"")</f>
        <v/>
      </c>
      <c r="M72" s="17">
        <f>IF(K72&lt;=K$6,VLOOKUP(K72,申込一覧表!Z:AB,3,0),0)</f>
        <v>0</v>
      </c>
      <c r="N72" s="31" t="str">
        <f t="shared" ref="N72:N86" si="76">IF(M72=0,"",L72)</f>
        <v/>
      </c>
      <c r="O72" s="17" t="str">
        <f>IF(K72&lt;=K$6,VLOOKUP(K72,申込一覧表!Z:AG,8,0),"")</f>
        <v/>
      </c>
      <c r="P72" s="17" t="str">
        <f>IF(K72&lt;=K$6,VLOOKUP(K72,申込一覧表!Z:AD,5,0),"")</f>
        <v/>
      </c>
      <c r="Q72" s="17">
        <f t="shared" si="74"/>
        <v>56</v>
      </c>
      <c r="R72" s="17">
        <f t="shared" si="75"/>
        <v>56</v>
      </c>
      <c r="S72" s="17">
        <f t="shared" si="62"/>
        <v>28</v>
      </c>
      <c r="T72" s="17">
        <f t="shared" ref="T72:T86" si="77">COUNTIF($F$52:$I$58,_LM7)</f>
        <v>0</v>
      </c>
      <c r="AG72" s="17">
        <v>66</v>
      </c>
    </row>
    <row r="73" spans="11:33" ht="14.25" customHeight="1">
      <c r="K73" s="17">
        <v>67</v>
      </c>
      <c r="L73" s="17" t="str">
        <f>IF(K73&lt;=K$6,VLOOKUP(K73,申込一覧表!Z:AA,2,0),"")</f>
        <v/>
      </c>
      <c r="M73" s="17">
        <f>IF(K73&lt;=K$6,VLOOKUP(K73,申込一覧表!Z:AB,3,0),0)</f>
        <v>0</v>
      </c>
      <c r="N73" s="31" t="str">
        <f t="shared" si="76"/>
        <v/>
      </c>
      <c r="O73" s="17" t="str">
        <f>IF(K73&lt;=K$6,VLOOKUP(K73,申込一覧表!Z:AG,8,0),"")</f>
        <v/>
      </c>
      <c r="P73" s="17" t="str">
        <f>IF(K73&lt;=K$6,VLOOKUP(K73,申込一覧表!Z:AD,5,0),"")</f>
        <v/>
      </c>
      <c r="Q73" s="17">
        <f t="shared" si="74"/>
        <v>56</v>
      </c>
      <c r="R73" s="17">
        <f t="shared" si="75"/>
        <v>56</v>
      </c>
      <c r="S73" s="17">
        <f t="shared" si="62"/>
        <v>28</v>
      </c>
      <c r="T73" s="17">
        <f t="shared" si="77"/>
        <v>0</v>
      </c>
      <c r="AG73" s="17">
        <v>67</v>
      </c>
    </row>
    <row r="74" spans="11:33" ht="14.25" customHeight="1">
      <c r="K74" s="17">
        <v>68</v>
      </c>
      <c r="L74" s="17" t="str">
        <f>IF(K74&lt;=K$6,VLOOKUP(K74,申込一覧表!Z:AA,2,0),"")</f>
        <v/>
      </c>
      <c r="M74" s="17">
        <f>IF(K74&lt;=K$6,VLOOKUP(K74,申込一覧表!Z:AB,3,0),0)</f>
        <v>0</v>
      </c>
      <c r="N74" s="31" t="str">
        <f t="shared" si="76"/>
        <v/>
      </c>
      <c r="O74" s="17" t="str">
        <f>IF(K74&lt;=K$6,VLOOKUP(K74,申込一覧表!Z:AG,8,0),"")</f>
        <v/>
      </c>
      <c r="P74" s="17" t="str">
        <f>IF(K74&lt;=K$6,VLOOKUP(K74,申込一覧表!Z:AD,5,0),"")</f>
        <v/>
      </c>
      <c r="Q74" s="17">
        <f t="shared" si="74"/>
        <v>56</v>
      </c>
      <c r="R74" s="17">
        <f t="shared" si="75"/>
        <v>56</v>
      </c>
      <c r="S74" s="17">
        <f t="shared" si="62"/>
        <v>28</v>
      </c>
      <c r="T74" s="17">
        <f t="shared" si="77"/>
        <v>0</v>
      </c>
      <c r="AG74" s="17">
        <v>68</v>
      </c>
    </row>
    <row r="75" spans="11:33" ht="14.25" customHeight="1">
      <c r="K75" s="17">
        <v>69</v>
      </c>
      <c r="L75" s="17" t="str">
        <f>IF(K75&lt;=K$6,VLOOKUP(K75,申込一覧表!Z:AA,2,0),"")</f>
        <v/>
      </c>
      <c r="M75" s="17">
        <f>IF(K75&lt;=K$6,VLOOKUP(K75,申込一覧表!Z:AB,3,0),0)</f>
        <v>0</v>
      </c>
      <c r="N75" s="31" t="str">
        <f t="shared" si="76"/>
        <v/>
      </c>
      <c r="O75" s="17" t="str">
        <f>IF(K75&lt;=K$6,VLOOKUP(K75,申込一覧表!Z:AG,8,0),"")</f>
        <v/>
      </c>
      <c r="P75" s="17" t="str">
        <f>IF(K75&lt;=K$6,VLOOKUP(K75,申込一覧表!Z:AD,5,0),"")</f>
        <v/>
      </c>
      <c r="Q75" s="17">
        <f t="shared" si="74"/>
        <v>56</v>
      </c>
      <c r="R75" s="17">
        <f t="shared" si="75"/>
        <v>56</v>
      </c>
      <c r="S75" s="17">
        <f t="shared" si="62"/>
        <v>28</v>
      </c>
      <c r="T75" s="17">
        <f t="shared" si="77"/>
        <v>0</v>
      </c>
      <c r="AG75" s="17">
        <v>69</v>
      </c>
    </row>
    <row r="76" spans="11:33" ht="14.25" customHeight="1">
      <c r="K76" s="17">
        <v>70</v>
      </c>
      <c r="L76" s="17" t="str">
        <f>IF(K76&lt;=K$6,VLOOKUP(K76,申込一覧表!Z:AA,2,0),"")</f>
        <v/>
      </c>
      <c r="M76" s="17">
        <f>IF(K76&lt;=K$6,VLOOKUP(K76,申込一覧表!Z:AB,3,0),0)</f>
        <v>0</v>
      </c>
      <c r="N76" s="31" t="str">
        <f t="shared" si="76"/>
        <v/>
      </c>
      <c r="O76" s="17" t="str">
        <f>IF(K76&lt;=K$6,VLOOKUP(K76,申込一覧表!Z:AG,8,0),"")</f>
        <v/>
      </c>
      <c r="P76" s="17" t="str">
        <f>IF(K76&lt;=K$6,VLOOKUP(K76,申込一覧表!Z:AD,5,0),"")</f>
        <v/>
      </c>
      <c r="Q76" s="17">
        <f t="shared" si="74"/>
        <v>56</v>
      </c>
      <c r="R76" s="17">
        <f t="shared" si="75"/>
        <v>56</v>
      </c>
      <c r="S76" s="17">
        <f t="shared" si="62"/>
        <v>28</v>
      </c>
      <c r="T76" s="17">
        <f t="shared" si="77"/>
        <v>0</v>
      </c>
      <c r="AG76" s="17">
        <v>70</v>
      </c>
    </row>
    <row r="77" spans="11:33" ht="14.25" customHeight="1">
      <c r="K77" s="17">
        <v>71</v>
      </c>
      <c r="L77" s="17" t="str">
        <f>IF(K77&lt;=K$6,VLOOKUP(K77,申込一覧表!Z:AA,2,0),"")</f>
        <v/>
      </c>
      <c r="M77" s="17">
        <f>IF(K77&lt;=K$6,VLOOKUP(K77,申込一覧表!Z:AB,3,0),0)</f>
        <v>0</v>
      </c>
      <c r="N77" s="31" t="str">
        <f t="shared" si="76"/>
        <v/>
      </c>
      <c r="O77" s="17" t="str">
        <f>IF(K77&lt;=K$6,VLOOKUP(K77,申込一覧表!Z:AG,8,0),"")</f>
        <v/>
      </c>
      <c r="P77" s="17" t="str">
        <f>IF(K77&lt;=K$6,VLOOKUP(K77,申込一覧表!Z:AD,5,0),"")</f>
        <v/>
      </c>
      <c r="Q77" s="17">
        <f t="shared" si="74"/>
        <v>56</v>
      </c>
      <c r="R77" s="17">
        <f t="shared" si="75"/>
        <v>56</v>
      </c>
      <c r="S77" s="17">
        <f t="shared" si="62"/>
        <v>28</v>
      </c>
      <c r="T77" s="17">
        <f t="shared" si="77"/>
        <v>0</v>
      </c>
      <c r="AG77" s="17">
        <v>71</v>
      </c>
    </row>
    <row r="78" spans="11:33" ht="14.25" customHeight="1">
      <c r="K78" s="17">
        <v>72</v>
      </c>
      <c r="L78" s="17" t="str">
        <f>IF(K78&lt;=K$6,VLOOKUP(K78,申込一覧表!Z:AA,2,0),"")</f>
        <v/>
      </c>
      <c r="M78" s="17">
        <f>IF(K78&lt;=K$6,VLOOKUP(K78,申込一覧表!Z:AB,3,0),0)</f>
        <v>0</v>
      </c>
      <c r="N78" s="31" t="str">
        <f t="shared" si="76"/>
        <v/>
      </c>
      <c r="O78" s="17" t="str">
        <f>IF(K78&lt;=K$6,VLOOKUP(K78,申込一覧表!Z:AG,8,0),"")</f>
        <v/>
      </c>
      <c r="P78" s="17" t="str">
        <f>IF(K78&lt;=K$6,VLOOKUP(K78,申込一覧表!Z:AD,5,0),"")</f>
        <v/>
      </c>
      <c r="Q78" s="17">
        <f t="shared" si="74"/>
        <v>56</v>
      </c>
      <c r="R78" s="17">
        <f t="shared" si="75"/>
        <v>56</v>
      </c>
      <c r="S78" s="17">
        <f t="shared" si="62"/>
        <v>28</v>
      </c>
      <c r="T78" s="17">
        <f t="shared" si="77"/>
        <v>0</v>
      </c>
      <c r="AG78" s="17">
        <v>72</v>
      </c>
    </row>
    <row r="79" spans="11:33" ht="14.25" customHeight="1">
      <c r="K79" s="17">
        <v>73</v>
      </c>
      <c r="L79" s="17" t="str">
        <f>IF(K79&lt;=K$6,VLOOKUP(K79,申込一覧表!Z:AA,2,0),"")</f>
        <v/>
      </c>
      <c r="M79" s="17">
        <f>IF(K79&lt;=K$6,VLOOKUP(K79,申込一覧表!Z:AB,3,0),0)</f>
        <v>0</v>
      </c>
      <c r="N79" s="31" t="str">
        <f t="shared" si="76"/>
        <v/>
      </c>
      <c r="O79" s="17" t="str">
        <f>IF(K79&lt;=K$6,VLOOKUP(K79,申込一覧表!Z:AG,8,0),"")</f>
        <v/>
      </c>
      <c r="P79" s="17" t="str">
        <f>IF(K79&lt;=K$6,VLOOKUP(K79,申込一覧表!Z:AD,5,0),"")</f>
        <v/>
      </c>
      <c r="Q79" s="17">
        <f t="shared" si="74"/>
        <v>56</v>
      </c>
      <c r="R79" s="17">
        <f t="shared" si="75"/>
        <v>56</v>
      </c>
      <c r="S79" s="17">
        <f t="shared" si="62"/>
        <v>28</v>
      </c>
      <c r="T79" s="17">
        <f t="shared" si="77"/>
        <v>0</v>
      </c>
      <c r="AG79" s="17">
        <v>73</v>
      </c>
    </row>
    <row r="80" spans="11:33" ht="14.25" customHeight="1">
      <c r="K80" s="17">
        <v>74</v>
      </c>
      <c r="L80" s="17" t="str">
        <f>IF(K80&lt;=K$6,VLOOKUP(K80,申込一覧表!Z:AA,2,0),"")</f>
        <v/>
      </c>
      <c r="M80" s="17">
        <f>IF(K80&lt;=K$6,VLOOKUP(K80,申込一覧表!Z:AB,3,0),0)</f>
        <v>0</v>
      </c>
      <c r="N80" s="31" t="str">
        <f t="shared" si="76"/>
        <v/>
      </c>
      <c r="O80" s="17" t="str">
        <f>IF(K80&lt;=K$6,VLOOKUP(K80,申込一覧表!Z:AG,8,0),"")</f>
        <v/>
      </c>
      <c r="P80" s="17" t="str">
        <f>IF(K80&lt;=K$6,VLOOKUP(K80,申込一覧表!Z:AD,5,0),"")</f>
        <v/>
      </c>
      <c r="Q80" s="17">
        <f t="shared" si="74"/>
        <v>56</v>
      </c>
      <c r="R80" s="17">
        <f t="shared" si="75"/>
        <v>56</v>
      </c>
      <c r="S80" s="17">
        <f t="shared" si="62"/>
        <v>28</v>
      </c>
      <c r="T80" s="17">
        <f t="shared" si="77"/>
        <v>0</v>
      </c>
      <c r="AG80" s="17">
        <v>74</v>
      </c>
    </row>
    <row r="81" spans="11:33" ht="14.25" customHeight="1">
      <c r="K81" s="17">
        <v>75</v>
      </c>
      <c r="L81" s="17" t="str">
        <f>IF(K81&lt;=K$6,VLOOKUP(K81,申込一覧表!Z:AA,2,0),"")</f>
        <v/>
      </c>
      <c r="M81" s="17">
        <f>IF(K81&lt;=K$6,VLOOKUP(K81,申込一覧表!Z:AB,3,0),0)</f>
        <v>0</v>
      </c>
      <c r="N81" s="31" t="str">
        <f t="shared" si="76"/>
        <v/>
      </c>
      <c r="O81" s="17" t="str">
        <f>IF(K81&lt;=K$6,VLOOKUP(K81,申込一覧表!Z:AG,8,0),"")</f>
        <v/>
      </c>
      <c r="P81" s="17" t="str">
        <f>IF(K81&lt;=K$6,VLOOKUP(K81,申込一覧表!Z:AD,5,0),"")</f>
        <v/>
      </c>
      <c r="Q81" s="17">
        <f t="shared" si="74"/>
        <v>56</v>
      </c>
      <c r="R81" s="17">
        <f t="shared" si="75"/>
        <v>56</v>
      </c>
      <c r="S81" s="17">
        <f t="shared" si="62"/>
        <v>28</v>
      </c>
      <c r="T81" s="17">
        <f t="shared" si="77"/>
        <v>0</v>
      </c>
      <c r="AG81" s="17">
        <v>75</v>
      </c>
    </row>
    <row r="82" spans="11:33" ht="14.25" customHeight="1">
      <c r="K82" s="17">
        <v>76</v>
      </c>
      <c r="L82" s="17" t="str">
        <f>IF(K82&lt;=K$6,VLOOKUP(K82,申込一覧表!Z:AA,2,0),"")</f>
        <v/>
      </c>
      <c r="M82" s="17">
        <f>IF(K82&lt;=K$6,VLOOKUP(K82,申込一覧表!Z:AB,3,0),0)</f>
        <v>0</v>
      </c>
      <c r="N82" s="31" t="str">
        <f t="shared" si="76"/>
        <v/>
      </c>
      <c r="O82" s="17" t="str">
        <f>IF(K82&lt;=K$6,VLOOKUP(K82,申込一覧表!Z:AG,8,0),"")</f>
        <v/>
      </c>
      <c r="P82" s="17" t="str">
        <f>IF(K82&lt;=K$6,VLOOKUP(K82,申込一覧表!Z:AD,5,0),"")</f>
        <v/>
      </c>
      <c r="Q82" s="17">
        <f t="shared" si="74"/>
        <v>56</v>
      </c>
      <c r="R82" s="17">
        <f t="shared" si="75"/>
        <v>56</v>
      </c>
      <c r="S82" s="17">
        <f t="shared" si="62"/>
        <v>28</v>
      </c>
      <c r="T82" s="17">
        <f t="shared" si="77"/>
        <v>0</v>
      </c>
      <c r="AG82" s="17">
        <v>76</v>
      </c>
    </row>
    <row r="83" spans="11:33" ht="14.25" customHeight="1">
      <c r="K83" s="17">
        <v>77</v>
      </c>
      <c r="L83" s="17" t="str">
        <f>IF(K83&lt;=K$6,VLOOKUP(K83,申込一覧表!Z:AA,2,0),"")</f>
        <v/>
      </c>
      <c r="M83" s="17">
        <f>IF(K83&lt;=K$6,VLOOKUP(K83,申込一覧表!Z:AB,3,0),0)</f>
        <v>0</v>
      </c>
      <c r="N83" s="31" t="str">
        <f t="shared" si="76"/>
        <v/>
      </c>
      <c r="O83" s="17" t="str">
        <f>IF(K83&lt;=K$6,VLOOKUP(K83,申込一覧表!Z:AG,8,0),"")</f>
        <v/>
      </c>
      <c r="P83" s="17" t="str">
        <f>IF(K83&lt;=K$6,VLOOKUP(K83,申込一覧表!Z:AD,5,0),"")</f>
        <v/>
      </c>
      <c r="Q83" s="17">
        <f t="shared" si="74"/>
        <v>56</v>
      </c>
      <c r="R83" s="17">
        <f t="shared" si="75"/>
        <v>56</v>
      </c>
      <c r="S83" s="17">
        <f t="shared" si="62"/>
        <v>28</v>
      </c>
      <c r="T83" s="17">
        <f t="shared" si="77"/>
        <v>0</v>
      </c>
      <c r="AG83" s="17">
        <v>77</v>
      </c>
    </row>
    <row r="84" spans="11:33" ht="14.25" customHeight="1">
      <c r="K84" s="17">
        <v>78</v>
      </c>
      <c r="L84" s="17" t="str">
        <f>IF(K84&lt;=K$6,VLOOKUP(K84,申込一覧表!Z:AA,2,0),"")</f>
        <v/>
      </c>
      <c r="M84" s="17">
        <f>IF(K84&lt;=K$6,VLOOKUP(K84,申込一覧表!Z:AB,3,0),0)</f>
        <v>0</v>
      </c>
      <c r="N84" s="31" t="str">
        <f t="shared" si="76"/>
        <v/>
      </c>
      <c r="O84" s="17" t="str">
        <f>IF(K84&lt;=K$6,VLOOKUP(K84,申込一覧表!Z:AG,8,0),"")</f>
        <v/>
      </c>
      <c r="P84" s="17" t="str">
        <f>IF(K84&lt;=K$6,VLOOKUP(K84,申込一覧表!Z:AD,5,0),"")</f>
        <v/>
      </c>
      <c r="Q84" s="17">
        <f t="shared" si="74"/>
        <v>56</v>
      </c>
      <c r="R84" s="17">
        <f t="shared" si="75"/>
        <v>56</v>
      </c>
      <c r="S84" s="17">
        <f t="shared" si="62"/>
        <v>28</v>
      </c>
      <c r="T84" s="17">
        <f t="shared" si="77"/>
        <v>0</v>
      </c>
      <c r="AG84" s="17">
        <v>78</v>
      </c>
    </row>
    <row r="85" spans="11:33" ht="14.25" customHeight="1">
      <c r="K85" s="17">
        <v>79</v>
      </c>
      <c r="L85" s="17" t="str">
        <f>IF(K85&lt;=K$6,VLOOKUP(K85,申込一覧表!Z:AA,2,0),"")</f>
        <v/>
      </c>
      <c r="M85" s="17">
        <f>IF(K85&lt;=K$6,VLOOKUP(K85,申込一覧表!Z:AB,3,0),0)</f>
        <v>0</v>
      </c>
      <c r="N85" s="31" t="str">
        <f t="shared" si="76"/>
        <v/>
      </c>
      <c r="O85" s="17" t="str">
        <f>IF(K85&lt;=K$6,VLOOKUP(K85,申込一覧表!Z:AG,8,0),"")</f>
        <v/>
      </c>
      <c r="P85" s="17" t="str">
        <f>IF(K85&lt;=K$6,VLOOKUP(K85,申込一覧表!Z:AD,5,0),"")</f>
        <v/>
      </c>
      <c r="Q85" s="17">
        <f t="shared" si="74"/>
        <v>56</v>
      </c>
      <c r="R85" s="17">
        <f t="shared" si="75"/>
        <v>56</v>
      </c>
      <c r="S85" s="17">
        <f t="shared" si="62"/>
        <v>28</v>
      </c>
      <c r="T85" s="17">
        <f t="shared" si="77"/>
        <v>0</v>
      </c>
      <c r="AG85" s="17">
        <v>79</v>
      </c>
    </row>
    <row r="86" spans="11:33" ht="14.25" customHeight="1">
      <c r="K86" s="17">
        <v>80</v>
      </c>
      <c r="L86" s="17" t="str">
        <f>IF(K86&lt;=K$6,VLOOKUP(K86,申込一覧表!Z:AA,2,0),"")</f>
        <v/>
      </c>
      <c r="M86" s="17">
        <f>IF(K86&lt;=K$6,VLOOKUP(K86,申込一覧表!Z:AB,3,0),0)</f>
        <v>0</v>
      </c>
      <c r="N86" s="38" t="str">
        <f t="shared" si="76"/>
        <v/>
      </c>
      <c r="O86" s="17" t="str">
        <f>IF(K86&lt;=K$6,VLOOKUP(K86,申込一覧表!Z:AG,8,0),"")</f>
        <v/>
      </c>
      <c r="P86" s="17" t="str">
        <f>IF(K86&lt;=K$6,VLOOKUP(K86,申込一覧表!Z:AD,5,0),"")</f>
        <v/>
      </c>
      <c r="Q86" s="17">
        <f t="shared" si="74"/>
        <v>56</v>
      </c>
      <c r="R86" s="17">
        <f t="shared" si="75"/>
        <v>56</v>
      </c>
      <c r="S86" s="17">
        <f t="shared" si="62"/>
        <v>28</v>
      </c>
      <c r="T86" s="17">
        <f t="shared" si="77"/>
        <v>0</v>
      </c>
      <c r="AG86" s="17">
        <v>80</v>
      </c>
    </row>
    <row r="87" spans="11:33" ht="14.25" customHeight="1">
      <c r="L87" s="30" t="s">
        <v>180</v>
      </c>
      <c r="N87" s="30" t="s">
        <v>181</v>
      </c>
    </row>
    <row r="88" spans="11:33" ht="14.25" customHeight="1">
      <c r="L88" s="31"/>
      <c r="M88" s="17">
        <f>申込一覧表!V87</f>
        <v>0</v>
      </c>
      <c r="N88" s="31"/>
    </row>
    <row r="89" spans="11:33" ht="14.25" customHeight="1">
      <c r="K89" s="17">
        <v>1</v>
      </c>
      <c r="L89" s="31" t="str">
        <f>IF(P7=0,N7,"")</f>
        <v/>
      </c>
      <c r="M89" s="17">
        <v>1</v>
      </c>
      <c r="N89" s="31" t="str">
        <f>IF(M89&lt;=M$88,VLOOKUP(M89,申込一覧表!$W$48:$AA$87,5,0),"")</f>
        <v/>
      </c>
    </row>
    <row r="90" spans="11:33" ht="14.25" customHeight="1">
      <c r="K90" s="17">
        <v>2</v>
      </c>
      <c r="L90" s="31" t="str">
        <f t="shared" ref="L90:L128" si="78">IF(P8=0,N8,"")</f>
        <v/>
      </c>
      <c r="M90" s="17">
        <v>2</v>
      </c>
      <c r="N90" s="31" t="str">
        <f>IF(M90&lt;=M$88,VLOOKUP(M90,申込一覧表!$W$48:$AA$87,5,0),"")</f>
        <v/>
      </c>
    </row>
    <row r="91" spans="11:33" ht="14.25" customHeight="1">
      <c r="K91" s="17">
        <v>3</v>
      </c>
      <c r="L91" s="31" t="str">
        <f t="shared" si="78"/>
        <v/>
      </c>
      <c r="M91" s="17">
        <v>3</v>
      </c>
      <c r="N91" s="31" t="str">
        <f>IF(M91&lt;=M$88,VLOOKUP(M91,申込一覧表!$W$48:$AA$87,5,0),"")</f>
        <v/>
      </c>
    </row>
    <row r="92" spans="11:33" ht="14.25" customHeight="1">
      <c r="K92" s="17">
        <v>4</v>
      </c>
      <c r="L92" s="31" t="str">
        <f t="shared" si="78"/>
        <v/>
      </c>
      <c r="M92" s="17">
        <v>4</v>
      </c>
      <c r="N92" s="31" t="str">
        <f>IF(M92&lt;=M$88,VLOOKUP(M92,申込一覧表!$W$48:$AA$87,5,0),"")</f>
        <v/>
      </c>
    </row>
    <row r="93" spans="11:33" ht="14.25" customHeight="1">
      <c r="K93" s="17">
        <v>5</v>
      </c>
      <c r="L93" s="31" t="str">
        <f t="shared" si="78"/>
        <v/>
      </c>
      <c r="M93" s="17">
        <v>5</v>
      </c>
      <c r="N93" s="31" t="str">
        <f>IF(M93&lt;=M$88,VLOOKUP(M93,申込一覧表!$W$48:$AA$87,5,0),"")</f>
        <v/>
      </c>
    </row>
    <row r="94" spans="11:33" ht="14.25" customHeight="1">
      <c r="K94" s="17">
        <v>6</v>
      </c>
      <c r="L94" s="31" t="str">
        <f t="shared" si="78"/>
        <v/>
      </c>
      <c r="M94" s="17">
        <v>6</v>
      </c>
      <c r="N94" s="31" t="str">
        <f>IF(M94&lt;=M$88,VLOOKUP(M94,申込一覧表!$W$48:$AA$87,5,0),"")</f>
        <v/>
      </c>
    </row>
    <row r="95" spans="11:33" ht="14.25" customHeight="1">
      <c r="K95" s="17">
        <v>7</v>
      </c>
      <c r="L95" s="31" t="str">
        <f t="shared" si="78"/>
        <v/>
      </c>
      <c r="M95" s="17">
        <v>7</v>
      </c>
      <c r="N95" s="31" t="str">
        <f>IF(M95&lt;=M$88,VLOOKUP(M95,申込一覧表!$W$48:$AA$87,5,0),"")</f>
        <v/>
      </c>
    </row>
    <row r="96" spans="11:33" ht="14.25" customHeight="1">
      <c r="K96" s="17">
        <v>8</v>
      </c>
      <c r="L96" s="31" t="str">
        <f t="shared" si="78"/>
        <v/>
      </c>
      <c r="M96" s="17">
        <v>8</v>
      </c>
      <c r="N96" s="31" t="str">
        <f>IF(M96&lt;=M$88,VLOOKUP(M96,申込一覧表!$W$48:$AA$87,5,0),"")</f>
        <v/>
      </c>
    </row>
    <row r="97" spans="11:14" ht="14.25" customHeight="1">
      <c r="K97" s="17">
        <v>9</v>
      </c>
      <c r="L97" s="31" t="str">
        <f t="shared" si="78"/>
        <v/>
      </c>
      <c r="M97" s="17">
        <v>9</v>
      </c>
      <c r="N97" s="31" t="str">
        <f>IF(M97&lt;=M$88,VLOOKUP(M97,申込一覧表!$W$48:$AA$87,5,0),"")</f>
        <v/>
      </c>
    </row>
    <row r="98" spans="11:14" ht="14.25" customHeight="1">
      <c r="K98" s="17">
        <v>10</v>
      </c>
      <c r="L98" s="31" t="str">
        <f t="shared" si="78"/>
        <v/>
      </c>
      <c r="M98" s="17">
        <v>10</v>
      </c>
      <c r="N98" s="31" t="str">
        <f>IF(M98&lt;=M$88,VLOOKUP(M98,申込一覧表!$W$48:$AA$87,5,0),"")</f>
        <v/>
      </c>
    </row>
    <row r="99" spans="11:14" ht="14.25" customHeight="1">
      <c r="K99" s="17">
        <v>11</v>
      </c>
      <c r="L99" s="31" t="str">
        <f t="shared" si="78"/>
        <v/>
      </c>
      <c r="M99" s="17">
        <v>11</v>
      </c>
      <c r="N99" s="31" t="str">
        <f>IF(M99&lt;=M$88,VLOOKUP(M99,申込一覧表!$W$48:$AA$87,5,0),"")</f>
        <v/>
      </c>
    </row>
    <row r="100" spans="11:14" ht="14.25" customHeight="1">
      <c r="K100" s="17">
        <v>12</v>
      </c>
      <c r="L100" s="31" t="str">
        <f t="shared" si="78"/>
        <v/>
      </c>
      <c r="M100" s="17">
        <v>12</v>
      </c>
      <c r="N100" s="31" t="str">
        <f>IF(M100&lt;=M$88,VLOOKUP(M100,申込一覧表!$W$48:$AA$87,5,0),"")</f>
        <v/>
      </c>
    </row>
    <row r="101" spans="11:14" ht="14.25" customHeight="1">
      <c r="K101" s="17">
        <v>13</v>
      </c>
      <c r="L101" s="31" t="str">
        <f t="shared" si="78"/>
        <v/>
      </c>
      <c r="M101" s="17">
        <v>13</v>
      </c>
      <c r="N101" s="31" t="str">
        <f>IF(M101&lt;=M$88,VLOOKUP(M101,申込一覧表!$W$48:$AA$87,5,0),"")</f>
        <v/>
      </c>
    </row>
    <row r="102" spans="11:14" ht="14.25" customHeight="1">
      <c r="K102" s="17">
        <v>14</v>
      </c>
      <c r="L102" s="31" t="str">
        <f t="shared" si="78"/>
        <v/>
      </c>
      <c r="M102" s="17">
        <v>14</v>
      </c>
      <c r="N102" s="31" t="str">
        <f>IF(M102&lt;=M$88,VLOOKUP(M102,申込一覧表!$W$48:$AA$87,5,0),"")</f>
        <v/>
      </c>
    </row>
    <row r="103" spans="11:14" ht="14.25" customHeight="1">
      <c r="K103" s="17">
        <v>15</v>
      </c>
      <c r="L103" s="31" t="str">
        <f t="shared" si="78"/>
        <v/>
      </c>
      <c r="M103" s="17">
        <v>15</v>
      </c>
      <c r="N103" s="31" t="str">
        <f>IF(M103&lt;=M$88,VLOOKUP(M103,申込一覧表!$W$48:$AA$87,5,0),"")</f>
        <v/>
      </c>
    </row>
    <row r="104" spans="11:14" ht="14.25" customHeight="1">
      <c r="K104" s="17">
        <v>16</v>
      </c>
      <c r="L104" s="31" t="str">
        <f t="shared" si="78"/>
        <v/>
      </c>
      <c r="M104" s="17">
        <v>16</v>
      </c>
      <c r="N104" s="31" t="str">
        <f>IF(M104&lt;=M$88,VLOOKUP(M104,申込一覧表!$W$48:$AA$87,5,0),"")</f>
        <v/>
      </c>
    </row>
    <row r="105" spans="11:14" ht="14.25" customHeight="1">
      <c r="K105" s="17">
        <v>17</v>
      </c>
      <c r="L105" s="31" t="str">
        <f t="shared" si="78"/>
        <v/>
      </c>
      <c r="M105" s="17">
        <v>17</v>
      </c>
      <c r="N105" s="31" t="str">
        <f>IF(M105&lt;=M$88,VLOOKUP(M105,申込一覧表!$W$48:$AA$87,5,0),"")</f>
        <v/>
      </c>
    </row>
    <row r="106" spans="11:14" ht="14.25" customHeight="1">
      <c r="K106" s="17">
        <v>18</v>
      </c>
      <c r="L106" s="31" t="str">
        <f t="shared" si="78"/>
        <v/>
      </c>
      <c r="M106" s="17">
        <v>18</v>
      </c>
      <c r="N106" s="31" t="str">
        <f>IF(M106&lt;=M$88,VLOOKUP(M106,申込一覧表!$W$48:$AA$87,5,0),"")</f>
        <v/>
      </c>
    </row>
    <row r="107" spans="11:14" ht="14.25" customHeight="1">
      <c r="K107" s="17">
        <v>19</v>
      </c>
      <c r="L107" s="31" t="str">
        <f t="shared" si="78"/>
        <v/>
      </c>
      <c r="M107" s="17">
        <v>19</v>
      </c>
      <c r="N107" s="31" t="str">
        <f>IF(M107&lt;=M$88,VLOOKUP(M107,申込一覧表!$W$48:$AA$87,5,0),"")</f>
        <v/>
      </c>
    </row>
    <row r="108" spans="11:14" ht="14.25" customHeight="1">
      <c r="K108" s="17">
        <v>20</v>
      </c>
      <c r="L108" s="31" t="str">
        <f t="shared" si="78"/>
        <v/>
      </c>
      <c r="M108" s="17">
        <v>20</v>
      </c>
      <c r="N108" s="31" t="str">
        <f>IF(M108&lt;=M$88,VLOOKUP(M108,申込一覧表!$W$48:$AA$87,5,0),"")</f>
        <v/>
      </c>
    </row>
    <row r="109" spans="11:14" ht="14.25" customHeight="1">
      <c r="K109" s="17">
        <v>21</v>
      </c>
      <c r="L109" s="31" t="str">
        <f t="shared" si="78"/>
        <v/>
      </c>
      <c r="M109" s="17">
        <v>21</v>
      </c>
      <c r="N109" s="31" t="str">
        <f>IF(M109&lt;=M$88,VLOOKUP(M109,申込一覧表!$W$48:$AA$87,5,0),"")</f>
        <v/>
      </c>
    </row>
    <row r="110" spans="11:14" ht="14.25" customHeight="1">
      <c r="K110" s="17">
        <v>22</v>
      </c>
      <c r="L110" s="31" t="str">
        <f t="shared" si="78"/>
        <v/>
      </c>
      <c r="M110" s="17">
        <v>22</v>
      </c>
      <c r="N110" s="31" t="str">
        <f>IF(M110&lt;=M$88,VLOOKUP(M110,申込一覧表!$W$48:$AA$87,5,0),"")</f>
        <v/>
      </c>
    </row>
    <row r="111" spans="11:14" ht="14.25" customHeight="1">
      <c r="K111" s="17">
        <v>23</v>
      </c>
      <c r="L111" s="31" t="str">
        <f t="shared" si="78"/>
        <v/>
      </c>
      <c r="M111" s="17">
        <v>23</v>
      </c>
      <c r="N111" s="31" t="str">
        <f>IF(M111&lt;=M$88,VLOOKUP(M111,申込一覧表!$W$48:$AA$87,5,0),"")</f>
        <v/>
      </c>
    </row>
    <row r="112" spans="11:14" ht="14.25" customHeight="1">
      <c r="K112" s="17">
        <v>24</v>
      </c>
      <c r="L112" s="31" t="str">
        <f t="shared" si="78"/>
        <v/>
      </c>
      <c r="M112" s="17">
        <v>24</v>
      </c>
      <c r="N112" s="31" t="str">
        <f>IF(M112&lt;=M$88,VLOOKUP(M112,申込一覧表!$W$48:$AA$87,5,0),"")</f>
        <v/>
      </c>
    </row>
    <row r="113" spans="11:14" ht="14.25" customHeight="1">
      <c r="K113" s="17">
        <v>25</v>
      </c>
      <c r="L113" s="31" t="str">
        <f t="shared" si="78"/>
        <v/>
      </c>
      <c r="M113" s="17">
        <v>25</v>
      </c>
      <c r="N113" s="31" t="str">
        <f>IF(M113&lt;=M$88,VLOOKUP(M113,申込一覧表!$W$48:$AA$87,5,0),"")</f>
        <v/>
      </c>
    </row>
    <row r="114" spans="11:14" ht="14.25" customHeight="1">
      <c r="K114" s="17">
        <v>26</v>
      </c>
      <c r="L114" s="31" t="str">
        <f t="shared" si="78"/>
        <v/>
      </c>
      <c r="M114" s="17">
        <v>26</v>
      </c>
      <c r="N114" s="31" t="str">
        <f>IF(M114&lt;=M$88,VLOOKUP(M114,申込一覧表!$W$48:$AA$87,5,0),"")</f>
        <v/>
      </c>
    </row>
    <row r="115" spans="11:14" ht="14.25" customHeight="1">
      <c r="K115" s="17">
        <v>27</v>
      </c>
      <c r="L115" s="31" t="str">
        <f t="shared" si="78"/>
        <v/>
      </c>
      <c r="M115" s="17">
        <v>27</v>
      </c>
      <c r="N115" s="31" t="str">
        <f>IF(M115&lt;=M$88,VLOOKUP(M115,申込一覧表!$W$48:$AA$87,5,0),"")</f>
        <v/>
      </c>
    </row>
    <row r="116" spans="11:14" ht="14.25" customHeight="1">
      <c r="K116" s="17">
        <v>28</v>
      </c>
      <c r="L116" s="31" t="str">
        <f t="shared" si="78"/>
        <v/>
      </c>
      <c r="M116" s="17">
        <v>28</v>
      </c>
      <c r="N116" s="31" t="str">
        <f>IF(M116&lt;=M$88,VLOOKUP(M116,申込一覧表!$W$48:$AA$87,5,0),"")</f>
        <v/>
      </c>
    </row>
    <row r="117" spans="11:14" ht="14.25" customHeight="1">
      <c r="K117" s="17">
        <v>29</v>
      </c>
      <c r="L117" s="31" t="str">
        <f t="shared" si="78"/>
        <v/>
      </c>
      <c r="M117" s="17">
        <v>29</v>
      </c>
      <c r="N117" s="31" t="str">
        <f>IF(M117&lt;=M$88,VLOOKUP(M117,申込一覧表!$W$48:$AA$87,5,0),"")</f>
        <v/>
      </c>
    </row>
    <row r="118" spans="11:14" ht="14.25" customHeight="1">
      <c r="K118" s="17">
        <v>30</v>
      </c>
      <c r="L118" s="31" t="str">
        <f t="shared" si="78"/>
        <v/>
      </c>
      <c r="M118" s="17">
        <v>30</v>
      </c>
      <c r="N118" s="31" t="str">
        <f>IF(M118&lt;=M$88,VLOOKUP(M118,申込一覧表!$W$48:$AA$87,5,0),"")</f>
        <v/>
      </c>
    </row>
    <row r="119" spans="11:14" ht="14.25" customHeight="1">
      <c r="K119" s="17">
        <v>31</v>
      </c>
      <c r="L119" s="31" t="str">
        <f t="shared" si="78"/>
        <v/>
      </c>
      <c r="M119" s="17">
        <v>31</v>
      </c>
      <c r="N119" s="31" t="str">
        <f>IF(M119&lt;=M$88,VLOOKUP(M119,申込一覧表!$W$48:$AA$87,5,0),"")</f>
        <v/>
      </c>
    </row>
    <row r="120" spans="11:14" ht="14.25" customHeight="1">
      <c r="K120" s="17">
        <v>32</v>
      </c>
      <c r="L120" s="31" t="str">
        <f t="shared" si="78"/>
        <v/>
      </c>
      <c r="M120" s="17">
        <v>32</v>
      </c>
      <c r="N120" s="31" t="str">
        <f>IF(M120&lt;=M$88,VLOOKUP(M120,申込一覧表!$W$48:$AA$87,5,0),"")</f>
        <v/>
      </c>
    </row>
    <row r="121" spans="11:14" ht="14.25" customHeight="1">
      <c r="K121" s="17">
        <v>33</v>
      </c>
      <c r="L121" s="31" t="str">
        <f t="shared" si="78"/>
        <v/>
      </c>
      <c r="M121" s="17">
        <v>33</v>
      </c>
      <c r="N121" s="31" t="str">
        <f>IF(M121&lt;=M$88,VLOOKUP(M121,申込一覧表!$W$48:$AA$87,5,0),"")</f>
        <v/>
      </c>
    </row>
    <row r="122" spans="11:14" ht="14.25" customHeight="1">
      <c r="K122" s="17">
        <v>34</v>
      </c>
      <c r="L122" s="31" t="str">
        <f t="shared" si="78"/>
        <v/>
      </c>
      <c r="M122" s="17">
        <v>34</v>
      </c>
      <c r="N122" s="31" t="str">
        <f>IF(M122&lt;=M$88,VLOOKUP(M122,申込一覧表!$W$48:$AA$87,5,0),"")</f>
        <v/>
      </c>
    </row>
    <row r="123" spans="11:14" ht="14.25" customHeight="1">
      <c r="K123" s="17">
        <v>35</v>
      </c>
      <c r="L123" s="31" t="str">
        <f t="shared" si="78"/>
        <v/>
      </c>
      <c r="M123" s="17">
        <v>35</v>
      </c>
      <c r="N123" s="31" t="str">
        <f>IF(M123&lt;=M$88,VLOOKUP(M123,申込一覧表!$W$48:$AA$87,5,0),"")</f>
        <v/>
      </c>
    </row>
    <row r="124" spans="11:14" ht="14.25" customHeight="1">
      <c r="K124" s="17">
        <v>36</v>
      </c>
      <c r="L124" s="31" t="str">
        <f t="shared" si="78"/>
        <v/>
      </c>
      <c r="M124" s="17">
        <v>36</v>
      </c>
      <c r="N124" s="31" t="str">
        <f>IF(M124&lt;=M$88,VLOOKUP(M124,申込一覧表!$W$48:$AA$87,5,0),"")</f>
        <v/>
      </c>
    </row>
    <row r="125" spans="11:14" ht="14.25" customHeight="1">
      <c r="K125" s="17">
        <v>37</v>
      </c>
      <c r="L125" s="31" t="str">
        <f t="shared" si="78"/>
        <v/>
      </c>
      <c r="M125" s="17">
        <v>37</v>
      </c>
      <c r="N125" s="31" t="str">
        <f>IF(M125&lt;=M$88,VLOOKUP(M125,申込一覧表!$W$48:$AA$87,5,0),"")</f>
        <v/>
      </c>
    </row>
    <row r="126" spans="11:14" ht="14.25" customHeight="1">
      <c r="K126" s="17">
        <v>38</v>
      </c>
      <c r="L126" s="31" t="str">
        <f t="shared" si="78"/>
        <v/>
      </c>
      <c r="M126" s="17">
        <v>38</v>
      </c>
      <c r="N126" s="31" t="str">
        <f>IF(M126&lt;=M$88,VLOOKUP(M126,申込一覧表!$W$48:$AA$87,5,0),"")</f>
        <v/>
      </c>
    </row>
    <row r="127" spans="11:14" ht="14.25" customHeight="1">
      <c r="K127" s="17">
        <v>39</v>
      </c>
      <c r="L127" s="31" t="str">
        <f t="shared" si="78"/>
        <v/>
      </c>
      <c r="M127" s="17">
        <v>39</v>
      </c>
      <c r="N127" s="31" t="str">
        <f>IF(M127&lt;=M$88,VLOOKUP(M127,申込一覧表!$W$48:$AA$87,5,0),"")</f>
        <v/>
      </c>
    </row>
    <row r="128" spans="11:14" ht="14.25" customHeight="1">
      <c r="K128" s="17">
        <v>40</v>
      </c>
      <c r="L128" s="38" t="str">
        <f t="shared" si="78"/>
        <v/>
      </c>
      <c r="M128" s="17">
        <v>40</v>
      </c>
      <c r="N128" s="38" t="str">
        <f>IF(M128&lt;=M$88,VLOOKUP(M128,申込一覧表!$W$48:$AA$87,5,0),"")</f>
        <v/>
      </c>
    </row>
  </sheetData>
  <sheetProtection selectLockedCells="1"/>
  <mergeCells count="2">
    <mergeCell ref="I1:J1"/>
    <mergeCell ref="AS5:AV5"/>
  </mergeCells>
  <phoneticPr fontId="2"/>
  <conditionalFormatting sqref="F7:I13 F16:I22 F25:I31 F34:I40 F43:I49 F52:I58">
    <cfRule type="expression" dxfId="3" priority="1" stopIfTrue="1">
      <formula>AND(F7&lt;&gt;"",AC7&gt;1)</formula>
    </cfRule>
  </conditionalFormatting>
  <dataValidations xWindow="255" yWindow="350" count="7">
    <dataValidation imeMode="off" allowBlank="1" showInputMessage="1" showErrorMessage="1" promptTitle="エントリータイム入力" prompt="例　30秒45　→　30.45_x000a_１分13秒32 → 113.32" sqref="E16:E23 E43:E50 E34:E41 E25:E32 E7:E14 E52:E58" xr:uid="{00000000-0002-0000-0200-000000000000}"/>
    <dataValidation type="list" allowBlank="1" showInputMessage="1" showErrorMessage="1" promptTitle="リレー泳者" prompt="リレーの泳者を選択して下さい。_x000a_（個人種目出場者のみ選択可能です。）" sqref="F7:I13 F16:I22" xr:uid="{00000000-0002-0000-0200-000001000000}">
      <formula1>$L$88:$L$128</formula1>
    </dataValidation>
    <dataValidation type="list" allowBlank="1" showInputMessage="1" showErrorMessage="1" promptTitle="リレー泳者" prompt="リレーの泳者を選択して下さい。_x000a_（個人種目出場者のみ選択可能です。）" sqref="F25:I31 F34:I40" xr:uid="{00000000-0002-0000-0200-000002000000}">
      <formula1>$N$88:$N$128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52:I58 G43:I49 F44:F49" xr:uid="{00000000-0002-0000-0200-000003000000}">
      <formula1>$N$6:$N$87</formula1>
    </dataValidation>
    <dataValidation allowBlank="1" showInputMessage="1" showErrorMessage="1" prompt="入力不要" sqref="A7:D13 A43:D49 A34:D40 A25:D31 A16:D22 A52:D58" xr:uid="{00000000-0002-0000-0200-000004000000}"/>
    <dataValidation type="list" allowBlank="1" showInputMessage="1" showErrorMessage="1" sqref="F14:I14 F41:I41 F32:I32 F50:I50 F23:I23" xr:uid="{00000000-0002-0000-0200-000005000000}">
      <formula1>$N$7:$N$128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43" xr:uid="{00000000-0002-0000-0200-000006000000}">
      <formula1>$N$6:$N$86</formula1>
    </dataValidation>
  </dataValidations>
  <printOptions horizontalCentered="1"/>
  <pageMargins left="0.47244094488188981" right="0.47244094488188981" top="0.59055118110236227" bottom="0.78740157480314965" header="0.51181102362204722" footer="0.51181102362204722"/>
  <pageSetup paperSize="9" scale="96"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2"/>
  <sheetViews>
    <sheetView showGridLines="0" zoomScale="75" zoomScaleNormal="75" workbookViewId="0">
      <selection activeCell="U5" sqref="U5"/>
    </sheetView>
  </sheetViews>
  <sheetFormatPr defaultColWidth="10.140625" defaultRowHeight="11.25"/>
  <cols>
    <col min="1" max="1" width="7.140625" style="90" customWidth="1"/>
    <col min="2" max="2" width="11.140625" style="90" customWidth="1"/>
    <col min="3" max="10" width="7.140625" style="90" customWidth="1"/>
    <col min="11" max="11" width="4.85546875" style="90" customWidth="1"/>
    <col min="12" max="12" width="6" style="90" customWidth="1"/>
    <col min="13" max="13" width="25.85546875" style="90" customWidth="1"/>
    <col min="14" max="14" width="6.42578125" style="90" customWidth="1"/>
    <col min="15" max="15" width="9.5703125" style="90" customWidth="1"/>
    <col min="16" max="16" width="25.85546875" style="90" customWidth="1"/>
    <col min="17" max="17" width="6.42578125" style="90" customWidth="1"/>
    <col min="18" max="29" width="7.140625" style="90" customWidth="1"/>
    <col min="30" max="16384" width="10.140625" style="90"/>
  </cols>
  <sheetData>
    <row r="1" spans="1:20" s="61" customFormat="1" ht="13.5"/>
    <row r="2" spans="1:20" s="62" customFormat="1" ht="21.75" customHeight="1">
      <c r="A2" s="125" t="s">
        <v>133</v>
      </c>
    </row>
    <row r="3" spans="1:20" s="62" customFormat="1" ht="23.25" customHeight="1">
      <c r="A3" s="62" t="s">
        <v>146</v>
      </c>
      <c r="B3" s="63"/>
      <c r="L3" s="62" t="s">
        <v>66</v>
      </c>
      <c r="P3" s="134" t="s">
        <v>147</v>
      </c>
      <c r="R3" s="64"/>
      <c r="S3" s="64"/>
      <c r="T3" s="64"/>
    </row>
    <row r="4" spans="1:20" s="62" customFormat="1" ht="23.25" customHeight="1">
      <c r="A4" s="62" t="s">
        <v>67</v>
      </c>
      <c r="B4" s="63"/>
    </row>
    <row r="5" spans="1:20" s="61" customFormat="1" ht="28.5" customHeight="1">
      <c r="L5" s="65" t="s">
        <v>68</v>
      </c>
      <c r="M5" s="66"/>
      <c r="N5" s="66"/>
      <c r="O5" s="66"/>
      <c r="P5" s="66"/>
      <c r="Q5" s="66"/>
    </row>
    <row r="6" spans="1:20" s="66" customFormat="1" ht="23.25" customHeight="1" thickBot="1">
      <c r="C6" s="67"/>
      <c r="D6" s="126" t="s">
        <v>134</v>
      </c>
      <c r="L6" s="61"/>
      <c r="M6" s="61"/>
      <c r="N6" s="61"/>
      <c r="O6" s="61"/>
      <c r="P6" s="61"/>
      <c r="Q6" s="61"/>
    </row>
    <row r="7" spans="1:20" s="61" customFormat="1" ht="21.75" customHeight="1">
      <c r="L7" s="68" t="s">
        <v>69</v>
      </c>
      <c r="M7" s="127" t="s">
        <v>135</v>
      </c>
      <c r="N7" s="69" t="s">
        <v>70</v>
      </c>
      <c r="O7" s="69" t="s">
        <v>71</v>
      </c>
      <c r="P7" s="127" t="s">
        <v>136</v>
      </c>
      <c r="Q7" s="70" t="s">
        <v>70</v>
      </c>
    </row>
    <row r="8" spans="1:20" s="61" customFormat="1" ht="35.25" customHeight="1">
      <c r="L8" s="71">
        <v>1</v>
      </c>
      <c r="M8" s="72"/>
      <c r="N8" s="72"/>
      <c r="O8" s="73">
        <v>11</v>
      </c>
      <c r="P8" s="72"/>
      <c r="Q8" s="74"/>
    </row>
    <row r="9" spans="1:20" s="61" customFormat="1" ht="35.25" customHeight="1">
      <c r="L9" s="75">
        <f t="shared" ref="L9:L17" si="0">L8+1</f>
        <v>2</v>
      </c>
      <c r="M9" s="76"/>
      <c r="N9" s="76"/>
      <c r="O9" s="77">
        <f t="shared" ref="O9:O17" si="1">O8+1</f>
        <v>12</v>
      </c>
      <c r="P9" s="76"/>
      <c r="Q9" s="78"/>
    </row>
    <row r="10" spans="1:20" s="61" customFormat="1" ht="35.25" customHeight="1">
      <c r="L10" s="75">
        <f t="shared" si="0"/>
        <v>3</v>
      </c>
      <c r="M10" s="76"/>
      <c r="N10" s="76"/>
      <c r="O10" s="77">
        <f t="shared" si="1"/>
        <v>13</v>
      </c>
      <c r="P10" s="76"/>
      <c r="Q10" s="78"/>
    </row>
    <row r="11" spans="1:20" s="61" customFormat="1" ht="35.25" customHeight="1">
      <c r="L11" s="75">
        <f t="shared" si="0"/>
        <v>4</v>
      </c>
      <c r="M11" s="76"/>
      <c r="N11" s="76"/>
      <c r="O11" s="77">
        <f t="shared" si="1"/>
        <v>14</v>
      </c>
      <c r="P11" s="76"/>
      <c r="Q11" s="78"/>
    </row>
    <row r="12" spans="1:20" s="61" customFormat="1" ht="35.25" customHeight="1">
      <c r="L12" s="75">
        <f t="shared" si="0"/>
        <v>5</v>
      </c>
      <c r="M12" s="76"/>
      <c r="N12" s="76"/>
      <c r="O12" s="77">
        <f t="shared" si="1"/>
        <v>15</v>
      </c>
      <c r="P12" s="76"/>
      <c r="Q12" s="78"/>
    </row>
    <row r="13" spans="1:20" s="61" customFormat="1" ht="35.25" customHeight="1">
      <c r="L13" s="75">
        <f t="shared" si="0"/>
        <v>6</v>
      </c>
      <c r="M13" s="76"/>
      <c r="N13" s="76"/>
      <c r="O13" s="77">
        <f t="shared" si="1"/>
        <v>16</v>
      </c>
      <c r="P13" s="76"/>
      <c r="Q13" s="78"/>
    </row>
    <row r="14" spans="1:20" s="61" customFormat="1" ht="35.25" customHeight="1">
      <c r="J14" s="79"/>
      <c r="L14" s="75">
        <f t="shared" si="0"/>
        <v>7</v>
      </c>
      <c r="M14" s="76"/>
      <c r="N14" s="76"/>
      <c r="O14" s="77">
        <f t="shared" si="1"/>
        <v>17</v>
      </c>
      <c r="P14" s="76"/>
      <c r="Q14" s="78"/>
    </row>
    <row r="15" spans="1:20" s="61" customFormat="1" ht="35.25" customHeight="1">
      <c r="A15" s="62"/>
      <c r="J15" s="79" t="s">
        <v>72</v>
      </c>
      <c r="K15" s="62"/>
      <c r="L15" s="81">
        <f t="shared" si="0"/>
        <v>8</v>
      </c>
      <c r="M15" s="82"/>
      <c r="N15" s="82"/>
      <c r="O15" s="83">
        <f t="shared" si="1"/>
        <v>18</v>
      </c>
      <c r="P15" s="82"/>
      <c r="Q15" s="84"/>
    </row>
    <row r="16" spans="1:20" s="62" customFormat="1" ht="35.25" customHeight="1">
      <c r="B16" s="80" t="s">
        <v>73</v>
      </c>
      <c r="C16" s="80"/>
      <c r="D16" s="80"/>
      <c r="E16" s="80"/>
      <c r="F16" s="80"/>
      <c r="G16" s="80"/>
      <c r="H16" s="80"/>
      <c r="I16" s="80"/>
      <c r="J16" s="80"/>
      <c r="L16" s="81">
        <f t="shared" si="0"/>
        <v>9</v>
      </c>
      <c r="M16" s="82"/>
      <c r="N16" s="82"/>
      <c r="O16" s="83">
        <f t="shared" si="1"/>
        <v>19</v>
      </c>
      <c r="P16" s="82"/>
      <c r="Q16" s="84"/>
    </row>
    <row r="17" spans="1:17" s="62" customFormat="1" ht="35.25" customHeight="1" thickBot="1">
      <c r="B17" s="85" t="s">
        <v>74</v>
      </c>
      <c r="C17" s="85"/>
      <c r="D17" s="85"/>
      <c r="E17" s="85"/>
      <c r="F17" s="85"/>
      <c r="G17" s="85"/>
      <c r="H17" s="85"/>
      <c r="I17" s="85"/>
      <c r="J17" s="85"/>
      <c r="L17" s="86">
        <f t="shared" si="0"/>
        <v>10</v>
      </c>
      <c r="M17" s="87"/>
      <c r="N17" s="87"/>
      <c r="O17" s="88">
        <f t="shared" si="1"/>
        <v>20</v>
      </c>
      <c r="P17" s="87"/>
      <c r="Q17" s="89"/>
    </row>
    <row r="18" spans="1:17" s="62" customFormat="1" ht="37.5" customHeight="1">
      <c r="B18" s="85" t="s">
        <v>75</v>
      </c>
      <c r="C18" s="85"/>
      <c r="D18" s="85"/>
      <c r="E18" s="85"/>
      <c r="F18" s="85"/>
      <c r="G18" s="85"/>
      <c r="H18" s="85"/>
      <c r="I18" s="85"/>
      <c r="J18" s="85"/>
      <c r="L18" s="128"/>
      <c r="M18" s="61"/>
      <c r="N18" s="61"/>
      <c r="O18" s="61"/>
      <c r="P18" s="61"/>
      <c r="Q18" s="61"/>
    </row>
    <row r="19" spans="1:17" s="62" customFormat="1" ht="38.25" customHeight="1">
      <c r="B19" s="85" t="s">
        <v>76</v>
      </c>
      <c r="C19" s="85"/>
      <c r="D19" s="85"/>
      <c r="E19" s="85"/>
      <c r="F19" s="85"/>
      <c r="G19" s="85"/>
      <c r="H19" s="85"/>
      <c r="I19" s="85"/>
      <c r="J19" s="85" t="s">
        <v>70</v>
      </c>
      <c r="L19" s="128"/>
      <c r="M19" s="61"/>
      <c r="N19" s="61"/>
      <c r="O19" s="61"/>
      <c r="P19" s="61"/>
      <c r="Q19" s="61"/>
    </row>
    <row r="20" spans="1:17" s="62" customFormat="1" ht="23.25" customHeight="1">
      <c r="A20" s="61"/>
      <c r="B20" s="61"/>
      <c r="C20" s="61"/>
      <c r="D20" s="61"/>
      <c r="E20" s="61"/>
      <c r="F20" s="61"/>
      <c r="G20" s="61"/>
      <c r="H20" s="61"/>
      <c r="I20" s="61"/>
      <c r="J20" s="61"/>
      <c r="K20" s="61"/>
      <c r="L20" s="128"/>
      <c r="M20" s="61"/>
      <c r="N20" s="61"/>
      <c r="O20" s="61"/>
      <c r="P20" s="61"/>
      <c r="Q20" s="61"/>
    </row>
    <row r="21" spans="1:17" s="61" customFormat="1" ht="23.25" customHeight="1">
      <c r="L21" s="90"/>
      <c r="M21" s="90"/>
      <c r="N21" s="90"/>
      <c r="O21" s="90"/>
      <c r="P21" s="90"/>
      <c r="Q21" s="90"/>
    </row>
    <row r="22" spans="1:17" s="61" customFormat="1" ht="35.1" customHeight="1">
      <c r="A22" s="90"/>
      <c r="B22" s="90"/>
      <c r="C22" s="90"/>
      <c r="D22" s="90"/>
      <c r="E22" s="90"/>
      <c r="F22" s="90"/>
      <c r="G22" s="90"/>
      <c r="H22" s="90"/>
      <c r="I22" s="90"/>
      <c r="J22" s="90"/>
      <c r="K22" s="90"/>
      <c r="L22" s="90"/>
      <c r="M22" s="90"/>
      <c r="N22" s="90"/>
      <c r="O22" s="90"/>
      <c r="P22" s="90"/>
      <c r="Q22" s="90"/>
    </row>
    <row r="26" spans="1:17" ht="13.5">
      <c r="L26" s="61"/>
      <c r="M26" s="61"/>
      <c r="N26" s="61"/>
      <c r="O26" s="61"/>
      <c r="P26" s="61"/>
      <c r="Q26" s="61"/>
    </row>
    <row r="27" spans="1:17" ht="13.5">
      <c r="A27" s="61"/>
      <c r="B27" s="61"/>
      <c r="C27" s="61"/>
      <c r="D27" s="61"/>
      <c r="E27" s="61"/>
      <c r="F27" s="61"/>
      <c r="G27" s="61"/>
      <c r="H27" s="61"/>
      <c r="I27" s="61"/>
      <c r="J27" s="61"/>
      <c r="K27" s="61"/>
      <c r="L27" s="61"/>
      <c r="M27" s="61"/>
      <c r="N27" s="61"/>
      <c r="O27" s="61"/>
      <c r="P27" s="61"/>
      <c r="Q27" s="61"/>
    </row>
    <row r="28" spans="1:17" s="61" customFormat="1" ht="12" customHeight="1"/>
    <row r="29" spans="1:17" s="61" customFormat="1" ht="8.4499999999999993" customHeight="1"/>
    <row r="30" spans="1:17" s="61" customFormat="1" ht="13.9" customHeight="1"/>
    <row r="31" spans="1:17" s="61" customFormat="1" ht="5.45" customHeight="1"/>
    <row r="32" spans="1:17" s="61" customFormat="1" ht="18" customHeight="1"/>
    <row r="33" s="61" customFormat="1" ht="12.6" customHeight="1"/>
    <row r="34" s="61" customFormat="1" ht="13.5"/>
    <row r="35" s="61" customFormat="1" ht="13.5"/>
    <row r="36" s="61" customFormat="1" ht="13.5"/>
    <row r="37" s="61" customFormat="1" ht="13.5"/>
    <row r="38" s="61" customFormat="1" ht="5.45" customHeight="1"/>
    <row r="39" s="61" customFormat="1" ht="15" customHeight="1"/>
    <row r="40" s="61" customFormat="1" ht="16.149999999999999" customHeight="1"/>
    <row r="41" s="61" customFormat="1" ht="6" customHeight="1"/>
    <row r="42" s="61" customFormat="1" ht="22.15" customHeight="1"/>
    <row r="43" s="61" customFormat="1" ht="22.15" customHeight="1"/>
    <row r="44" s="61" customFormat="1" ht="13.9" customHeight="1"/>
    <row r="45" s="61" customFormat="1" ht="18.75" customHeight="1"/>
    <row r="46" s="61" customFormat="1" ht="11.25" customHeight="1"/>
    <row r="47" s="61" customFormat="1" ht="23.25" customHeight="1"/>
    <row r="48" s="61" customFormat="1" ht="12.75" customHeight="1"/>
    <row r="49" spans="1:21" s="61" customFormat="1" ht="12" customHeight="1"/>
    <row r="50" spans="1:21" s="61" customFormat="1" ht="23.25" customHeight="1"/>
    <row r="51" spans="1:21" s="61" customFormat="1" ht="12" customHeight="1"/>
    <row r="52" spans="1:21" s="61" customFormat="1" ht="12" customHeight="1"/>
    <row r="53" spans="1:21" s="61" customFormat="1" ht="23.25" customHeight="1"/>
    <row r="54" spans="1:21" s="61" customFormat="1" ht="12" customHeight="1"/>
    <row r="55" spans="1:21" s="61" customFormat="1" ht="12" customHeight="1"/>
    <row r="56" spans="1:21" s="61" customFormat="1" ht="23.25" customHeight="1"/>
    <row r="57" spans="1:21" s="61" customFormat="1" ht="6.75" customHeight="1"/>
    <row r="58" spans="1:21" s="61" customFormat="1" ht="6.75" customHeight="1"/>
    <row r="59" spans="1:21" s="61" customFormat="1" ht="6.75" customHeight="1"/>
    <row r="60" spans="1:21" s="61" customFormat="1" ht="6.75" customHeight="1">
      <c r="L60" s="90"/>
      <c r="M60" s="90"/>
      <c r="N60" s="90"/>
      <c r="O60" s="90"/>
      <c r="P60" s="90"/>
      <c r="Q60" s="90"/>
    </row>
    <row r="61" spans="1:21" s="61" customFormat="1" ht="6.75" customHeight="1">
      <c r="A61" s="90"/>
      <c r="B61" s="91"/>
      <c r="C61" s="90"/>
      <c r="D61" s="90"/>
      <c r="E61" s="90"/>
      <c r="F61" s="90"/>
      <c r="G61" s="90"/>
      <c r="H61" s="90"/>
      <c r="I61" s="90"/>
      <c r="J61" s="90"/>
      <c r="K61" s="90"/>
      <c r="L61" s="90"/>
      <c r="M61" s="90"/>
      <c r="N61" s="90"/>
      <c r="O61" s="90"/>
      <c r="P61" s="90"/>
      <c r="Q61" s="90"/>
    </row>
    <row r="62" spans="1:21" ht="12.6" customHeight="1">
      <c r="T62" s="92"/>
      <c r="U62" s="93"/>
    </row>
  </sheetData>
  <sheetProtection password="C18F" sheet="1" objects="1" scenarios="1" selectLockedCells="1"/>
  <phoneticPr fontId="13"/>
  <pageMargins left="0.43307086614173229" right="0.19685039370078741" top="0.19685039370078741" bottom="0.23622047244094491" header="0.23622047244094491" footer="0.19685039370078741"/>
  <pageSetup paperSize="9" scale="98" orientation="landscape" blackAndWhite="1"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188</v>
      </c>
      <c r="B1" t="s">
        <v>189</v>
      </c>
      <c r="C1" t="s">
        <v>190</v>
      </c>
    </row>
    <row r="2" spans="1:3">
      <c r="A2" t="str">
        <f>申込書!B1</f>
        <v>第26回ＪＳＣＡマスターズ水泳通信記録会</v>
      </c>
      <c r="B2" s="135">
        <v>40558</v>
      </c>
      <c r="C2" t="s">
        <v>191</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3"/>
  <sheetViews>
    <sheetView workbookViewId="0">
      <selection activeCell="AO4" sqref="AO4"/>
    </sheetView>
  </sheetViews>
  <sheetFormatPr defaultRowHeight="12"/>
  <cols>
    <col min="2" max="2" width="7.85546875" customWidth="1"/>
    <col min="3" max="3" width="14.7109375" customWidth="1"/>
    <col min="4" max="4" width="41.7109375" customWidth="1"/>
    <col min="5" max="5" width="15.7109375" customWidth="1"/>
    <col min="6" max="6" width="12.140625" customWidth="1"/>
    <col min="7" max="7" width="13.7109375" customWidth="1"/>
    <col min="8" max="8" width="10.140625" customWidth="1"/>
    <col min="9" max="10" width="51" customWidth="1"/>
    <col min="11" max="12" width="13.140625" customWidth="1"/>
    <col min="13" max="13" width="32.42578125" customWidth="1"/>
    <col min="14" max="15" width="20.85546875" customWidth="1"/>
    <col min="16" max="18" width="9.7109375" customWidth="1"/>
    <col min="19" max="20" width="20.85546875" customWidth="1"/>
    <col min="21" max="23" width="9.7109375" customWidth="1"/>
  </cols>
  <sheetData>
    <row r="1" spans="1:55">
      <c r="N1" t="s">
        <v>144</v>
      </c>
      <c r="S1" t="s">
        <v>145</v>
      </c>
      <c r="X1" t="s">
        <v>117</v>
      </c>
      <c r="AG1" t="s">
        <v>122</v>
      </c>
      <c r="AP1" t="s">
        <v>121</v>
      </c>
    </row>
    <row r="2" spans="1:55">
      <c r="A2" t="s">
        <v>131</v>
      </c>
      <c r="B2" t="s">
        <v>100</v>
      </c>
      <c r="C2" t="s">
        <v>101</v>
      </c>
      <c r="D2" t="s">
        <v>17</v>
      </c>
      <c r="E2" t="s">
        <v>105</v>
      </c>
      <c r="F2" t="s">
        <v>102</v>
      </c>
      <c r="G2" t="s">
        <v>103</v>
      </c>
      <c r="H2" t="s">
        <v>104</v>
      </c>
      <c r="I2" t="s">
        <v>106</v>
      </c>
      <c r="J2" t="s">
        <v>107</v>
      </c>
      <c r="K2" t="s">
        <v>108</v>
      </c>
      <c r="L2" t="s">
        <v>109</v>
      </c>
      <c r="M2" t="s">
        <v>110</v>
      </c>
      <c r="N2" t="s">
        <v>140</v>
      </c>
      <c r="O2" t="s">
        <v>31</v>
      </c>
      <c r="P2" t="s">
        <v>141</v>
      </c>
      <c r="Q2" t="s">
        <v>142</v>
      </c>
      <c r="R2" t="s">
        <v>143</v>
      </c>
      <c r="S2" t="s">
        <v>140</v>
      </c>
      <c r="T2" t="s">
        <v>31</v>
      </c>
      <c r="U2" t="s">
        <v>141</v>
      </c>
      <c r="V2" t="s">
        <v>142</v>
      </c>
      <c r="W2" t="s">
        <v>143</v>
      </c>
      <c r="X2" t="s">
        <v>111</v>
      </c>
      <c r="Y2" t="s">
        <v>112</v>
      </c>
      <c r="Z2" t="s">
        <v>113</v>
      </c>
      <c r="AA2" t="s">
        <v>114</v>
      </c>
      <c r="AB2" t="s">
        <v>115</v>
      </c>
      <c r="AC2" t="s">
        <v>116</v>
      </c>
      <c r="AD2" t="s">
        <v>118</v>
      </c>
      <c r="AE2" t="s">
        <v>119</v>
      </c>
      <c r="AF2" t="s">
        <v>120</v>
      </c>
      <c r="AG2" t="s">
        <v>111</v>
      </c>
      <c r="AH2" t="s">
        <v>112</v>
      </c>
      <c r="AI2" t="s">
        <v>113</v>
      </c>
      <c r="AJ2" t="s">
        <v>114</v>
      </c>
      <c r="AK2" t="s">
        <v>115</v>
      </c>
      <c r="AL2" t="s">
        <v>116</v>
      </c>
      <c r="AM2" t="s">
        <v>118</v>
      </c>
      <c r="AN2" t="s">
        <v>119</v>
      </c>
      <c r="AO2" t="s">
        <v>120</v>
      </c>
      <c r="AP2" t="s">
        <v>123</v>
      </c>
      <c r="AQ2" t="s">
        <v>124</v>
      </c>
      <c r="AR2" t="s">
        <v>125</v>
      </c>
      <c r="AS2" t="s">
        <v>126</v>
      </c>
      <c r="AT2" t="s">
        <v>127</v>
      </c>
      <c r="AU2" t="s">
        <v>128</v>
      </c>
      <c r="AV2" t="s">
        <v>35</v>
      </c>
      <c r="AW2" t="s">
        <v>46</v>
      </c>
      <c r="AX2" t="s">
        <v>129</v>
      </c>
      <c r="AY2" t="s">
        <v>130</v>
      </c>
      <c r="AZ2" t="s">
        <v>97</v>
      </c>
      <c r="BA2" t="s">
        <v>98</v>
      </c>
      <c r="BB2" t="s">
        <v>99</v>
      </c>
    </row>
    <row r="3" spans="1:55">
      <c r="B3" s="59" t="str">
        <f>申込書!AB4</f>
        <v/>
      </c>
      <c r="C3" s="60">
        <f>申込書!Q4</f>
        <v>0</v>
      </c>
      <c r="D3">
        <f>申込書!C6</f>
        <v>0</v>
      </c>
      <c r="E3">
        <f>申込書!S10</f>
        <v>0</v>
      </c>
      <c r="F3">
        <f>申込書!C10</f>
        <v>0</v>
      </c>
      <c r="G3">
        <f>申込書!C8</f>
        <v>0</v>
      </c>
      <c r="H3">
        <f>申込書!D12</f>
        <v>0</v>
      </c>
      <c r="I3">
        <f>申込書!D13</f>
        <v>0</v>
      </c>
      <c r="J3" t="str">
        <f>IF(申込書!D14="","",申込書!D14)</f>
        <v/>
      </c>
      <c r="K3">
        <f>申込書!F15</f>
        <v>0</v>
      </c>
      <c r="L3" t="str">
        <f>IF(申込書!P15="","",申込書!P15)</f>
        <v/>
      </c>
      <c r="M3" t="str">
        <f>IF(申込書!F16="","",申込書!F16)</f>
        <v/>
      </c>
      <c r="N3" t="str">
        <f>IF(申込書!E20="","",申込書!E20)</f>
        <v/>
      </c>
      <c r="O3" t="str">
        <f>IF(申込書!E18="","",申込書!E18)</f>
        <v/>
      </c>
      <c r="P3" t="str">
        <f>IF(申込書!G21="","",申込書!G21)</f>
        <v/>
      </c>
      <c r="Q3" t="str">
        <f>IF(申込書!G22="","",申込書!G22)</f>
        <v/>
      </c>
      <c r="R3" t="str">
        <f>IF(申込書!G23="","",申込書!G23)</f>
        <v/>
      </c>
      <c r="S3" t="str">
        <f>IF(申込書!P20="","",申込書!P20)</f>
        <v/>
      </c>
      <c r="T3" t="str">
        <f>IF(申込書!P18="","",申込書!P18)</f>
        <v/>
      </c>
      <c r="U3" t="str">
        <f>IF(申込書!R21="","",申込書!R21)</f>
        <v/>
      </c>
      <c r="V3" t="str">
        <f>IF(申込書!R22="","",申込書!R22)</f>
        <v/>
      </c>
      <c r="W3" t="str">
        <f>IF(申込書!R23="","",申込書!R23)</f>
        <v/>
      </c>
      <c r="X3">
        <f>申込書!H25</f>
        <v>0</v>
      </c>
      <c r="Y3">
        <f>申込書!N25</f>
        <v>0</v>
      </c>
      <c r="Z3">
        <f>申込書!E25</f>
        <v>0</v>
      </c>
      <c r="AA3">
        <f>申込書!H26</f>
        <v>0</v>
      </c>
      <c r="AB3">
        <f>申込書!N26</f>
        <v>0</v>
      </c>
      <c r="AC3">
        <f>申込書!E26</f>
        <v>0</v>
      </c>
      <c r="AD3">
        <f>X3+AA3</f>
        <v>0</v>
      </c>
      <c r="AE3">
        <f>Y3+AB3</f>
        <v>0</v>
      </c>
      <c r="AF3">
        <f>申込書!E27</f>
        <v>0</v>
      </c>
      <c r="AG3">
        <f>申込書!H29</f>
        <v>0</v>
      </c>
      <c r="AH3">
        <f>申込書!N29</f>
        <v>0</v>
      </c>
      <c r="AI3">
        <f>申込書!E29</f>
        <v>0</v>
      </c>
      <c r="AJ3">
        <f>申込書!H30</f>
        <v>0</v>
      </c>
      <c r="AK3">
        <f>申込書!N30</f>
        <v>0</v>
      </c>
      <c r="AL3">
        <f>申込書!E30</f>
        <v>0</v>
      </c>
      <c r="AM3">
        <f>AG3+AJ3</f>
        <v>0</v>
      </c>
      <c r="AN3">
        <f>AH3+AK3</f>
        <v>0</v>
      </c>
      <c r="AO3">
        <f>申込書!E31</f>
        <v>0</v>
      </c>
      <c r="AP3">
        <f>申込書!H33</f>
        <v>0</v>
      </c>
      <c r="AQ3">
        <f>申込書!P33</f>
        <v>0</v>
      </c>
      <c r="AR3">
        <f>申込書!H34</f>
        <v>0</v>
      </c>
      <c r="AS3">
        <f>申込書!P34</f>
        <v>0</v>
      </c>
      <c r="AT3">
        <f>申込書!H35</f>
        <v>0</v>
      </c>
      <c r="AU3">
        <f>申込書!P35</f>
        <v>0</v>
      </c>
      <c r="AV3">
        <f>SUM(AP3:AU3)</f>
        <v>0</v>
      </c>
      <c r="AW3">
        <f>申込書!L40</f>
        <v>0</v>
      </c>
      <c r="AX3">
        <f>申込書!L41</f>
        <v>0</v>
      </c>
      <c r="AY3">
        <f>申込書!N48</f>
        <v>0</v>
      </c>
      <c r="AZ3" s="123">
        <f>申込書!C47</f>
        <v>0</v>
      </c>
      <c r="BA3">
        <f>申込書!H47</f>
        <v>0</v>
      </c>
      <c r="BB3">
        <f>申込書!C48</f>
        <v>0</v>
      </c>
      <c r="BC3" t="s">
        <v>195</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AO4" sqref="AO4"/>
    </sheetView>
  </sheetViews>
  <sheetFormatPr defaultRowHeight="12"/>
  <cols>
    <col min="2" max="2" width="26.5703125" customWidth="1"/>
    <col min="3" max="3" width="11.85546875" customWidth="1"/>
    <col min="4" max="5" width="15.5703125" customWidth="1"/>
  </cols>
  <sheetData>
    <row r="1" spans="1:5">
      <c r="A1" t="s">
        <v>148</v>
      </c>
      <c r="B1" t="s">
        <v>149</v>
      </c>
      <c r="C1" t="s">
        <v>150</v>
      </c>
      <c r="D1" t="s">
        <v>151</v>
      </c>
      <c r="E1" t="s">
        <v>152</v>
      </c>
    </row>
    <row r="2" spans="1:5">
      <c r="A2" s="59" t="str">
        <f>団体!B3</f>
        <v/>
      </c>
      <c r="B2">
        <f>申込書!C6</f>
        <v>0</v>
      </c>
      <c r="C2" s="60">
        <f>申込書!Q4</f>
        <v>0</v>
      </c>
      <c r="D2">
        <f>申込書!S10</f>
        <v>0</v>
      </c>
      <c r="E2">
        <f>D2</f>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83"/>
  <sheetViews>
    <sheetView workbookViewId="0">
      <selection activeCell="AO4" sqref="AO4"/>
    </sheetView>
  </sheetViews>
  <sheetFormatPr defaultRowHeight="12"/>
  <cols>
    <col min="1" max="1" width="7.28515625" customWidth="1"/>
    <col min="2" max="2" width="4.85546875" customWidth="1"/>
    <col min="3" max="3" width="14" customWidth="1"/>
    <col min="4" max="4" width="13.42578125" customWidth="1"/>
    <col min="5" max="5" width="10.7109375" bestFit="1" customWidth="1"/>
    <col min="6" max="6" width="5" customWidth="1"/>
    <col min="7" max="7" width="7.7109375" customWidth="1"/>
  </cols>
  <sheetData>
    <row r="1" spans="1:10" s="136" customFormat="1">
      <c r="A1" s="136" t="s">
        <v>153</v>
      </c>
      <c r="B1" s="136" t="s">
        <v>154</v>
      </c>
      <c r="C1" s="136" t="s">
        <v>159</v>
      </c>
      <c r="D1" s="136" t="s">
        <v>155</v>
      </c>
      <c r="E1" s="136" t="s">
        <v>9</v>
      </c>
      <c r="F1" s="136" t="s">
        <v>24</v>
      </c>
      <c r="G1" s="136" t="s">
        <v>156</v>
      </c>
      <c r="H1" s="136" t="s">
        <v>157</v>
      </c>
      <c r="I1" s="136" t="s">
        <v>158</v>
      </c>
      <c r="J1" s="136" t="s">
        <v>160</v>
      </c>
    </row>
    <row r="2" spans="1:10">
      <c r="A2" t="str">
        <f>IF(申込一覧表!D6="","",申込一覧表!Z6)</f>
        <v/>
      </c>
      <c r="B2">
        <v>0</v>
      </c>
      <c r="C2" s="143" t="str">
        <f>申込一覧表!AF6</f>
        <v xml:space="preserve">  </v>
      </c>
      <c r="D2" s="143" t="str">
        <f>申込一覧表!AE6</f>
        <v xml:space="preserve"> </v>
      </c>
      <c r="E2" s="145">
        <f>申込一覧表!B6</f>
        <v>0</v>
      </c>
      <c r="F2" s="143" t="str">
        <f>申込一覧表!P6</f>
        <v/>
      </c>
      <c r="G2" s="143" t="str">
        <f>申込一覧表!AC6</f>
        <v/>
      </c>
      <c r="I2" s="143">
        <f>申込一覧表!AP6</f>
        <v>0</v>
      </c>
      <c r="J2" s="147" t="str">
        <f>申込書!$AB$4</f>
        <v/>
      </c>
    </row>
    <row r="3" spans="1:10">
      <c r="A3" t="str">
        <f>IF(申込一覧表!D7="","",申込一覧表!Z7)</f>
        <v/>
      </c>
      <c r="B3">
        <v>0</v>
      </c>
      <c r="C3" s="143" t="str">
        <f>申込一覧表!AF7</f>
        <v xml:space="preserve">  </v>
      </c>
      <c r="D3" s="143" t="str">
        <f>申込一覧表!AE7</f>
        <v xml:space="preserve"> </v>
      </c>
      <c r="E3" s="145">
        <f>申込一覧表!B7</f>
        <v>0</v>
      </c>
      <c r="F3" s="143" t="str">
        <f>申込一覧表!P7</f>
        <v/>
      </c>
      <c r="G3" s="143" t="str">
        <f>申込一覧表!AC7</f>
        <v/>
      </c>
      <c r="I3" s="143">
        <f>申込一覧表!AP7</f>
        <v>0</v>
      </c>
      <c r="J3" s="147" t="str">
        <f>申込書!$AB$4</f>
        <v/>
      </c>
    </row>
    <row r="4" spans="1:10">
      <c r="A4" t="str">
        <f>IF(申込一覧表!D8="","",申込一覧表!Z8)</f>
        <v/>
      </c>
      <c r="B4">
        <v>0</v>
      </c>
      <c r="C4" s="143" t="str">
        <f>申込一覧表!AF8</f>
        <v xml:space="preserve">  </v>
      </c>
      <c r="D4" s="143" t="str">
        <f>申込一覧表!AE8</f>
        <v xml:space="preserve"> </v>
      </c>
      <c r="E4" s="145">
        <f>申込一覧表!B8</f>
        <v>0</v>
      </c>
      <c r="F4" s="143" t="str">
        <f>申込一覧表!P8</f>
        <v/>
      </c>
      <c r="G4" s="143" t="str">
        <f>申込一覧表!AC8</f>
        <v/>
      </c>
      <c r="I4" s="143">
        <f>申込一覧表!AP8</f>
        <v>0</v>
      </c>
      <c r="J4" s="147" t="str">
        <f>申込書!$AB$4</f>
        <v/>
      </c>
    </row>
    <row r="5" spans="1:10">
      <c r="A5" t="str">
        <f>IF(申込一覧表!D9="","",申込一覧表!Z9)</f>
        <v/>
      </c>
      <c r="B5">
        <v>0</v>
      </c>
      <c r="C5" s="143" t="str">
        <f>申込一覧表!AF9</f>
        <v xml:space="preserve">  </v>
      </c>
      <c r="D5" s="143" t="str">
        <f>申込一覧表!AE9</f>
        <v xml:space="preserve"> </v>
      </c>
      <c r="E5" s="145">
        <f>申込一覧表!B9</f>
        <v>0</v>
      </c>
      <c r="F5" s="143" t="str">
        <f>申込一覧表!P9</f>
        <v/>
      </c>
      <c r="G5" s="143" t="str">
        <f>申込一覧表!AC9</f>
        <v/>
      </c>
      <c r="I5" s="143">
        <f>申込一覧表!AP9</f>
        <v>0</v>
      </c>
      <c r="J5" s="147" t="str">
        <f>申込書!$AB$4</f>
        <v/>
      </c>
    </row>
    <row r="6" spans="1:10">
      <c r="A6" t="str">
        <f>IF(申込一覧表!D10="","",申込一覧表!Z10)</f>
        <v/>
      </c>
      <c r="B6">
        <v>0</v>
      </c>
      <c r="C6" s="143" t="str">
        <f>申込一覧表!AF10</f>
        <v xml:space="preserve">  </v>
      </c>
      <c r="D6" s="143" t="str">
        <f>申込一覧表!AE10</f>
        <v xml:space="preserve"> </v>
      </c>
      <c r="E6" s="145">
        <f>申込一覧表!B10</f>
        <v>0</v>
      </c>
      <c r="F6" s="143" t="str">
        <f>申込一覧表!P10</f>
        <v/>
      </c>
      <c r="G6" s="143" t="str">
        <f>申込一覧表!AC10</f>
        <v/>
      </c>
      <c r="I6" s="143">
        <f>申込一覧表!AP10</f>
        <v>0</v>
      </c>
      <c r="J6" s="147" t="str">
        <f>申込書!$AB$4</f>
        <v/>
      </c>
    </row>
    <row r="7" spans="1:10">
      <c r="A7" t="str">
        <f>IF(申込一覧表!D11="","",申込一覧表!Z11)</f>
        <v/>
      </c>
      <c r="B7">
        <v>0</v>
      </c>
      <c r="C7" s="143" t="str">
        <f>申込一覧表!AF11</f>
        <v xml:space="preserve">  </v>
      </c>
      <c r="D7" s="143" t="str">
        <f>申込一覧表!AE11</f>
        <v xml:space="preserve"> </v>
      </c>
      <c r="E7" s="145">
        <f>申込一覧表!B11</f>
        <v>0</v>
      </c>
      <c r="F7" s="143" t="str">
        <f>申込一覧表!P11</f>
        <v/>
      </c>
      <c r="G7" s="143" t="str">
        <f>申込一覧表!AC11</f>
        <v/>
      </c>
      <c r="I7" s="143">
        <f>申込一覧表!AP11</f>
        <v>0</v>
      </c>
      <c r="J7" s="147" t="str">
        <f>申込書!$AB$4</f>
        <v/>
      </c>
    </row>
    <row r="8" spans="1:10">
      <c r="A8" t="str">
        <f>IF(申込一覧表!D12="","",申込一覧表!Z12)</f>
        <v/>
      </c>
      <c r="B8">
        <v>0</v>
      </c>
      <c r="C8" s="143" t="str">
        <f>申込一覧表!AF12</f>
        <v xml:space="preserve">  </v>
      </c>
      <c r="D8" s="143" t="str">
        <f>申込一覧表!AE12</f>
        <v xml:space="preserve"> </v>
      </c>
      <c r="E8" s="145">
        <f>申込一覧表!B12</f>
        <v>0</v>
      </c>
      <c r="F8" s="143" t="str">
        <f>申込一覧表!P12</f>
        <v/>
      </c>
      <c r="G8" s="143" t="str">
        <f>申込一覧表!AC12</f>
        <v/>
      </c>
      <c r="I8" s="143">
        <f>申込一覧表!AP12</f>
        <v>0</v>
      </c>
      <c r="J8" s="147" t="str">
        <f>申込書!$AB$4</f>
        <v/>
      </c>
    </row>
    <row r="9" spans="1:10">
      <c r="A9" t="str">
        <f>IF(申込一覧表!D13="","",申込一覧表!Z13)</f>
        <v/>
      </c>
      <c r="B9">
        <v>0</v>
      </c>
      <c r="C9" s="143" t="str">
        <f>申込一覧表!AF13</f>
        <v xml:space="preserve">  </v>
      </c>
      <c r="D9" s="143" t="str">
        <f>申込一覧表!AE13</f>
        <v xml:space="preserve"> </v>
      </c>
      <c r="E9" s="145">
        <f>申込一覧表!B13</f>
        <v>0</v>
      </c>
      <c r="F9" s="143" t="str">
        <f>申込一覧表!P13</f>
        <v/>
      </c>
      <c r="G9" s="143" t="str">
        <f>申込一覧表!AC13</f>
        <v/>
      </c>
      <c r="I9" s="143">
        <f>申込一覧表!AP13</f>
        <v>0</v>
      </c>
      <c r="J9" s="147" t="str">
        <f>申込書!$AB$4</f>
        <v/>
      </c>
    </row>
    <row r="10" spans="1:10">
      <c r="A10" t="str">
        <f>IF(申込一覧表!D14="","",申込一覧表!Z14)</f>
        <v/>
      </c>
      <c r="B10">
        <v>0</v>
      </c>
      <c r="C10" s="143" t="str">
        <f>申込一覧表!AF14</f>
        <v xml:space="preserve">  </v>
      </c>
      <c r="D10" s="143" t="str">
        <f>申込一覧表!AE14</f>
        <v xml:space="preserve"> </v>
      </c>
      <c r="E10" s="145">
        <f>申込一覧表!B14</f>
        <v>0</v>
      </c>
      <c r="F10" s="143" t="str">
        <f>申込一覧表!P14</f>
        <v/>
      </c>
      <c r="G10" s="143" t="str">
        <f>申込一覧表!AC14</f>
        <v/>
      </c>
      <c r="I10" s="143">
        <f>申込一覧表!AP14</f>
        <v>0</v>
      </c>
      <c r="J10" s="147" t="str">
        <f>申込書!$AB$4</f>
        <v/>
      </c>
    </row>
    <row r="11" spans="1:10">
      <c r="A11" t="str">
        <f>IF(申込一覧表!D15="","",申込一覧表!Z15)</f>
        <v/>
      </c>
      <c r="B11">
        <v>0</v>
      </c>
      <c r="C11" s="143" t="str">
        <f>申込一覧表!AF15</f>
        <v xml:space="preserve">  </v>
      </c>
      <c r="D11" s="143" t="str">
        <f>申込一覧表!AE15</f>
        <v xml:space="preserve"> </v>
      </c>
      <c r="E11" s="145">
        <f>申込一覧表!B15</f>
        <v>0</v>
      </c>
      <c r="F11" s="143" t="str">
        <f>申込一覧表!P15</f>
        <v/>
      </c>
      <c r="G11" s="143" t="str">
        <f>申込一覧表!AC15</f>
        <v/>
      </c>
      <c r="I11" s="143">
        <f>申込一覧表!AP15</f>
        <v>0</v>
      </c>
      <c r="J11" s="147" t="str">
        <f>申込書!$AB$4</f>
        <v/>
      </c>
    </row>
    <row r="12" spans="1:10">
      <c r="A12" t="str">
        <f>IF(申込一覧表!D16="","",申込一覧表!Z16)</f>
        <v/>
      </c>
      <c r="B12">
        <v>0</v>
      </c>
      <c r="C12" s="143" t="str">
        <f>申込一覧表!AF16</f>
        <v xml:space="preserve">  </v>
      </c>
      <c r="D12" s="143" t="str">
        <f>申込一覧表!AE16</f>
        <v xml:space="preserve"> </v>
      </c>
      <c r="E12" s="145">
        <f>申込一覧表!B16</f>
        <v>0</v>
      </c>
      <c r="F12" s="143" t="str">
        <f>申込一覧表!P16</f>
        <v/>
      </c>
      <c r="G12" s="143" t="str">
        <f>申込一覧表!AC16</f>
        <v/>
      </c>
      <c r="I12" s="143">
        <f>申込一覧表!AP16</f>
        <v>0</v>
      </c>
      <c r="J12" s="147" t="str">
        <f>申込書!$AB$4</f>
        <v/>
      </c>
    </row>
    <row r="13" spans="1:10">
      <c r="A13" t="str">
        <f>IF(申込一覧表!D17="","",申込一覧表!Z17)</f>
        <v/>
      </c>
      <c r="B13">
        <v>0</v>
      </c>
      <c r="C13" s="143" t="str">
        <f>申込一覧表!AF17</f>
        <v xml:space="preserve">  </v>
      </c>
      <c r="D13" s="143" t="str">
        <f>申込一覧表!AE17</f>
        <v xml:space="preserve"> </v>
      </c>
      <c r="E13" s="145">
        <f>申込一覧表!B17</f>
        <v>0</v>
      </c>
      <c r="F13" s="143" t="str">
        <f>申込一覧表!P17</f>
        <v/>
      </c>
      <c r="G13" s="143" t="str">
        <f>申込一覧表!AC17</f>
        <v/>
      </c>
      <c r="I13" s="143">
        <f>申込一覧表!AP17</f>
        <v>0</v>
      </c>
      <c r="J13" s="147" t="str">
        <f>申込書!$AB$4</f>
        <v/>
      </c>
    </row>
    <row r="14" spans="1:10">
      <c r="A14" t="str">
        <f>IF(申込一覧表!D18="","",申込一覧表!Z18)</f>
        <v/>
      </c>
      <c r="B14">
        <v>0</v>
      </c>
      <c r="C14" s="143" t="str">
        <f>申込一覧表!AF18</f>
        <v xml:space="preserve">  </v>
      </c>
      <c r="D14" s="143" t="str">
        <f>申込一覧表!AE18</f>
        <v xml:space="preserve"> </v>
      </c>
      <c r="E14" s="145">
        <f>申込一覧表!B18</f>
        <v>0</v>
      </c>
      <c r="F14" s="143" t="str">
        <f>申込一覧表!P18</f>
        <v/>
      </c>
      <c r="G14" s="143" t="str">
        <f>申込一覧表!AC18</f>
        <v/>
      </c>
      <c r="I14" s="143">
        <f>申込一覧表!AP18</f>
        <v>0</v>
      </c>
      <c r="J14" s="147" t="str">
        <f>申込書!$AB$4</f>
        <v/>
      </c>
    </row>
    <row r="15" spans="1:10">
      <c r="A15" t="str">
        <f>IF(申込一覧表!D19="","",申込一覧表!Z19)</f>
        <v/>
      </c>
      <c r="B15">
        <v>0</v>
      </c>
      <c r="C15" s="143" t="str">
        <f>申込一覧表!AF19</f>
        <v xml:space="preserve">  </v>
      </c>
      <c r="D15" s="143" t="str">
        <f>申込一覧表!AE19</f>
        <v xml:space="preserve"> </v>
      </c>
      <c r="E15" s="145">
        <f>申込一覧表!B19</f>
        <v>0</v>
      </c>
      <c r="F15" s="143" t="str">
        <f>申込一覧表!P19</f>
        <v/>
      </c>
      <c r="G15" s="143" t="str">
        <f>申込一覧表!AC19</f>
        <v/>
      </c>
      <c r="I15" s="143">
        <f>申込一覧表!AP19</f>
        <v>0</v>
      </c>
      <c r="J15" s="147" t="str">
        <f>申込書!$AB$4</f>
        <v/>
      </c>
    </row>
    <row r="16" spans="1:10">
      <c r="A16" t="str">
        <f>IF(申込一覧表!D20="","",申込一覧表!Z20)</f>
        <v/>
      </c>
      <c r="B16">
        <v>0</v>
      </c>
      <c r="C16" s="143" t="str">
        <f>申込一覧表!AF20</f>
        <v xml:space="preserve">  </v>
      </c>
      <c r="D16" s="143" t="str">
        <f>申込一覧表!AE20</f>
        <v xml:space="preserve"> </v>
      </c>
      <c r="E16" s="145">
        <f>申込一覧表!B20</f>
        <v>0</v>
      </c>
      <c r="F16" s="143" t="str">
        <f>申込一覧表!P20</f>
        <v/>
      </c>
      <c r="G16" s="143" t="str">
        <f>申込一覧表!AC20</f>
        <v/>
      </c>
      <c r="I16" s="143">
        <f>申込一覧表!AP20</f>
        <v>0</v>
      </c>
      <c r="J16" s="147" t="str">
        <f>申込書!$AB$4</f>
        <v/>
      </c>
    </row>
    <row r="17" spans="1:10">
      <c r="A17" t="str">
        <f>IF(申込一覧表!D21="","",申込一覧表!Z21)</f>
        <v/>
      </c>
      <c r="B17">
        <v>0</v>
      </c>
      <c r="C17" s="143" t="str">
        <f>申込一覧表!AF21</f>
        <v xml:space="preserve">  </v>
      </c>
      <c r="D17" s="143" t="str">
        <f>申込一覧表!AE21</f>
        <v xml:space="preserve"> </v>
      </c>
      <c r="E17" s="145">
        <f>申込一覧表!B21</f>
        <v>0</v>
      </c>
      <c r="F17" s="143" t="str">
        <f>申込一覧表!P21</f>
        <v/>
      </c>
      <c r="G17" s="143" t="str">
        <f>申込一覧表!AC21</f>
        <v/>
      </c>
      <c r="I17" s="143">
        <f>申込一覧表!AP21</f>
        <v>0</v>
      </c>
      <c r="J17" s="147" t="str">
        <f>申込書!$AB$4</f>
        <v/>
      </c>
    </row>
    <row r="18" spans="1:10">
      <c r="A18" t="str">
        <f>IF(申込一覧表!D22="","",申込一覧表!Z22)</f>
        <v/>
      </c>
      <c r="B18">
        <v>0</v>
      </c>
      <c r="C18" s="143" t="str">
        <f>申込一覧表!AF22</f>
        <v xml:space="preserve">  </v>
      </c>
      <c r="D18" s="143" t="str">
        <f>申込一覧表!AE22</f>
        <v xml:space="preserve"> </v>
      </c>
      <c r="E18" s="145">
        <f>申込一覧表!B22</f>
        <v>0</v>
      </c>
      <c r="F18" s="143" t="str">
        <f>申込一覧表!P22</f>
        <v/>
      </c>
      <c r="G18" s="143" t="str">
        <f>申込一覧表!AC22</f>
        <v/>
      </c>
      <c r="I18" s="143">
        <f>申込一覧表!AP22</f>
        <v>0</v>
      </c>
      <c r="J18" s="147" t="str">
        <f>申込書!$AB$4</f>
        <v/>
      </c>
    </row>
    <row r="19" spans="1:10">
      <c r="A19" t="str">
        <f>IF(申込一覧表!D23="","",申込一覧表!Z23)</f>
        <v/>
      </c>
      <c r="B19">
        <v>0</v>
      </c>
      <c r="C19" s="143" t="str">
        <f>申込一覧表!AF23</f>
        <v xml:space="preserve">  </v>
      </c>
      <c r="D19" s="143" t="str">
        <f>申込一覧表!AE23</f>
        <v xml:space="preserve"> </v>
      </c>
      <c r="E19" s="145">
        <f>申込一覧表!B23</f>
        <v>0</v>
      </c>
      <c r="F19" s="143" t="str">
        <f>申込一覧表!P23</f>
        <v/>
      </c>
      <c r="G19" s="143" t="str">
        <f>申込一覧表!AC23</f>
        <v/>
      </c>
      <c r="I19" s="143">
        <f>申込一覧表!AP23</f>
        <v>0</v>
      </c>
      <c r="J19" s="147" t="str">
        <f>申込書!$AB$4</f>
        <v/>
      </c>
    </row>
    <row r="20" spans="1:10">
      <c r="A20" t="str">
        <f>IF(申込一覧表!D24="","",申込一覧表!Z24)</f>
        <v/>
      </c>
      <c r="B20">
        <v>0</v>
      </c>
      <c r="C20" s="143" t="str">
        <f>申込一覧表!AF24</f>
        <v xml:space="preserve">  </v>
      </c>
      <c r="D20" s="143" t="str">
        <f>申込一覧表!AE24</f>
        <v xml:space="preserve"> </v>
      </c>
      <c r="E20" s="145">
        <f>申込一覧表!B24</f>
        <v>0</v>
      </c>
      <c r="F20" s="143" t="str">
        <f>申込一覧表!P24</f>
        <v/>
      </c>
      <c r="G20" s="143" t="str">
        <f>申込一覧表!AC24</f>
        <v/>
      </c>
      <c r="I20" s="143">
        <f>申込一覧表!AP24</f>
        <v>0</v>
      </c>
      <c r="J20" s="147" t="str">
        <f>申込書!$AB$4</f>
        <v/>
      </c>
    </row>
    <row r="21" spans="1:10">
      <c r="A21" t="str">
        <f>IF(申込一覧表!D25="","",申込一覧表!Z25)</f>
        <v/>
      </c>
      <c r="B21">
        <v>0</v>
      </c>
      <c r="C21" s="143" t="str">
        <f>申込一覧表!AF25</f>
        <v xml:space="preserve">  </v>
      </c>
      <c r="D21" s="143" t="str">
        <f>申込一覧表!AE25</f>
        <v xml:space="preserve"> </v>
      </c>
      <c r="E21" s="145">
        <f>申込一覧表!B25</f>
        <v>0</v>
      </c>
      <c r="F21" s="143" t="str">
        <f>申込一覧表!P25</f>
        <v/>
      </c>
      <c r="G21" s="143" t="str">
        <f>申込一覧表!AC25</f>
        <v/>
      </c>
      <c r="I21" s="143">
        <f>申込一覧表!AP25</f>
        <v>0</v>
      </c>
      <c r="J21" s="147" t="str">
        <f>申込書!$AB$4</f>
        <v/>
      </c>
    </row>
    <row r="22" spans="1:10">
      <c r="A22" t="str">
        <f>IF(申込一覧表!D26="","",申込一覧表!Z26)</f>
        <v/>
      </c>
      <c r="B22">
        <v>0</v>
      </c>
      <c r="C22" s="143" t="str">
        <f>申込一覧表!AF26</f>
        <v xml:space="preserve">  </v>
      </c>
      <c r="D22" s="143" t="str">
        <f>申込一覧表!AE26</f>
        <v xml:space="preserve"> </v>
      </c>
      <c r="E22" s="145">
        <f>申込一覧表!B26</f>
        <v>0</v>
      </c>
      <c r="F22" s="143" t="str">
        <f>申込一覧表!P26</f>
        <v/>
      </c>
      <c r="G22" s="143" t="str">
        <f>申込一覧表!AC26</f>
        <v/>
      </c>
      <c r="I22" s="143">
        <f>申込一覧表!AP26</f>
        <v>0</v>
      </c>
      <c r="J22" s="147" t="str">
        <f>申込書!$AB$4</f>
        <v/>
      </c>
    </row>
    <row r="23" spans="1:10">
      <c r="A23" t="str">
        <f>IF(申込一覧表!D27="","",申込一覧表!Z27)</f>
        <v/>
      </c>
      <c r="B23">
        <v>0</v>
      </c>
      <c r="C23" s="143" t="str">
        <f>申込一覧表!AF27</f>
        <v xml:space="preserve">  </v>
      </c>
      <c r="D23" s="143" t="str">
        <f>申込一覧表!AE27</f>
        <v xml:space="preserve"> </v>
      </c>
      <c r="E23" s="145">
        <f>申込一覧表!B27</f>
        <v>0</v>
      </c>
      <c r="F23" s="143" t="str">
        <f>申込一覧表!P27</f>
        <v/>
      </c>
      <c r="G23" s="143" t="str">
        <f>申込一覧表!AC27</f>
        <v/>
      </c>
      <c r="I23" s="143">
        <f>申込一覧表!AP27</f>
        <v>0</v>
      </c>
      <c r="J23" s="147" t="str">
        <f>申込書!$AB$4</f>
        <v/>
      </c>
    </row>
    <row r="24" spans="1:10">
      <c r="A24" t="str">
        <f>IF(申込一覧表!D28="","",申込一覧表!Z28)</f>
        <v/>
      </c>
      <c r="B24">
        <v>0</v>
      </c>
      <c r="C24" s="143" t="str">
        <f>申込一覧表!AF28</f>
        <v xml:space="preserve">  </v>
      </c>
      <c r="D24" s="143" t="str">
        <f>申込一覧表!AE28</f>
        <v xml:space="preserve"> </v>
      </c>
      <c r="E24" s="145">
        <f>申込一覧表!B28</f>
        <v>0</v>
      </c>
      <c r="F24" s="143" t="str">
        <f>申込一覧表!P28</f>
        <v/>
      </c>
      <c r="G24" s="143" t="str">
        <f>申込一覧表!AC28</f>
        <v/>
      </c>
      <c r="I24" s="143">
        <f>申込一覧表!AP28</f>
        <v>0</v>
      </c>
      <c r="J24" s="147" t="str">
        <f>申込書!$AB$4</f>
        <v/>
      </c>
    </row>
    <row r="25" spans="1:10">
      <c r="A25" t="str">
        <f>IF(申込一覧表!D29="","",申込一覧表!Z29)</f>
        <v/>
      </c>
      <c r="B25">
        <v>0</v>
      </c>
      <c r="C25" s="143" t="str">
        <f>申込一覧表!AF29</f>
        <v xml:space="preserve">  </v>
      </c>
      <c r="D25" s="143" t="str">
        <f>申込一覧表!AE29</f>
        <v xml:space="preserve"> </v>
      </c>
      <c r="E25" s="145">
        <f>申込一覧表!B29</f>
        <v>0</v>
      </c>
      <c r="F25" s="143" t="str">
        <f>申込一覧表!P29</f>
        <v/>
      </c>
      <c r="G25" s="143" t="str">
        <f>申込一覧表!AC29</f>
        <v/>
      </c>
      <c r="I25" s="143">
        <f>申込一覧表!AP29</f>
        <v>0</v>
      </c>
      <c r="J25" s="147" t="str">
        <f>申込書!$AB$4</f>
        <v/>
      </c>
    </row>
    <row r="26" spans="1:10">
      <c r="A26" t="str">
        <f>IF(申込一覧表!D30="","",申込一覧表!Z30)</f>
        <v/>
      </c>
      <c r="B26">
        <v>0</v>
      </c>
      <c r="C26" s="143" t="str">
        <f>申込一覧表!AF30</f>
        <v xml:space="preserve">  </v>
      </c>
      <c r="D26" s="143" t="str">
        <f>申込一覧表!AE30</f>
        <v xml:space="preserve"> </v>
      </c>
      <c r="E26" s="145">
        <f>申込一覧表!B30</f>
        <v>0</v>
      </c>
      <c r="F26" s="143" t="str">
        <f>申込一覧表!P30</f>
        <v/>
      </c>
      <c r="G26" s="143" t="str">
        <f>申込一覧表!AC30</f>
        <v/>
      </c>
      <c r="I26" s="143">
        <f>申込一覧表!AP30</f>
        <v>0</v>
      </c>
      <c r="J26" s="147" t="str">
        <f>申込書!$AB$4</f>
        <v/>
      </c>
    </row>
    <row r="27" spans="1:10">
      <c r="A27" t="str">
        <f>IF(申込一覧表!D31="","",申込一覧表!Z31)</f>
        <v/>
      </c>
      <c r="B27">
        <v>0</v>
      </c>
      <c r="C27" s="143" t="str">
        <f>申込一覧表!AF31</f>
        <v xml:space="preserve">  </v>
      </c>
      <c r="D27" s="143" t="str">
        <f>申込一覧表!AE31</f>
        <v xml:space="preserve"> </v>
      </c>
      <c r="E27" s="145">
        <f>申込一覧表!B31</f>
        <v>0</v>
      </c>
      <c r="F27" s="143" t="str">
        <f>申込一覧表!P31</f>
        <v/>
      </c>
      <c r="G27" s="143" t="str">
        <f>申込一覧表!AC31</f>
        <v/>
      </c>
      <c r="I27" s="143">
        <f>申込一覧表!AP31</f>
        <v>0</v>
      </c>
      <c r="J27" s="147" t="str">
        <f>申込書!$AB$4</f>
        <v/>
      </c>
    </row>
    <row r="28" spans="1:10">
      <c r="A28" t="str">
        <f>IF(申込一覧表!D32="","",申込一覧表!Z32)</f>
        <v/>
      </c>
      <c r="B28">
        <v>0</v>
      </c>
      <c r="C28" s="143" t="str">
        <f>申込一覧表!AF32</f>
        <v xml:space="preserve">  </v>
      </c>
      <c r="D28" s="143" t="str">
        <f>申込一覧表!AE32</f>
        <v xml:space="preserve"> </v>
      </c>
      <c r="E28" s="145">
        <f>申込一覧表!B32</f>
        <v>0</v>
      </c>
      <c r="F28" s="143" t="str">
        <f>申込一覧表!P32</f>
        <v/>
      </c>
      <c r="G28" s="143" t="str">
        <f>申込一覧表!AC32</f>
        <v/>
      </c>
      <c r="I28" s="143">
        <f>申込一覧表!AP32</f>
        <v>0</v>
      </c>
      <c r="J28" s="147" t="str">
        <f>申込書!$AB$4</f>
        <v/>
      </c>
    </row>
    <row r="29" spans="1:10">
      <c r="A29" t="str">
        <f>IF(申込一覧表!D33="","",申込一覧表!Z33)</f>
        <v/>
      </c>
      <c r="B29">
        <v>0</v>
      </c>
      <c r="C29" s="143" t="str">
        <f>申込一覧表!AF33</f>
        <v xml:space="preserve">  </v>
      </c>
      <c r="D29" s="143" t="str">
        <f>申込一覧表!AE33</f>
        <v xml:space="preserve"> </v>
      </c>
      <c r="E29" s="145">
        <f>申込一覧表!B33</f>
        <v>0</v>
      </c>
      <c r="F29" s="143" t="str">
        <f>申込一覧表!P33</f>
        <v/>
      </c>
      <c r="G29" s="143" t="str">
        <f>申込一覧表!AC33</f>
        <v/>
      </c>
      <c r="I29" s="143">
        <f>申込一覧表!AP33</f>
        <v>0</v>
      </c>
      <c r="J29" s="147" t="str">
        <f>申込書!$AB$4</f>
        <v/>
      </c>
    </row>
    <row r="30" spans="1:10">
      <c r="A30" t="str">
        <f>IF(申込一覧表!D34="","",申込一覧表!Z34)</f>
        <v/>
      </c>
      <c r="B30">
        <v>0</v>
      </c>
      <c r="C30" s="143" t="str">
        <f>申込一覧表!AF34</f>
        <v xml:space="preserve">  </v>
      </c>
      <c r="D30" s="143" t="str">
        <f>申込一覧表!AE34</f>
        <v xml:space="preserve"> </v>
      </c>
      <c r="E30" s="145">
        <f>申込一覧表!B34</f>
        <v>0</v>
      </c>
      <c r="F30" s="143" t="str">
        <f>申込一覧表!P34</f>
        <v/>
      </c>
      <c r="G30" s="143" t="str">
        <f>申込一覧表!AC34</f>
        <v/>
      </c>
      <c r="I30" s="143">
        <f>申込一覧表!AP34</f>
        <v>0</v>
      </c>
      <c r="J30" s="147" t="str">
        <f>申込書!$AB$4</f>
        <v/>
      </c>
    </row>
    <row r="31" spans="1:10">
      <c r="A31" t="str">
        <f>IF(申込一覧表!D35="","",申込一覧表!Z35)</f>
        <v/>
      </c>
      <c r="B31">
        <v>0</v>
      </c>
      <c r="C31" s="143" t="str">
        <f>申込一覧表!AF35</f>
        <v xml:space="preserve">  </v>
      </c>
      <c r="D31" s="143" t="str">
        <f>申込一覧表!AE35</f>
        <v xml:space="preserve"> </v>
      </c>
      <c r="E31" s="145">
        <f>申込一覧表!B35</f>
        <v>0</v>
      </c>
      <c r="F31" s="143" t="str">
        <f>申込一覧表!P35</f>
        <v/>
      </c>
      <c r="G31" s="143" t="str">
        <f>申込一覧表!AC35</f>
        <v/>
      </c>
      <c r="I31" s="143">
        <f>申込一覧表!AP35</f>
        <v>0</v>
      </c>
      <c r="J31" s="147" t="str">
        <f>申込書!$AB$4</f>
        <v/>
      </c>
    </row>
    <row r="32" spans="1:10">
      <c r="A32" t="str">
        <f>IF(申込一覧表!D36="","",申込一覧表!Z36)</f>
        <v/>
      </c>
      <c r="B32">
        <v>0</v>
      </c>
      <c r="C32" s="143" t="str">
        <f>申込一覧表!AF36</f>
        <v xml:space="preserve">  </v>
      </c>
      <c r="D32" s="143" t="str">
        <f>申込一覧表!AE36</f>
        <v xml:space="preserve"> </v>
      </c>
      <c r="E32" s="145">
        <f>申込一覧表!B36</f>
        <v>0</v>
      </c>
      <c r="F32" s="143" t="str">
        <f>申込一覧表!P36</f>
        <v/>
      </c>
      <c r="G32" s="143" t="str">
        <f>申込一覧表!AC36</f>
        <v/>
      </c>
      <c r="I32" s="143">
        <f>申込一覧表!AP36</f>
        <v>0</v>
      </c>
      <c r="J32" s="147" t="str">
        <f>申込書!$AB$4</f>
        <v/>
      </c>
    </row>
    <row r="33" spans="1:10">
      <c r="A33" t="str">
        <f>IF(申込一覧表!D37="","",申込一覧表!Z37)</f>
        <v/>
      </c>
      <c r="B33">
        <v>0</v>
      </c>
      <c r="C33" s="143" t="str">
        <f>申込一覧表!AF37</f>
        <v xml:space="preserve">  </v>
      </c>
      <c r="D33" s="143" t="str">
        <f>申込一覧表!AE37</f>
        <v xml:space="preserve"> </v>
      </c>
      <c r="E33" s="145">
        <f>申込一覧表!B37</f>
        <v>0</v>
      </c>
      <c r="F33" s="143" t="str">
        <f>申込一覧表!P37</f>
        <v/>
      </c>
      <c r="G33" s="143" t="str">
        <f>申込一覧表!AC37</f>
        <v/>
      </c>
      <c r="I33" s="143">
        <f>申込一覧表!AP37</f>
        <v>0</v>
      </c>
      <c r="J33" s="147" t="str">
        <f>申込書!$AB$4</f>
        <v/>
      </c>
    </row>
    <row r="34" spans="1:10">
      <c r="A34" t="str">
        <f>IF(申込一覧表!D38="","",申込一覧表!Z38)</f>
        <v/>
      </c>
      <c r="B34">
        <v>0</v>
      </c>
      <c r="C34" s="143" t="str">
        <f>申込一覧表!AF38</f>
        <v xml:space="preserve">  </v>
      </c>
      <c r="D34" s="143" t="str">
        <f>申込一覧表!AE38</f>
        <v xml:space="preserve"> </v>
      </c>
      <c r="E34" s="145">
        <f>申込一覧表!B38</f>
        <v>0</v>
      </c>
      <c r="F34" s="143" t="str">
        <f>申込一覧表!P38</f>
        <v/>
      </c>
      <c r="G34" s="143" t="str">
        <f>申込一覧表!AC38</f>
        <v/>
      </c>
      <c r="I34" s="143">
        <f>申込一覧表!AP38</f>
        <v>0</v>
      </c>
      <c r="J34" s="147" t="str">
        <f>申込書!$AB$4</f>
        <v/>
      </c>
    </row>
    <row r="35" spans="1:10">
      <c r="A35" t="str">
        <f>IF(申込一覧表!D39="","",申込一覧表!Z39)</f>
        <v/>
      </c>
      <c r="B35">
        <v>0</v>
      </c>
      <c r="C35" s="143" t="str">
        <f>申込一覧表!AF39</f>
        <v xml:space="preserve">  </v>
      </c>
      <c r="D35" s="143" t="str">
        <f>申込一覧表!AE39</f>
        <v xml:space="preserve"> </v>
      </c>
      <c r="E35" s="145">
        <f>申込一覧表!B39</f>
        <v>0</v>
      </c>
      <c r="F35" s="143" t="str">
        <f>申込一覧表!P39</f>
        <v/>
      </c>
      <c r="G35" s="143" t="str">
        <f>申込一覧表!AC39</f>
        <v/>
      </c>
      <c r="I35" s="143">
        <f>申込一覧表!AP39</f>
        <v>0</v>
      </c>
      <c r="J35" s="147" t="str">
        <f>申込書!$AB$4</f>
        <v/>
      </c>
    </row>
    <row r="36" spans="1:10">
      <c r="A36" t="str">
        <f>IF(申込一覧表!D40="","",申込一覧表!Z40)</f>
        <v/>
      </c>
      <c r="B36">
        <v>0</v>
      </c>
      <c r="C36" s="143" t="str">
        <f>申込一覧表!AF40</f>
        <v xml:space="preserve">  </v>
      </c>
      <c r="D36" s="143" t="str">
        <f>申込一覧表!AE40</f>
        <v xml:space="preserve"> </v>
      </c>
      <c r="E36" s="145">
        <f>申込一覧表!B40</f>
        <v>0</v>
      </c>
      <c r="F36" s="143" t="str">
        <f>申込一覧表!P40</f>
        <v/>
      </c>
      <c r="G36" s="143" t="str">
        <f>申込一覧表!AC40</f>
        <v/>
      </c>
      <c r="I36" s="143">
        <f>申込一覧表!AP40</f>
        <v>0</v>
      </c>
      <c r="J36" s="147" t="str">
        <f>申込書!$AB$4</f>
        <v/>
      </c>
    </row>
    <row r="37" spans="1:10">
      <c r="A37" t="str">
        <f>IF(申込一覧表!D41="","",申込一覧表!Z41)</f>
        <v/>
      </c>
      <c r="B37">
        <v>0</v>
      </c>
      <c r="C37" s="143" t="str">
        <f>申込一覧表!AF41</f>
        <v xml:space="preserve">  </v>
      </c>
      <c r="D37" s="143" t="str">
        <f>申込一覧表!AE41</f>
        <v xml:space="preserve"> </v>
      </c>
      <c r="E37" s="145">
        <f>申込一覧表!B41</f>
        <v>0</v>
      </c>
      <c r="F37" s="143" t="str">
        <f>申込一覧表!P41</f>
        <v/>
      </c>
      <c r="G37" s="143" t="str">
        <f>申込一覧表!AC41</f>
        <v/>
      </c>
      <c r="I37" s="143">
        <f>申込一覧表!AP41</f>
        <v>0</v>
      </c>
      <c r="J37" s="147" t="str">
        <f>申込書!$AB$4</f>
        <v/>
      </c>
    </row>
    <row r="38" spans="1:10">
      <c r="A38" t="str">
        <f>IF(申込一覧表!D42="","",申込一覧表!Z42)</f>
        <v/>
      </c>
      <c r="B38">
        <v>0</v>
      </c>
      <c r="C38" s="143" t="str">
        <f>申込一覧表!AF42</f>
        <v xml:space="preserve">  </v>
      </c>
      <c r="D38" s="143" t="str">
        <f>申込一覧表!AE42</f>
        <v xml:space="preserve"> </v>
      </c>
      <c r="E38" s="145">
        <f>申込一覧表!B42</f>
        <v>0</v>
      </c>
      <c r="F38" s="143" t="str">
        <f>申込一覧表!P42</f>
        <v/>
      </c>
      <c r="G38" s="143" t="str">
        <f>申込一覧表!AC42</f>
        <v/>
      </c>
      <c r="I38" s="143">
        <f>申込一覧表!AP42</f>
        <v>0</v>
      </c>
      <c r="J38" s="147" t="str">
        <f>申込書!$AB$4</f>
        <v/>
      </c>
    </row>
    <row r="39" spans="1:10">
      <c r="A39" t="str">
        <f>IF(申込一覧表!D43="","",申込一覧表!Z43)</f>
        <v/>
      </c>
      <c r="B39">
        <v>0</v>
      </c>
      <c r="C39" s="143" t="str">
        <f>申込一覧表!AF43</f>
        <v xml:space="preserve">  </v>
      </c>
      <c r="D39" s="143" t="str">
        <f>申込一覧表!AE43</f>
        <v xml:space="preserve"> </v>
      </c>
      <c r="E39" s="145">
        <f>申込一覧表!B43</f>
        <v>0</v>
      </c>
      <c r="F39" s="143" t="str">
        <f>申込一覧表!P43</f>
        <v/>
      </c>
      <c r="G39" s="143" t="str">
        <f>申込一覧表!AC43</f>
        <v/>
      </c>
      <c r="I39" s="143">
        <f>申込一覧表!AP43</f>
        <v>0</v>
      </c>
      <c r="J39" s="147" t="str">
        <f>申込書!$AB$4</f>
        <v/>
      </c>
    </row>
    <row r="40" spans="1:10">
      <c r="A40" t="str">
        <f>IF(申込一覧表!D44="","",申込一覧表!Z44)</f>
        <v/>
      </c>
      <c r="B40">
        <v>0</v>
      </c>
      <c r="C40" s="143" t="str">
        <f>申込一覧表!AF44</f>
        <v xml:space="preserve">  </v>
      </c>
      <c r="D40" s="143" t="str">
        <f>申込一覧表!AE44</f>
        <v xml:space="preserve"> </v>
      </c>
      <c r="E40" s="145">
        <f>申込一覧表!B44</f>
        <v>0</v>
      </c>
      <c r="F40" s="143" t="str">
        <f>申込一覧表!P44</f>
        <v/>
      </c>
      <c r="G40" s="143" t="str">
        <f>申込一覧表!AC44</f>
        <v/>
      </c>
      <c r="I40" s="143">
        <f>申込一覧表!AP44</f>
        <v>0</v>
      </c>
      <c r="J40" s="147" t="str">
        <f>申込書!$AB$4</f>
        <v/>
      </c>
    </row>
    <row r="41" spans="1:10">
      <c r="A41" s="137" t="str">
        <f>IF(申込一覧表!D45="","",申込一覧表!Z45)</f>
        <v/>
      </c>
      <c r="B41" s="137">
        <v>0</v>
      </c>
      <c r="C41" s="137" t="str">
        <f>申込一覧表!AF45</f>
        <v xml:space="preserve">  </v>
      </c>
      <c r="D41" s="137" t="str">
        <f>申込一覧表!AE45</f>
        <v xml:space="preserve"> </v>
      </c>
      <c r="E41" s="138">
        <f>申込一覧表!B45</f>
        <v>0</v>
      </c>
      <c r="F41" s="137" t="str">
        <f>申込一覧表!P45</f>
        <v/>
      </c>
      <c r="G41" s="137" t="str">
        <f>申込一覧表!AC45</f>
        <v/>
      </c>
      <c r="H41" s="137"/>
      <c r="I41" s="137">
        <f>申込一覧表!AP45</f>
        <v>0</v>
      </c>
      <c r="J41" s="148" t="str">
        <f>申込書!$AB$4</f>
        <v/>
      </c>
    </row>
    <row r="42" spans="1:10">
      <c r="A42" t="str">
        <f>IF(申込一覧表!D46="","",申込一覧表!Z46)</f>
        <v/>
      </c>
      <c r="C42" t="str">
        <f>IF(A42="","",申込一覧表!AF46)</f>
        <v/>
      </c>
      <c r="D42" t="str">
        <f>IF(A42="","",申込一覧表!AE46)</f>
        <v/>
      </c>
      <c r="E42" s="135" t="str">
        <f>IF(A42="","",申込一覧表!B46)</f>
        <v/>
      </c>
      <c r="F42" t="str">
        <f>IF(A42="","",申込一覧表!P46)</f>
        <v/>
      </c>
      <c r="G42" t="str">
        <f>IF(A42="","",申込一覧表!AC46)</f>
        <v/>
      </c>
      <c r="I42" t="str">
        <f>IF(A42="","",申込一覧表!AP46)</f>
        <v/>
      </c>
      <c r="J42" t="str">
        <f>IF(A42="","",申込書!$AB$4)</f>
        <v/>
      </c>
    </row>
    <row r="43" spans="1:10">
      <c r="A43" s="137" t="str">
        <f>IF(申込一覧表!D47="","",申込一覧表!Z47)</f>
        <v/>
      </c>
      <c r="B43" s="137"/>
      <c r="C43" s="137" t="str">
        <f>IF(A43="","",申込一覧表!AF47)</f>
        <v/>
      </c>
      <c r="D43" s="137" t="str">
        <f>IF(A43="","",申込一覧表!AE47)</f>
        <v/>
      </c>
      <c r="E43" s="138" t="str">
        <f>IF(A43="","",申込一覧表!B47)</f>
        <v/>
      </c>
      <c r="F43" s="137" t="str">
        <f>IF(A43="","",申込一覧表!P47)</f>
        <v/>
      </c>
      <c r="G43" s="137" t="str">
        <f>IF(A43="","",申込一覧表!AC47)</f>
        <v/>
      </c>
      <c r="H43" s="137"/>
      <c r="I43" s="137" t="str">
        <f>IF(A43="","",申込一覧表!AP47)</f>
        <v/>
      </c>
      <c r="J43" s="137" t="str">
        <f>IF(A43="","",申込書!$AB$4)</f>
        <v/>
      </c>
    </row>
    <row r="44" spans="1:10">
      <c r="A44" t="str">
        <f>IF(申込一覧表!D48="","",申込一覧表!Z48)</f>
        <v/>
      </c>
      <c r="B44">
        <v>5</v>
      </c>
      <c r="C44" s="144" t="str">
        <f>申込一覧表!AF48</f>
        <v xml:space="preserve">  </v>
      </c>
      <c r="D44" s="144" t="str">
        <f>申込一覧表!AE48</f>
        <v xml:space="preserve"> </v>
      </c>
      <c r="E44" s="146">
        <f>申込一覧表!B48</f>
        <v>0</v>
      </c>
      <c r="F44" s="144" t="str">
        <f>申込一覧表!P48</f>
        <v/>
      </c>
      <c r="G44" s="144" t="str">
        <f>申込一覧表!AC48</f>
        <v/>
      </c>
      <c r="I44" s="144">
        <f>申込一覧表!AP48</f>
        <v>0</v>
      </c>
      <c r="J44" s="149" t="str">
        <f>申込書!$AB$4</f>
        <v/>
      </c>
    </row>
    <row r="45" spans="1:10">
      <c r="A45" t="str">
        <f>IF(申込一覧表!D49="","",申込一覧表!Z49)</f>
        <v/>
      </c>
      <c r="B45">
        <v>5</v>
      </c>
      <c r="C45" s="143" t="str">
        <f>申込一覧表!AF49</f>
        <v xml:space="preserve">  </v>
      </c>
      <c r="D45" s="143" t="str">
        <f>申込一覧表!AE49</f>
        <v xml:space="preserve"> </v>
      </c>
      <c r="E45" s="145">
        <f>申込一覧表!B49</f>
        <v>0</v>
      </c>
      <c r="F45" s="143" t="str">
        <f>申込一覧表!P49</f>
        <v/>
      </c>
      <c r="G45" s="143" t="str">
        <f>申込一覧表!AC49</f>
        <v/>
      </c>
      <c r="I45" s="143">
        <f>申込一覧表!AP49</f>
        <v>0</v>
      </c>
      <c r="J45" s="147" t="str">
        <f>申込書!$AB$4</f>
        <v/>
      </c>
    </row>
    <row r="46" spans="1:10">
      <c r="A46" t="str">
        <f>IF(申込一覧表!D50="","",申込一覧表!Z50)</f>
        <v/>
      </c>
      <c r="B46">
        <v>5</v>
      </c>
      <c r="C46" s="143" t="str">
        <f>申込一覧表!AF50</f>
        <v xml:space="preserve">  </v>
      </c>
      <c r="D46" s="143" t="str">
        <f>申込一覧表!AE50</f>
        <v xml:space="preserve"> </v>
      </c>
      <c r="E46" s="145">
        <f>申込一覧表!B50</f>
        <v>0</v>
      </c>
      <c r="F46" s="143" t="str">
        <f>申込一覧表!P50</f>
        <v/>
      </c>
      <c r="G46" s="143" t="str">
        <f>申込一覧表!AC50</f>
        <v/>
      </c>
      <c r="I46" s="143">
        <f>申込一覧表!AP50</f>
        <v>0</v>
      </c>
      <c r="J46" s="147" t="str">
        <f>申込書!$AB$4</f>
        <v/>
      </c>
    </row>
    <row r="47" spans="1:10">
      <c r="A47" t="str">
        <f>IF(申込一覧表!D51="","",申込一覧表!Z51)</f>
        <v/>
      </c>
      <c r="B47">
        <v>5</v>
      </c>
      <c r="C47" s="143" t="str">
        <f>申込一覧表!AF51</f>
        <v xml:space="preserve">  </v>
      </c>
      <c r="D47" s="143" t="str">
        <f>申込一覧表!AE51</f>
        <v xml:space="preserve"> </v>
      </c>
      <c r="E47" s="145">
        <f>申込一覧表!B51</f>
        <v>0</v>
      </c>
      <c r="F47" s="143" t="str">
        <f>申込一覧表!P51</f>
        <v/>
      </c>
      <c r="G47" s="143" t="str">
        <f>申込一覧表!AC51</f>
        <v/>
      </c>
      <c r="I47" s="143">
        <f>申込一覧表!AP51</f>
        <v>0</v>
      </c>
      <c r="J47" s="147" t="str">
        <f>申込書!$AB$4</f>
        <v/>
      </c>
    </row>
    <row r="48" spans="1:10">
      <c r="A48" t="str">
        <f>IF(申込一覧表!D52="","",申込一覧表!Z52)</f>
        <v/>
      </c>
      <c r="B48">
        <v>5</v>
      </c>
      <c r="C48" s="143" t="str">
        <f>申込一覧表!AF52</f>
        <v xml:space="preserve">  </v>
      </c>
      <c r="D48" s="143" t="str">
        <f>申込一覧表!AE52</f>
        <v xml:space="preserve"> </v>
      </c>
      <c r="E48" s="145">
        <f>申込一覧表!B52</f>
        <v>0</v>
      </c>
      <c r="F48" s="143" t="str">
        <f>申込一覧表!P52</f>
        <v/>
      </c>
      <c r="G48" s="143" t="str">
        <f>申込一覧表!AC52</f>
        <v/>
      </c>
      <c r="I48" s="143">
        <f>申込一覧表!AP52</f>
        <v>0</v>
      </c>
      <c r="J48" s="147" t="str">
        <f>申込書!$AB$4</f>
        <v/>
      </c>
    </row>
    <row r="49" spans="1:10">
      <c r="A49" t="str">
        <f>IF(申込一覧表!D53="","",申込一覧表!Z53)</f>
        <v/>
      </c>
      <c r="B49">
        <v>5</v>
      </c>
      <c r="C49" s="143" t="str">
        <f>申込一覧表!AF53</f>
        <v xml:space="preserve">  </v>
      </c>
      <c r="D49" s="143" t="str">
        <f>申込一覧表!AE53</f>
        <v xml:space="preserve"> </v>
      </c>
      <c r="E49" s="145">
        <f>申込一覧表!B53</f>
        <v>0</v>
      </c>
      <c r="F49" s="143" t="str">
        <f>申込一覧表!P53</f>
        <v/>
      </c>
      <c r="G49" s="143" t="str">
        <f>申込一覧表!AC53</f>
        <v/>
      </c>
      <c r="I49" s="143">
        <f>申込一覧表!AP53</f>
        <v>0</v>
      </c>
      <c r="J49" s="147" t="str">
        <f>申込書!$AB$4</f>
        <v/>
      </c>
    </row>
    <row r="50" spans="1:10">
      <c r="A50" t="str">
        <f>IF(申込一覧表!D54="","",申込一覧表!Z54)</f>
        <v/>
      </c>
      <c r="B50">
        <v>5</v>
      </c>
      <c r="C50" s="143" t="str">
        <f>申込一覧表!AF54</f>
        <v xml:space="preserve">  </v>
      </c>
      <c r="D50" s="143" t="str">
        <f>申込一覧表!AE54</f>
        <v xml:space="preserve"> </v>
      </c>
      <c r="E50" s="145">
        <f>申込一覧表!B54</f>
        <v>0</v>
      </c>
      <c r="F50" s="143" t="str">
        <f>申込一覧表!P54</f>
        <v/>
      </c>
      <c r="G50" s="143" t="str">
        <f>申込一覧表!AC54</f>
        <v/>
      </c>
      <c r="I50" s="143">
        <f>申込一覧表!AP54</f>
        <v>0</v>
      </c>
      <c r="J50" s="147" t="str">
        <f>申込書!$AB$4</f>
        <v/>
      </c>
    </row>
    <row r="51" spans="1:10">
      <c r="A51" t="str">
        <f>IF(申込一覧表!D55="","",申込一覧表!Z55)</f>
        <v/>
      </c>
      <c r="B51">
        <v>5</v>
      </c>
      <c r="C51" s="143" t="str">
        <f>申込一覧表!AF55</f>
        <v xml:space="preserve">  </v>
      </c>
      <c r="D51" s="143" t="str">
        <f>申込一覧表!AE55</f>
        <v xml:space="preserve"> </v>
      </c>
      <c r="E51" s="145">
        <f>申込一覧表!B55</f>
        <v>0</v>
      </c>
      <c r="F51" s="143" t="str">
        <f>申込一覧表!P55</f>
        <v/>
      </c>
      <c r="G51" s="143" t="str">
        <f>申込一覧表!AC55</f>
        <v/>
      </c>
      <c r="I51" s="143">
        <f>申込一覧表!AP55</f>
        <v>0</v>
      </c>
      <c r="J51" s="147" t="str">
        <f>申込書!$AB$4</f>
        <v/>
      </c>
    </row>
    <row r="52" spans="1:10">
      <c r="A52" t="str">
        <f>IF(申込一覧表!D56="","",申込一覧表!Z56)</f>
        <v/>
      </c>
      <c r="B52">
        <v>5</v>
      </c>
      <c r="C52" s="143" t="str">
        <f>申込一覧表!AF56</f>
        <v xml:space="preserve">  </v>
      </c>
      <c r="D52" s="143" t="str">
        <f>申込一覧表!AE56</f>
        <v xml:space="preserve"> </v>
      </c>
      <c r="E52" s="145">
        <f>申込一覧表!B56</f>
        <v>0</v>
      </c>
      <c r="F52" s="143" t="str">
        <f>申込一覧表!P56</f>
        <v/>
      </c>
      <c r="G52" s="143" t="str">
        <f>申込一覧表!AC56</f>
        <v/>
      </c>
      <c r="I52" s="143">
        <f>申込一覧表!AP56</f>
        <v>0</v>
      </c>
      <c r="J52" s="147" t="str">
        <f>申込書!$AB$4</f>
        <v/>
      </c>
    </row>
    <row r="53" spans="1:10">
      <c r="A53" t="str">
        <f>IF(申込一覧表!D57="","",申込一覧表!Z57)</f>
        <v/>
      </c>
      <c r="B53">
        <v>5</v>
      </c>
      <c r="C53" s="143" t="str">
        <f>申込一覧表!AF57</f>
        <v xml:space="preserve">  </v>
      </c>
      <c r="D53" s="143" t="str">
        <f>申込一覧表!AE57</f>
        <v xml:space="preserve"> </v>
      </c>
      <c r="E53" s="145">
        <f>申込一覧表!B57</f>
        <v>0</v>
      </c>
      <c r="F53" s="143" t="str">
        <f>申込一覧表!P57</f>
        <v/>
      </c>
      <c r="G53" s="143" t="str">
        <f>申込一覧表!AC57</f>
        <v/>
      </c>
      <c r="I53" s="143">
        <f>申込一覧表!AP57</f>
        <v>0</v>
      </c>
      <c r="J53" s="147" t="str">
        <f>申込書!$AB$4</f>
        <v/>
      </c>
    </row>
    <row r="54" spans="1:10">
      <c r="A54" t="str">
        <f>IF(申込一覧表!D58="","",申込一覧表!Z58)</f>
        <v/>
      </c>
      <c r="B54">
        <v>5</v>
      </c>
      <c r="C54" s="143" t="str">
        <f>申込一覧表!AF58</f>
        <v xml:space="preserve">  </v>
      </c>
      <c r="D54" s="143" t="str">
        <f>申込一覧表!AE58</f>
        <v xml:space="preserve"> </v>
      </c>
      <c r="E54" s="145">
        <f>申込一覧表!B58</f>
        <v>0</v>
      </c>
      <c r="F54" s="143" t="str">
        <f>申込一覧表!P58</f>
        <v/>
      </c>
      <c r="G54" s="143" t="str">
        <f>申込一覧表!AC58</f>
        <v/>
      </c>
      <c r="I54" s="143">
        <f>申込一覧表!AP58</f>
        <v>0</v>
      </c>
      <c r="J54" s="147" t="str">
        <f>申込書!$AB$4</f>
        <v/>
      </c>
    </row>
    <row r="55" spans="1:10">
      <c r="A55" t="str">
        <f>IF(申込一覧表!D59="","",申込一覧表!Z59)</f>
        <v/>
      </c>
      <c r="B55">
        <v>5</v>
      </c>
      <c r="C55" s="143" t="str">
        <f>申込一覧表!AF59</f>
        <v xml:space="preserve">  </v>
      </c>
      <c r="D55" s="143" t="str">
        <f>申込一覧表!AE59</f>
        <v xml:space="preserve"> </v>
      </c>
      <c r="E55" s="145">
        <f>申込一覧表!B59</f>
        <v>0</v>
      </c>
      <c r="F55" s="143" t="str">
        <f>申込一覧表!P59</f>
        <v/>
      </c>
      <c r="G55" s="143" t="str">
        <f>申込一覧表!AC59</f>
        <v/>
      </c>
      <c r="I55" s="143">
        <f>申込一覧表!AP59</f>
        <v>0</v>
      </c>
      <c r="J55" s="147" t="str">
        <f>申込書!$AB$4</f>
        <v/>
      </c>
    </row>
    <row r="56" spans="1:10">
      <c r="A56" t="str">
        <f>IF(申込一覧表!D60="","",申込一覧表!Z60)</f>
        <v/>
      </c>
      <c r="B56">
        <v>5</v>
      </c>
      <c r="C56" s="143" t="str">
        <f>申込一覧表!AF60</f>
        <v xml:space="preserve">  </v>
      </c>
      <c r="D56" s="143" t="str">
        <f>申込一覧表!AE60</f>
        <v xml:space="preserve"> </v>
      </c>
      <c r="E56" s="145">
        <f>申込一覧表!B60</f>
        <v>0</v>
      </c>
      <c r="F56" s="143" t="str">
        <f>申込一覧表!P60</f>
        <v/>
      </c>
      <c r="G56" s="143" t="str">
        <f>申込一覧表!AC60</f>
        <v/>
      </c>
      <c r="I56" s="143">
        <f>申込一覧表!AP60</f>
        <v>0</v>
      </c>
      <c r="J56" s="147" t="str">
        <f>申込書!$AB$4</f>
        <v/>
      </c>
    </row>
    <row r="57" spans="1:10">
      <c r="A57" t="str">
        <f>IF(申込一覧表!D61="","",申込一覧表!Z61)</f>
        <v/>
      </c>
      <c r="B57">
        <v>5</v>
      </c>
      <c r="C57" s="143" t="str">
        <f>申込一覧表!AF61</f>
        <v xml:space="preserve">  </v>
      </c>
      <c r="D57" s="143" t="str">
        <f>申込一覧表!AE61</f>
        <v xml:space="preserve"> </v>
      </c>
      <c r="E57" s="145">
        <f>申込一覧表!B61</f>
        <v>0</v>
      </c>
      <c r="F57" s="143" t="str">
        <f>申込一覧表!P61</f>
        <v/>
      </c>
      <c r="G57" s="143" t="str">
        <f>申込一覧表!AC61</f>
        <v/>
      </c>
      <c r="I57" s="143">
        <f>申込一覧表!AP61</f>
        <v>0</v>
      </c>
      <c r="J57" s="147" t="str">
        <f>申込書!$AB$4</f>
        <v/>
      </c>
    </row>
    <row r="58" spans="1:10">
      <c r="A58" t="str">
        <f>IF(申込一覧表!D62="","",申込一覧表!Z62)</f>
        <v/>
      </c>
      <c r="B58">
        <v>5</v>
      </c>
      <c r="C58" s="143" t="str">
        <f>申込一覧表!AF62</f>
        <v xml:space="preserve">  </v>
      </c>
      <c r="D58" s="143" t="str">
        <f>申込一覧表!AE62</f>
        <v xml:space="preserve"> </v>
      </c>
      <c r="E58" s="145">
        <f>申込一覧表!B62</f>
        <v>0</v>
      </c>
      <c r="F58" s="143" t="str">
        <f>申込一覧表!P62</f>
        <v/>
      </c>
      <c r="G58" s="143" t="str">
        <f>申込一覧表!AC62</f>
        <v/>
      </c>
      <c r="I58" s="143">
        <f>申込一覧表!AP62</f>
        <v>0</v>
      </c>
      <c r="J58" s="147" t="str">
        <f>申込書!$AB$4</f>
        <v/>
      </c>
    </row>
    <row r="59" spans="1:10">
      <c r="A59" t="str">
        <f>IF(申込一覧表!D63="","",申込一覧表!Z63)</f>
        <v/>
      </c>
      <c r="B59">
        <v>5</v>
      </c>
      <c r="C59" s="143" t="str">
        <f>申込一覧表!AF63</f>
        <v xml:space="preserve">  </v>
      </c>
      <c r="D59" s="143" t="str">
        <f>申込一覧表!AE63</f>
        <v xml:space="preserve"> </v>
      </c>
      <c r="E59" s="145">
        <f>申込一覧表!B63</f>
        <v>0</v>
      </c>
      <c r="F59" s="143" t="str">
        <f>申込一覧表!P63</f>
        <v/>
      </c>
      <c r="G59" s="143" t="str">
        <f>申込一覧表!AC63</f>
        <v/>
      </c>
      <c r="I59" s="143">
        <f>申込一覧表!AP63</f>
        <v>0</v>
      </c>
      <c r="J59" s="147" t="str">
        <f>申込書!$AB$4</f>
        <v/>
      </c>
    </row>
    <row r="60" spans="1:10">
      <c r="A60" t="str">
        <f>IF(申込一覧表!D64="","",申込一覧表!Z64)</f>
        <v/>
      </c>
      <c r="B60">
        <v>5</v>
      </c>
      <c r="C60" s="143" t="str">
        <f>申込一覧表!AF64</f>
        <v xml:space="preserve">  </v>
      </c>
      <c r="D60" s="143" t="str">
        <f>申込一覧表!AE64</f>
        <v xml:space="preserve"> </v>
      </c>
      <c r="E60" s="145">
        <f>申込一覧表!B64</f>
        <v>0</v>
      </c>
      <c r="F60" s="143" t="str">
        <f>申込一覧表!P64</f>
        <v/>
      </c>
      <c r="G60" s="143" t="str">
        <f>申込一覧表!AC64</f>
        <v/>
      </c>
      <c r="I60" s="143">
        <f>申込一覧表!AP64</f>
        <v>0</v>
      </c>
      <c r="J60" s="147" t="str">
        <f>申込書!$AB$4</f>
        <v/>
      </c>
    </row>
    <row r="61" spans="1:10">
      <c r="A61" t="str">
        <f>IF(申込一覧表!D65="","",申込一覧表!Z65)</f>
        <v/>
      </c>
      <c r="B61">
        <v>5</v>
      </c>
      <c r="C61" s="143" t="str">
        <f>申込一覧表!AF65</f>
        <v xml:space="preserve">  </v>
      </c>
      <c r="D61" s="143" t="str">
        <f>申込一覧表!AE65</f>
        <v xml:space="preserve"> </v>
      </c>
      <c r="E61" s="145">
        <f>申込一覧表!B65</f>
        <v>0</v>
      </c>
      <c r="F61" s="143" t="str">
        <f>申込一覧表!P65</f>
        <v/>
      </c>
      <c r="G61" s="143" t="str">
        <f>申込一覧表!AC65</f>
        <v/>
      </c>
      <c r="I61" s="143">
        <f>申込一覧表!AP65</f>
        <v>0</v>
      </c>
      <c r="J61" s="147" t="str">
        <f>申込書!$AB$4</f>
        <v/>
      </c>
    </row>
    <row r="62" spans="1:10">
      <c r="A62" t="str">
        <f>IF(申込一覧表!D66="","",申込一覧表!Z66)</f>
        <v/>
      </c>
      <c r="B62">
        <v>5</v>
      </c>
      <c r="C62" s="143" t="str">
        <f>申込一覧表!AF66</f>
        <v xml:space="preserve">  </v>
      </c>
      <c r="D62" s="143" t="str">
        <f>申込一覧表!AE66</f>
        <v xml:space="preserve"> </v>
      </c>
      <c r="E62" s="145">
        <f>申込一覧表!B66</f>
        <v>0</v>
      </c>
      <c r="F62" s="143" t="str">
        <f>申込一覧表!P66</f>
        <v/>
      </c>
      <c r="G62" s="143" t="str">
        <f>申込一覧表!AC66</f>
        <v/>
      </c>
      <c r="I62" s="143">
        <f>申込一覧表!AP66</f>
        <v>0</v>
      </c>
      <c r="J62" s="147" t="str">
        <f>申込書!$AB$4</f>
        <v/>
      </c>
    </row>
    <row r="63" spans="1:10">
      <c r="A63" t="str">
        <f>IF(申込一覧表!D67="","",申込一覧表!Z67)</f>
        <v/>
      </c>
      <c r="B63">
        <v>5</v>
      </c>
      <c r="C63" s="143" t="str">
        <f>申込一覧表!AF67</f>
        <v xml:space="preserve">  </v>
      </c>
      <c r="D63" s="143" t="str">
        <f>申込一覧表!AE67</f>
        <v xml:space="preserve"> </v>
      </c>
      <c r="E63" s="145">
        <f>申込一覧表!B67</f>
        <v>0</v>
      </c>
      <c r="F63" s="143" t="str">
        <f>申込一覧表!P67</f>
        <v/>
      </c>
      <c r="G63" s="143" t="str">
        <f>申込一覧表!AC67</f>
        <v/>
      </c>
      <c r="I63" s="143">
        <f>申込一覧表!AP67</f>
        <v>0</v>
      </c>
      <c r="J63" s="147" t="str">
        <f>申込書!$AB$4</f>
        <v/>
      </c>
    </row>
    <row r="64" spans="1:10">
      <c r="A64" t="str">
        <f>IF(申込一覧表!D68="","",申込一覧表!Z68)</f>
        <v/>
      </c>
      <c r="B64">
        <v>5</v>
      </c>
      <c r="C64" s="143" t="str">
        <f>申込一覧表!AF68</f>
        <v xml:space="preserve">  </v>
      </c>
      <c r="D64" s="143" t="str">
        <f>申込一覧表!AE68</f>
        <v xml:space="preserve"> </v>
      </c>
      <c r="E64" s="145">
        <f>申込一覧表!B68</f>
        <v>0</v>
      </c>
      <c r="F64" s="143" t="str">
        <f>申込一覧表!P68</f>
        <v/>
      </c>
      <c r="G64" s="143" t="str">
        <f>申込一覧表!AC68</f>
        <v/>
      </c>
      <c r="I64" s="143">
        <f>申込一覧表!AP68</f>
        <v>0</v>
      </c>
      <c r="J64" s="147" t="str">
        <f>申込書!$AB$4</f>
        <v/>
      </c>
    </row>
    <row r="65" spans="1:10">
      <c r="A65" t="str">
        <f>IF(申込一覧表!D69="","",申込一覧表!Z69)</f>
        <v/>
      </c>
      <c r="B65">
        <v>5</v>
      </c>
      <c r="C65" s="143" t="str">
        <f>申込一覧表!AF69</f>
        <v xml:space="preserve">  </v>
      </c>
      <c r="D65" s="143" t="str">
        <f>申込一覧表!AE69</f>
        <v xml:space="preserve"> </v>
      </c>
      <c r="E65" s="145">
        <f>申込一覧表!B69</f>
        <v>0</v>
      </c>
      <c r="F65" s="143" t="str">
        <f>申込一覧表!P69</f>
        <v/>
      </c>
      <c r="G65" s="143" t="str">
        <f>申込一覧表!AC69</f>
        <v/>
      </c>
      <c r="I65" s="143">
        <f>申込一覧表!AP69</f>
        <v>0</v>
      </c>
      <c r="J65" s="147" t="str">
        <f>申込書!$AB$4</f>
        <v/>
      </c>
    </row>
    <row r="66" spans="1:10">
      <c r="A66" t="str">
        <f>IF(申込一覧表!D70="","",申込一覧表!Z70)</f>
        <v/>
      </c>
      <c r="B66">
        <v>5</v>
      </c>
      <c r="C66" s="143" t="str">
        <f>申込一覧表!AF70</f>
        <v xml:space="preserve">  </v>
      </c>
      <c r="D66" s="143" t="str">
        <f>申込一覧表!AE70</f>
        <v xml:space="preserve"> </v>
      </c>
      <c r="E66" s="145">
        <f>申込一覧表!B70</f>
        <v>0</v>
      </c>
      <c r="F66" s="143" t="str">
        <f>申込一覧表!P70</f>
        <v/>
      </c>
      <c r="G66" s="143" t="str">
        <f>申込一覧表!AC70</f>
        <v/>
      </c>
      <c r="I66" s="143">
        <f>申込一覧表!AP70</f>
        <v>0</v>
      </c>
      <c r="J66" s="147" t="str">
        <f>申込書!$AB$4</f>
        <v/>
      </c>
    </row>
    <row r="67" spans="1:10">
      <c r="A67" t="str">
        <f>IF(申込一覧表!D71="","",申込一覧表!Z71)</f>
        <v/>
      </c>
      <c r="B67">
        <v>5</v>
      </c>
      <c r="C67" s="143" t="str">
        <f>申込一覧表!AF71</f>
        <v xml:space="preserve">  </v>
      </c>
      <c r="D67" s="143" t="str">
        <f>申込一覧表!AE71</f>
        <v xml:space="preserve"> </v>
      </c>
      <c r="E67" s="145">
        <f>申込一覧表!B71</f>
        <v>0</v>
      </c>
      <c r="F67" s="143" t="str">
        <f>申込一覧表!P71</f>
        <v/>
      </c>
      <c r="G67" s="143" t="str">
        <f>申込一覧表!AC71</f>
        <v/>
      </c>
      <c r="I67" s="143">
        <f>申込一覧表!AP71</f>
        <v>0</v>
      </c>
      <c r="J67" s="147" t="str">
        <f>申込書!$AB$4</f>
        <v/>
      </c>
    </row>
    <row r="68" spans="1:10">
      <c r="A68" t="str">
        <f>IF(申込一覧表!D72="","",申込一覧表!Z72)</f>
        <v/>
      </c>
      <c r="B68">
        <v>5</v>
      </c>
      <c r="C68" s="143" t="str">
        <f>申込一覧表!AF72</f>
        <v xml:space="preserve">  </v>
      </c>
      <c r="D68" s="143" t="str">
        <f>申込一覧表!AE72</f>
        <v xml:space="preserve"> </v>
      </c>
      <c r="E68" s="145">
        <f>申込一覧表!B72</f>
        <v>0</v>
      </c>
      <c r="F68" s="143" t="str">
        <f>申込一覧表!P72</f>
        <v/>
      </c>
      <c r="G68" s="143" t="str">
        <f>申込一覧表!AC72</f>
        <v/>
      </c>
      <c r="I68" s="143">
        <f>申込一覧表!AP72</f>
        <v>0</v>
      </c>
      <c r="J68" s="147" t="str">
        <f>申込書!$AB$4</f>
        <v/>
      </c>
    </row>
    <row r="69" spans="1:10">
      <c r="A69" t="str">
        <f>IF(申込一覧表!D73="","",申込一覧表!Z73)</f>
        <v/>
      </c>
      <c r="B69">
        <v>5</v>
      </c>
      <c r="C69" s="143" t="str">
        <f>申込一覧表!AF73</f>
        <v xml:space="preserve">  </v>
      </c>
      <c r="D69" s="143" t="str">
        <f>申込一覧表!AE73</f>
        <v xml:space="preserve"> </v>
      </c>
      <c r="E69" s="145">
        <f>申込一覧表!B73</f>
        <v>0</v>
      </c>
      <c r="F69" s="143" t="str">
        <f>申込一覧表!P73</f>
        <v/>
      </c>
      <c r="G69" s="143" t="str">
        <f>申込一覧表!AC73</f>
        <v/>
      </c>
      <c r="I69" s="143">
        <f>申込一覧表!AP73</f>
        <v>0</v>
      </c>
      <c r="J69" s="147" t="str">
        <f>申込書!$AB$4</f>
        <v/>
      </c>
    </row>
    <row r="70" spans="1:10">
      <c r="A70" t="str">
        <f>IF(申込一覧表!D74="","",申込一覧表!Z74)</f>
        <v/>
      </c>
      <c r="B70">
        <v>5</v>
      </c>
      <c r="C70" s="143" t="str">
        <f>申込一覧表!AF74</f>
        <v xml:space="preserve">  </v>
      </c>
      <c r="D70" s="143" t="str">
        <f>申込一覧表!AE74</f>
        <v xml:space="preserve"> </v>
      </c>
      <c r="E70" s="145">
        <f>申込一覧表!B74</f>
        <v>0</v>
      </c>
      <c r="F70" s="143" t="str">
        <f>申込一覧表!P74</f>
        <v/>
      </c>
      <c r="G70" s="143" t="str">
        <f>申込一覧表!AC74</f>
        <v/>
      </c>
      <c r="I70" s="143">
        <f>申込一覧表!AP74</f>
        <v>0</v>
      </c>
      <c r="J70" s="147" t="str">
        <f>申込書!$AB$4</f>
        <v/>
      </c>
    </row>
    <row r="71" spans="1:10">
      <c r="A71" t="str">
        <f>IF(申込一覧表!D75="","",申込一覧表!Z75)</f>
        <v/>
      </c>
      <c r="B71">
        <v>5</v>
      </c>
      <c r="C71" s="143" t="str">
        <f>申込一覧表!AF75</f>
        <v xml:space="preserve">  </v>
      </c>
      <c r="D71" s="143" t="str">
        <f>申込一覧表!AE75</f>
        <v xml:space="preserve"> </v>
      </c>
      <c r="E71" s="145">
        <f>申込一覧表!B75</f>
        <v>0</v>
      </c>
      <c r="F71" s="143" t="str">
        <f>申込一覧表!P75</f>
        <v/>
      </c>
      <c r="G71" s="143" t="str">
        <f>申込一覧表!AC75</f>
        <v/>
      </c>
      <c r="I71" s="143">
        <f>申込一覧表!AP75</f>
        <v>0</v>
      </c>
      <c r="J71" s="147" t="str">
        <f>申込書!$AB$4</f>
        <v/>
      </c>
    </row>
    <row r="72" spans="1:10">
      <c r="A72" t="str">
        <f>IF(申込一覧表!D76="","",申込一覧表!Z76)</f>
        <v/>
      </c>
      <c r="B72">
        <v>5</v>
      </c>
      <c r="C72" s="143" t="str">
        <f>申込一覧表!AF76</f>
        <v xml:space="preserve">  </v>
      </c>
      <c r="D72" s="143" t="str">
        <f>申込一覧表!AE76</f>
        <v xml:space="preserve"> </v>
      </c>
      <c r="E72" s="145">
        <f>申込一覧表!B76</f>
        <v>0</v>
      </c>
      <c r="F72" s="143" t="str">
        <f>申込一覧表!P76</f>
        <v/>
      </c>
      <c r="G72" s="143" t="str">
        <f>申込一覧表!AC76</f>
        <v/>
      </c>
      <c r="I72" s="143">
        <f>申込一覧表!AP76</f>
        <v>0</v>
      </c>
      <c r="J72" s="147" t="str">
        <f>申込書!$AB$4</f>
        <v/>
      </c>
    </row>
    <row r="73" spans="1:10">
      <c r="A73" t="str">
        <f>IF(申込一覧表!D77="","",申込一覧表!Z77)</f>
        <v/>
      </c>
      <c r="B73">
        <v>5</v>
      </c>
      <c r="C73" s="143" t="str">
        <f>申込一覧表!AF77</f>
        <v xml:space="preserve">  </v>
      </c>
      <c r="D73" s="143" t="str">
        <f>申込一覧表!AE77</f>
        <v xml:space="preserve"> </v>
      </c>
      <c r="E73" s="145">
        <f>申込一覧表!B77</f>
        <v>0</v>
      </c>
      <c r="F73" s="143" t="str">
        <f>申込一覧表!P77</f>
        <v/>
      </c>
      <c r="G73" s="143" t="str">
        <f>申込一覧表!AC77</f>
        <v/>
      </c>
      <c r="I73" s="143">
        <f>申込一覧表!AP77</f>
        <v>0</v>
      </c>
      <c r="J73" s="147" t="str">
        <f>申込書!$AB$4</f>
        <v/>
      </c>
    </row>
    <row r="74" spans="1:10">
      <c r="A74" t="str">
        <f>IF(申込一覧表!D78="","",申込一覧表!Z78)</f>
        <v/>
      </c>
      <c r="B74">
        <v>5</v>
      </c>
      <c r="C74" s="143" t="str">
        <f>申込一覧表!AF78</f>
        <v xml:space="preserve">  </v>
      </c>
      <c r="D74" s="143" t="str">
        <f>申込一覧表!AE78</f>
        <v xml:space="preserve"> </v>
      </c>
      <c r="E74" s="145">
        <f>申込一覧表!B78</f>
        <v>0</v>
      </c>
      <c r="F74" s="143" t="str">
        <f>申込一覧表!P78</f>
        <v/>
      </c>
      <c r="G74" s="143" t="str">
        <f>申込一覧表!AC78</f>
        <v/>
      </c>
      <c r="I74" s="143">
        <f>申込一覧表!AP78</f>
        <v>0</v>
      </c>
      <c r="J74" s="147" t="str">
        <f>申込書!$AB$4</f>
        <v/>
      </c>
    </row>
    <row r="75" spans="1:10">
      <c r="A75" t="str">
        <f>IF(申込一覧表!D79="","",申込一覧表!Z79)</f>
        <v/>
      </c>
      <c r="B75">
        <v>5</v>
      </c>
      <c r="C75" s="143" t="str">
        <f>申込一覧表!AF79</f>
        <v xml:space="preserve">  </v>
      </c>
      <c r="D75" s="143" t="str">
        <f>申込一覧表!AE79</f>
        <v xml:space="preserve"> </v>
      </c>
      <c r="E75" s="145">
        <f>申込一覧表!B79</f>
        <v>0</v>
      </c>
      <c r="F75" s="143" t="str">
        <f>申込一覧表!P79</f>
        <v/>
      </c>
      <c r="G75" s="143" t="str">
        <f>申込一覧表!AC79</f>
        <v/>
      </c>
      <c r="I75" s="143">
        <f>申込一覧表!AP79</f>
        <v>0</v>
      </c>
      <c r="J75" s="147" t="str">
        <f>申込書!$AB$4</f>
        <v/>
      </c>
    </row>
    <row r="76" spans="1:10">
      <c r="A76" t="str">
        <f>IF(申込一覧表!D80="","",申込一覧表!Z80)</f>
        <v/>
      </c>
      <c r="B76">
        <v>5</v>
      </c>
      <c r="C76" s="143" t="str">
        <f>申込一覧表!AF80</f>
        <v xml:space="preserve">  </v>
      </c>
      <c r="D76" s="143" t="str">
        <f>申込一覧表!AE80</f>
        <v xml:space="preserve"> </v>
      </c>
      <c r="E76" s="145">
        <f>申込一覧表!B80</f>
        <v>0</v>
      </c>
      <c r="F76" s="143" t="str">
        <f>申込一覧表!P80</f>
        <v/>
      </c>
      <c r="G76" s="143" t="str">
        <f>申込一覧表!AC80</f>
        <v/>
      </c>
      <c r="I76" s="143">
        <f>申込一覧表!AP80</f>
        <v>0</v>
      </c>
      <c r="J76" s="147" t="str">
        <f>申込書!$AB$4</f>
        <v/>
      </c>
    </row>
    <row r="77" spans="1:10">
      <c r="A77" t="str">
        <f>IF(申込一覧表!D81="","",申込一覧表!Z81)</f>
        <v/>
      </c>
      <c r="B77">
        <v>5</v>
      </c>
      <c r="C77" s="143" t="str">
        <f>申込一覧表!AF81</f>
        <v xml:space="preserve">  </v>
      </c>
      <c r="D77" s="143" t="str">
        <f>申込一覧表!AE81</f>
        <v xml:space="preserve"> </v>
      </c>
      <c r="E77" s="145">
        <f>申込一覧表!B81</f>
        <v>0</v>
      </c>
      <c r="F77" s="143" t="str">
        <f>申込一覧表!P81</f>
        <v/>
      </c>
      <c r="G77" s="143" t="str">
        <f>申込一覧表!AC81</f>
        <v/>
      </c>
      <c r="I77" s="143">
        <f>申込一覧表!AP81</f>
        <v>0</v>
      </c>
      <c r="J77" s="147" t="str">
        <f>申込書!$AB$4</f>
        <v/>
      </c>
    </row>
    <row r="78" spans="1:10">
      <c r="A78" t="str">
        <f>IF(申込一覧表!D82="","",申込一覧表!Z82)</f>
        <v/>
      </c>
      <c r="B78">
        <v>5</v>
      </c>
      <c r="C78" s="143" t="str">
        <f>申込一覧表!AF82</f>
        <v xml:space="preserve">  </v>
      </c>
      <c r="D78" s="143" t="str">
        <f>申込一覧表!AE82</f>
        <v xml:space="preserve"> </v>
      </c>
      <c r="E78" s="145">
        <f>申込一覧表!B82</f>
        <v>0</v>
      </c>
      <c r="F78" s="143" t="str">
        <f>申込一覧表!P82</f>
        <v/>
      </c>
      <c r="G78" s="143" t="str">
        <f>申込一覧表!AC82</f>
        <v/>
      </c>
      <c r="I78" s="143">
        <f>申込一覧表!AP82</f>
        <v>0</v>
      </c>
      <c r="J78" s="147" t="str">
        <f>申込書!$AB$4</f>
        <v/>
      </c>
    </row>
    <row r="79" spans="1:10">
      <c r="A79" t="str">
        <f>IF(申込一覧表!D83="","",申込一覧表!Z83)</f>
        <v/>
      </c>
      <c r="B79">
        <v>5</v>
      </c>
      <c r="C79" s="143" t="str">
        <f>申込一覧表!AF83</f>
        <v xml:space="preserve">  </v>
      </c>
      <c r="D79" s="143" t="str">
        <f>申込一覧表!AE83</f>
        <v xml:space="preserve"> </v>
      </c>
      <c r="E79" s="145">
        <f>申込一覧表!B83</f>
        <v>0</v>
      </c>
      <c r="F79" s="143" t="str">
        <f>申込一覧表!P83</f>
        <v/>
      </c>
      <c r="G79" s="143" t="str">
        <f>申込一覧表!AC83</f>
        <v/>
      </c>
      <c r="I79" s="143">
        <f>申込一覧表!AP83</f>
        <v>0</v>
      </c>
      <c r="J79" s="147" t="str">
        <f>申込書!$AB$4</f>
        <v/>
      </c>
    </row>
    <row r="80" spans="1:10">
      <c r="A80" t="str">
        <f>IF(申込一覧表!D84="","",申込一覧表!Z84)</f>
        <v/>
      </c>
      <c r="B80">
        <v>5</v>
      </c>
      <c r="C80" s="143" t="str">
        <f>申込一覧表!AF84</f>
        <v xml:space="preserve">  </v>
      </c>
      <c r="D80" s="143" t="str">
        <f>申込一覧表!AE84</f>
        <v xml:space="preserve"> </v>
      </c>
      <c r="E80" s="145">
        <f>申込一覧表!B84</f>
        <v>0</v>
      </c>
      <c r="F80" s="143" t="str">
        <f>申込一覧表!P84</f>
        <v/>
      </c>
      <c r="G80" s="143" t="str">
        <f>申込一覧表!AC84</f>
        <v/>
      </c>
      <c r="I80" s="143">
        <f>申込一覧表!AP84</f>
        <v>0</v>
      </c>
      <c r="J80" s="147" t="str">
        <f>申込書!$AB$4</f>
        <v/>
      </c>
    </row>
    <row r="81" spans="1:10">
      <c r="A81" t="str">
        <f>IF(申込一覧表!D85="","",申込一覧表!Z85)</f>
        <v/>
      </c>
      <c r="B81">
        <v>5</v>
      </c>
      <c r="C81" s="143" t="str">
        <f>申込一覧表!AF85</f>
        <v xml:space="preserve">  </v>
      </c>
      <c r="D81" s="143" t="str">
        <f>申込一覧表!AE85</f>
        <v xml:space="preserve"> </v>
      </c>
      <c r="E81" s="145">
        <f>申込一覧表!B85</f>
        <v>0</v>
      </c>
      <c r="F81" s="143" t="str">
        <f>申込一覧表!P85</f>
        <v/>
      </c>
      <c r="G81" s="143" t="str">
        <f>申込一覧表!AC85</f>
        <v/>
      </c>
      <c r="I81" s="143">
        <f>申込一覧表!AP85</f>
        <v>0</v>
      </c>
      <c r="J81" s="147" t="str">
        <f>申込書!$AB$4</f>
        <v/>
      </c>
    </row>
    <row r="82" spans="1:10">
      <c r="A82" t="str">
        <f>IF(申込一覧表!D86="","",申込一覧表!Z86)</f>
        <v/>
      </c>
      <c r="B82">
        <v>5</v>
      </c>
      <c r="C82" s="143" t="str">
        <f>申込一覧表!AF86</f>
        <v xml:space="preserve">  </v>
      </c>
      <c r="D82" s="143" t="str">
        <f>申込一覧表!AE86</f>
        <v xml:space="preserve"> </v>
      </c>
      <c r="E82" s="145">
        <f>申込一覧表!B86</f>
        <v>0</v>
      </c>
      <c r="F82" s="143" t="str">
        <f>申込一覧表!P86</f>
        <v/>
      </c>
      <c r="G82" s="143" t="str">
        <f>申込一覧表!AC86</f>
        <v/>
      </c>
      <c r="I82" s="143">
        <f>申込一覧表!AP86</f>
        <v>0</v>
      </c>
      <c r="J82" s="147" t="str">
        <f>申込書!$AB$4</f>
        <v/>
      </c>
    </row>
    <row r="83" spans="1:10">
      <c r="A83" s="137" t="str">
        <f>IF(申込一覧表!D87="","",申込一覧表!Z87)</f>
        <v/>
      </c>
      <c r="B83" s="137">
        <v>5</v>
      </c>
      <c r="C83" s="137" t="str">
        <f>申込一覧表!AF87</f>
        <v xml:space="preserve">  </v>
      </c>
      <c r="D83" s="137" t="str">
        <f>申込一覧表!AE87</f>
        <v xml:space="preserve"> </v>
      </c>
      <c r="E83" s="138">
        <f>申込一覧表!B87</f>
        <v>0</v>
      </c>
      <c r="F83" s="137" t="str">
        <f>申込一覧表!P87</f>
        <v/>
      </c>
      <c r="G83" s="137" t="str">
        <f>申込一覧表!AC87</f>
        <v/>
      </c>
      <c r="H83" s="137"/>
      <c r="I83" s="137">
        <f>申込一覧表!AP87</f>
        <v>0</v>
      </c>
      <c r="J83" s="148" t="str">
        <f>申込書!$AB$4</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38"/>
  <sheetViews>
    <sheetView workbookViewId="0">
      <pane ySplit="1" topLeftCell="A2" activePane="bottomLeft" state="frozen"/>
      <selection activeCell="AO4" sqref="AO4"/>
      <selection pane="bottomLeft" activeCell="AO4" sqref="AO4"/>
    </sheetView>
  </sheetViews>
  <sheetFormatPr defaultRowHeight="12"/>
  <cols>
    <col min="1" max="1" width="7.42578125" customWidth="1"/>
    <col min="2" max="2" width="7.28515625" customWidth="1"/>
    <col min="3" max="3" width="6.140625" customWidth="1"/>
    <col min="4" max="4" width="7.28515625" customWidth="1"/>
    <col min="6" max="6" width="5.5703125" customWidth="1"/>
    <col min="7" max="7" width="17.7109375" customWidth="1"/>
  </cols>
  <sheetData>
    <row r="1" spans="1:7">
      <c r="A1" t="s">
        <v>153</v>
      </c>
      <c r="B1" t="s">
        <v>161</v>
      </c>
      <c r="C1" t="s">
        <v>162</v>
      </c>
      <c r="D1" t="s">
        <v>156</v>
      </c>
      <c r="E1" t="s">
        <v>163</v>
      </c>
      <c r="F1" t="s">
        <v>154</v>
      </c>
      <c r="G1" t="s">
        <v>164</v>
      </c>
    </row>
    <row r="2" spans="1:7">
      <c r="A2" t="str">
        <f>IF(申込一覧表!H6="","",申込一覧表!Z6)</f>
        <v/>
      </c>
      <c r="B2" s="143" t="str">
        <f>IF(A2="","",申込一覧表!AH6)</f>
        <v/>
      </c>
      <c r="C2" s="143" t="str">
        <f>IF(A2="","",申込一覧表!AL6)</f>
        <v/>
      </c>
      <c r="D2" s="143" t="str">
        <f>申込一覧表!AC6</f>
        <v/>
      </c>
      <c r="E2">
        <v>0</v>
      </c>
      <c r="F2">
        <v>0</v>
      </c>
      <c r="G2" s="143" t="str">
        <f>申込一覧表!AQ6</f>
        <v>999:99.99</v>
      </c>
    </row>
    <row r="3" spans="1:7">
      <c r="A3" t="str">
        <f>IF(申込一覧表!H7="","",申込一覧表!Z7)</f>
        <v/>
      </c>
      <c r="B3" s="143" t="str">
        <f>IF(A3="","",申込一覧表!AH7)</f>
        <v/>
      </c>
      <c r="C3" s="143" t="str">
        <f>IF(A3="","",申込一覧表!AL7)</f>
        <v/>
      </c>
      <c r="D3" s="143" t="str">
        <f>申込一覧表!AC7</f>
        <v/>
      </c>
      <c r="E3">
        <v>0</v>
      </c>
      <c r="F3">
        <v>0</v>
      </c>
      <c r="G3" s="143" t="str">
        <f>申込一覧表!AQ7</f>
        <v>999:99.99</v>
      </c>
    </row>
    <row r="4" spans="1:7">
      <c r="A4" t="str">
        <f>IF(申込一覧表!H8="","",申込一覧表!Z8)</f>
        <v/>
      </c>
      <c r="B4" s="143" t="str">
        <f>IF(A4="","",申込一覧表!AH8)</f>
        <v/>
      </c>
      <c r="C4" s="143" t="str">
        <f>IF(A4="","",申込一覧表!AL8)</f>
        <v/>
      </c>
      <c r="D4" s="143" t="str">
        <f>申込一覧表!AC8</f>
        <v/>
      </c>
      <c r="E4">
        <v>0</v>
      </c>
      <c r="F4">
        <v>0</v>
      </c>
      <c r="G4" s="143" t="str">
        <f>申込一覧表!AQ8</f>
        <v>999:99.99</v>
      </c>
    </row>
    <row r="5" spans="1:7">
      <c r="A5" t="str">
        <f>IF(申込一覧表!H9="","",申込一覧表!Z9)</f>
        <v/>
      </c>
      <c r="B5" s="143" t="str">
        <f>IF(A5="","",申込一覧表!AH9)</f>
        <v/>
      </c>
      <c r="C5" s="143" t="str">
        <f>IF(A5="","",申込一覧表!AL9)</f>
        <v/>
      </c>
      <c r="D5" s="143" t="str">
        <f>申込一覧表!AC9</f>
        <v/>
      </c>
      <c r="E5">
        <v>0</v>
      </c>
      <c r="F5">
        <v>0</v>
      </c>
      <c r="G5" s="143" t="str">
        <f>申込一覧表!AQ9</f>
        <v>999:99.99</v>
      </c>
    </row>
    <row r="6" spans="1:7">
      <c r="A6" t="str">
        <f>IF(申込一覧表!H10="","",申込一覧表!Z10)</f>
        <v/>
      </c>
      <c r="B6" s="143" t="str">
        <f>IF(A6="","",申込一覧表!AH10)</f>
        <v/>
      </c>
      <c r="C6" s="143" t="str">
        <f>IF(A6="","",申込一覧表!AL10)</f>
        <v/>
      </c>
      <c r="D6" s="143" t="str">
        <f>申込一覧表!AC10</f>
        <v/>
      </c>
      <c r="E6">
        <v>0</v>
      </c>
      <c r="F6">
        <v>0</v>
      </c>
      <c r="G6" s="143" t="str">
        <f>申込一覧表!AQ10</f>
        <v>999:99.99</v>
      </c>
    </row>
    <row r="7" spans="1:7">
      <c r="A7" t="str">
        <f>IF(申込一覧表!H11="","",申込一覧表!Z11)</f>
        <v/>
      </c>
      <c r="B7" s="143" t="str">
        <f>IF(A7="","",申込一覧表!AH11)</f>
        <v/>
      </c>
      <c r="C7" s="143" t="str">
        <f>IF(A7="","",申込一覧表!AL11)</f>
        <v/>
      </c>
      <c r="D7" s="143" t="str">
        <f>申込一覧表!AC11</f>
        <v/>
      </c>
      <c r="E7">
        <v>0</v>
      </c>
      <c r="F7">
        <v>0</v>
      </c>
      <c r="G7" s="143" t="str">
        <f>申込一覧表!AQ11</f>
        <v>999:99.99</v>
      </c>
    </row>
    <row r="8" spans="1:7">
      <c r="A8" t="str">
        <f>IF(申込一覧表!H12="","",申込一覧表!Z12)</f>
        <v/>
      </c>
      <c r="B8" s="143" t="str">
        <f>IF(A8="","",申込一覧表!AH12)</f>
        <v/>
      </c>
      <c r="C8" s="143" t="str">
        <f>IF(A8="","",申込一覧表!AL12)</f>
        <v/>
      </c>
      <c r="D8" s="143" t="str">
        <f>申込一覧表!AC12</f>
        <v/>
      </c>
      <c r="E8">
        <v>0</v>
      </c>
      <c r="F8">
        <v>0</v>
      </c>
      <c r="G8" s="143" t="str">
        <f>申込一覧表!AQ12</f>
        <v>999:99.99</v>
      </c>
    </row>
    <row r="9" spans="1:7">
      <c r="A9" t="str">
        <f>IF(申込一覧表!H13="","",申込一覧表!Z13)</f>
        <v/>
      </c>
      <c r="B9" s="143" t="str">
        <f>IF(A9="","",申込一覧表!AH13)</f>
        <v/>
      </c>
      <c r="C9" s="143" t="str">
        <f>IF(A9="","",申込一覧表!AL13)</f>
        <v/>
      </c>
      <c r="D9" s="143" t="str">
        <f>申込一覧表!AC13</f>
        <v/>
      </c>
      <c r="E9">
        <v>0</v>
      </c>
      <c r="F9">
        <v>0</v>
      </c>
      <c r="G9" s="143" t="str">
        <f>申込一覧表!AQ13</f>
        <v>999:99.99</v>
      </c>
    </row>
    <row r="10" spans="1:7">
      <c r="A10" t="str">
        <f>IF(申込一覧表!H14="","",申込一覧表!Z14)</f>
        <v/>
      </c>
      <c r="B10" s="143" t="str">
        <f>IF(A10="","",申込一覧表!AH14)</f>
        <v/>
      </c>
      <c r="C10" s="143" t="str">
        <f>IF(A10="","",申込一覧表!AL14)</f>
        <v/>
      </c>
      <c r="D10" s="143" t="str">
        <f>申込一覧表!AC14</f>
        <v/>
      </c>
      <c r="E10">
        <v>0</v>
      </c>
      <c r="F10">
        <v>0</v>
      </c>
      <c r="G10" s="143" t="str">
        <f>申込一覧表!AQ14</f>
        <v>999:99.99</v>
      </c>
    </row>
    <row r="11" spans="1:7">
      <c r="A11" t="str">
        <f>IF(申込一覧表!H15="","",申込一覧表!Z15)</f>
        <v/>
      </c>
      <c r="B11" s="143" t="str">
        <f>IF(A11="","",申込一覧表!AH15)</f>
        <v/>
      </c>
      <c r="C11" s="143" t="str">
        <f>IF(A11="","",申込一覧表!AL15)</f>
        <v/>
      </c>
      <c r="D11" s="143" t="str">
        <f>申込一覧表!AC15</f>
        <v/>
      </c>
      <c r="E11">
        <v>0</v>
      </c>
      <c r="F11">
        <v>0</v>
      </c>
      <c r="G11" s="143" t="str">
        <f>申込一覧表!AQ15</f>
        <v>999:99.99</v>
      </c>
    </row>
    <row r="12" spans="1:7">
      <c r="A12" t="str">
        <f>IF(申込一覧表!H16="","",申込一覧表!Z16)</f>
        <v/>
      </c>
      <c r="B12" s="143" t="str">
        <f>IF(A12="","",申込一覧表!AH16)</f>
        <v/>
      </c>
      <c r="C12" s="143" t="str">
        <f>IF(A12="","",申込一覧表!AL16)</f>
        <v/>
      </c>
      <c r="D12" s="143" t="str">
        <f>申込一覧表!AC16</f>
        <v/>
      </c>
      <c r="E12">
        <v>0</v>
      </c>
      <c r="F12">
        <v>0</v>
      </c>
      <c r="G12" s="143" t="str">
        <f>申込一覧表!AQ16</f>
        <v>999:99.99</v>
      </c>
    </row>
    <row r="13" spans="1:7">
      <c r="A13" t="str">
        <f>IF(申込一覧表!H17="","",申込一覧表!Z17)</f>
        <v/>
      </c>
      <c r="B13" s="143" t="str">
        <f>IF(A13="","",申込一覧表!AH17)</f>
        <v/>
      </c>
      <c r="C13" s="143" t="str">
        <f>IF(A13="","",申込一覧表!AL17)</f>
        <v/>
      </c>
      <c r="D13" s="143" t="str">
        <f>申込一覧表!AC17</f>
        <v/>
      </c>
      <c r="E13">
        <v>0</v>
      </c>
      <c r="F13">
        <v>0</v>
      </c>
      <c r="G13" s="143" t="str">
        <f>申込一覧表!AQ17</f>
        <v>999:99.99</v>
      </c>
    </row>
    <row r="14" spans="1:7">
      <c r="A14" t="str">
        <f>IF(申込一覧表!H18="","",申込一覧表!Z18)</f>
        <v/>
      </c>
      <c r="B14" s="143" t="str">
        <f>IF(A14="","",申込一覧表!AH18)</f>
        <v/>
      </c>
      <c r="C14" s="143" t="str">
        <f>IF(A14="","",申込一覧表!AL18)</f>
        <v/>
      </c>
      <c r="D14" s="143" t="str">
        <f>申込一覧表!AC18</f>
        <v/>
      </c>
      <c r="E14">
        <v>0</v>
      </c>
      <c r="F14">
        <v>0</v>
      </c>
      <c r="G14" s="143" t="str">
        <f>申込一覧表!AQ18</f>
        <v>999:99.99</v>
      </c>
    </row>
    <row r="15" spans="1:7">
      <c r="A15" t="str">
        <f>IF(申込一覧表!H19="","",申込一覧表!Z19)</f>
        <v/>
      </c>
      <c r="B15" s="143" t="str">
        <f>IF(A15="","",申込一覧表!AH19)</f>
        <v/>
      </c>
      <c r="C15" s="143" t="str">
        <f>IF(A15="","",申込一覧表!AL19)</f>
        <v/>
      </c>
      <c r="D15" s="143" t="str">
        <f>申込一覧表!AC19</f>
        <v/>
      </c>
      <c r="E15">
        <v>0</v>
      </c>
      <c r="F15">
        <v>0</v>
      </c>
      <c r="G15" s="143" t="str">
        <f>申込一覧表!AQ19</f>
        <v>999:99.99</v>
      </c>
    </row>
    <row r="16" spans="1:7">
      <c r="A16" t="str">
        <f>IF(申込一覧表!H20="","",申込一覧表!Z20)</f>
        <v/>
      </c>
      <c r="B16" s="143" t="str">
        <f>IF(A16="","",申込一覧表!AH20)</f>
        <v/>
      </c>
      <c r="C16" s="143" t="str">
        <f>IF(A16="","",申込一覧表!AL20)</f>
        <v/>
      </c>
      <c r="D16" s="143" t="str">
        <f>申込一覧表!AC20</f>
        <v/>
      </c>
      <c r="E16">
        <v>0</v>
      </c>
      <c r="F16">
        <v>0</v>
      </c>
      <c r="G16" s="143" t="str">
        <f>申込一覧表!AQ20</f>
        <v>999:99.99</v>
      </c>
    </row>
    <row r="17" spans="1:7">
      <c r="A17" t="str">
        <f>IF(申込一覧表!H21="","",申込一覧表!Z21)</f>
        <v/>
      </c>
      <c r="B17" s="143" t="str">
        <f>IF(A17="","",申込一覧表!AH21)</f>
        <v/>
      </c>
      <c r="C17" s="143" t="str">
        <f>IF(A17="","",申込一覧表!AL21)</f>
        <v/>
      </c>
      <c r="D17" s="143" t="str">
        <f>申込一覧表!AC21</f>
        <v/>
      </c>
      <c r="E17">
        <v>0</v>
      </c>
      <c r="F17">
        <v>0</v>
      </c>
      <c r="G17" s="143" t="str">
        <f>申込一覧表!AQ21</f>
        <v>999:99.99</v>
      </c>
    </row>
    <row r="18" spans="1:7">
      <c r="A18" t="str">
        <f>IF(申込一覧表!H22="","",申込一覧表!Z22)</f>
        <v/>
      </c>
      <c r="B18" s="143" t="str">
        <f>IF(A18="","",申込一覧表!AH22)</f>
        <v/>
      </c>
      <c r="C18" s="143" t="str">
        <f>IF(A18="","",申込一覧表!AL22)</f>
        <v/>
      </c>
      <c r="D18" s="143" t="str">
        <f>申込一覧表!AC22</f>
        <v/>
      </c>
      <c r="E18">
        <v>0</v>
      </c>
      <c r="F18">
        <v>0</v>
      </c>
      <c r="G18" s="143" t="str">
        <f>申込一覧表!AQ22</f>
        <v>999:99.99</v>
      </c>
    </row>
    <row r="19" spans="1:7">
      <c r="A19" t="str">
        <f>IF(申込一覧表!H23="","",申込一覧表!Z23)</f>
        <v/>
      </c>
      <c r="B19" s="143" t="str">
        <f>IF(A19="","",申込一覧表!AH23)</f>
        <v/>
      </c>
      <c r="C19" s="143" t="str">
        <f>IF(A19="","",申込一覧表!AL23)</f>
        <v/>
      </c>
      <c r="D19" s="143" t="str">
        <f>申込一覧表!AC23</f>
        <v/>
      </c>
      <c r="E19">
        <v>0</v>
      </c>
      <c r="F19">
        <v>0</v>
      </c>
      <c r="G19" s="143" t="str">
        <f>申込一覧表!AQ23</f>
        <v>999:99.99</v>
      </c>
    </row>
    <row r="20" spans="1:7">
      <c r="A20" t="str">
        <f>IF(申込一覧表!H24="","",申込一覧表!Z24)</f>
        <v/>
      </c>
      <c r="B20" s="143" t="str">
        <f>IF(A20="","",申込一覧表!AH24)</f>
        <v/>
      </c>
      <c r="C20" s="143" t="str">
        <f>IF(A20="","",申込一覧表!AL24)</f>
        <v/>
      </c>
      <c r="D20" s="143" t="str">
        <f>申込一覧表!AC24</f>
        <v/>
      </c>
      <c r="E20">
        <v>0</v>
      </c>
      <c r="F20">
        <v>0</v>
      </c>
      <c r="G20" s="143" t="str">
        <f>申込一覧表!AQ24</f>
        <v>999:99.99</v>
      </c>
    </row>
    <row r="21" spans="1:7">
      <c r="A21" t="str">
        <f>IF(申込一覧表!H25="","",申込一覧表!Z25)</f>
        <v/>
      </c>
      <c r="B21" s="143" t="str">
        <f>IF(A21="","",申込一覧表!AH25)</f>
        <v/>
      </c>
      <c r="C21" s="143" t="str">
        <f>IF(A21="","",申込一覧表!AL25)</f>
        <v/>
      </c>
      <c r="D21" s="143" t="str">
        <f>申込一覧表!AC25</f>
        <v/>
      </c>
      <c r="E21">
        <v>0</v>
      </c>
      <c r="F21">
        <v>0</v>
      </c>
      <c r="G21" s="143" t="str">
        <f>申込一覧表!AQ25</f>
        <v>999:99.99</v>
      </c>
    </row>
    <row r="22" spans="1:7">
      <c r="A22" t="str">
        <f>IF(申込一覧表!H26="","",申込一覧表!Z26)</f>
        <v/>
      </c>
      <c r="B22" s="143" t="str">
        <f>IF(A22="","",申込一覧表!AH26)</f>
        <v/>
      </c>
      <c r="C22" s="143" t="str">
        <f>IF(A22="","",申込一覧表!AL26)</f>
        <v/>
      </c>
      <c r="D22" s="143" t="str">
        <f>申込一覧表!AC26</f>
        <v/>
      </c>
      <c r="E22">
        <v>0</v>
      </c>
      <c r="F22">
        <v>0</v>
      </c>
      <c r="G22" s="143" t="str">
        <f>申込一覧表!AQ26</f>
        <v>999:99.99</v>
      </c>
    </row>
    <row r="23" spans="1:7">
      <c r="A23" t="str">
        <f>IF(申込一覧表!H27="","",申込一覧表!Z27)</f>
        <v/>
      </c>
      <c r="B23" s="143" t="str">
        <f>IF(A23="","",申込一覧表!AH27)</f>
        <v/>
      </c>
      <c r="C23" s="143" t="str">
        <f>IF(A23="","",申込一覧表!AL27)</f>
        <v/>
      </c>
      <c r="D23" s="143" t="str">
        <f>申込一覧表!AC27</f>
        <v/>
      </c>
      <c r="E23">
        <v>0</v>
      </c>
      <c r="F23">
        <v>0</v>
      </c>
      <c r="G23" s="143" t="str">
        <f>申込一覧表!AQ27</f>
        <v>999:99.99</v>
      </c>
    </row>
    <row r="24" spans="1:7">
      <c r="A24" t="str">
        <f>IF(申込一覧表!H28="","",申込一覧表!Z28)</f>
        <v/>
      </c>
      <c r="B24" s="143" t="str">
        <f>IF(A24="","",申込一覧表!AH28)</f>
        <v/>
      </c>
      <c r="C24" s="143" t="str">
        <f>IF(A24="","",申込一覧表!AL28)</f>
        <v/>
      </c>
      <c r="D24" s="143" t="str">
        <f>申込一覧表!AC28</f>
        <v/>
      </c>
      <c r="E24">
        <v>0</v>
      </c>
      <c r="F24">
        <v>0</v>
      </c>
      <c r="G24" s="143" t="str">
        <f>申込一覧表!AQ28</f>
        <v>999:99.99</v>
      </c>
    </row>
    <row r="25" spans="1:7">
      <c r="A25" t="str">
        <f>IF(申込一覧表!H29="","",申込一覧表!Z29)</f>
        <v/>
      </c>
      <c r="B25" s="143" t="str">
        <f>IF(A25="","",申込一覧表!AH29)</f>
        <v/>
      </c>
      <c r="C25" s="143" t="str">
        <f>IF(A25="","",申込一覧表!AL29)</f>
        <v/>
      </c>
      <c r="D25" s="143" t="str">
        <f>申込一覧表!AC29</f>
        <v/>
      </c>
      <c r="E25">
        <v>0</v>
      </c>
      <c r="F25">
        <v>0</v>
      </c>
      <c r="G25" s="143" t="str">
        <f>申込一覧表!AQ29</f>
        <v>999:99.99</v>
      </c>
    </row>
    <row r="26" spans="1:7">
      <c r="A26" t="str">
        <f>IF(申込一覧表!H30="","",申込一覧表!Z30)</f>
        <v/>
      </c>
      <c r="B26" s="143" t="str">
        <f>IF(A26="","",申込一覧表!AH30)</f>
        <v/>
      </c>
      <c r="C26" s="143" t="str">
        <f>IF(A26="","",申込一覧表!AL30)</f>
        <v/>
      </c>
      <c r="D26" s="143" t="str">
        <f>申込一覧表!AC30</f>
        <v/>
      </c>
      <c r="E26">
        <v>0</v>
      </c>
      <c r="F26">
        <v>0</v>
      </c>
      <c r="G26" s="143" t="str">
        <f>申込一覧表!AQ30</f>
        <v>999:99.99</v>
      </c>
    </row>
    <row r="27" spans="1:7">
      <c r="A27" t="str">
        <f>IF(申込一覧表!H31="","",申込一覧表!Z31)</f>
        <v/>
      </c>
      <c r="B27" s="143" t="str">
        <f>IF(A27="","",申込一覧表!AH31)</f>
        <v/>
      </c>
      <c r="C27" s="143" t="str">
        <f>IF(A27="","",申込一覧表!AL31)</f>
        <v/>
      </c>
      <c r="D27" s="143" t="str">
        <f>申込一覧表!AC31</f>
        <v/>
      </c>
      <c r="E27">
        <v>0</v>
      </c>
      <c r="F27">
        <v>0</v>
      </c>
      <c r="G27" s="143" t="str">
        <f>申込一覧表!AQ31</f>
        <v>999:99.99</v>
      </c>
    </row>
    <row r="28" spans="1:7">
      <c r="A28" t="str">
        <f>IF(申込一覧表!H32="","",申込一覧表!Z32)</f>
        <v/>
      </c>
      <c r="B28" s="143" t="str">
        <f>IF(A28="","",申込一覧表!AH32)</f>
        <v/>
      </c>
      <c r="C28" s="143" t="str">
        <f>IF(A28="","",申込一覧表!AL32)</f>
        <v/>
      </c>
      <c r="D28" s="143" t="str">
        <f>申込一覧表!AC32</f>
        <v/>
      </c>
      <c r="E28">
        <v>0</v>
      </c>
      <c r="F28">
        <v>0</v>
      </c>
      <c r="G28" s="143" t="str">
        <f>申込一覧表!AQ32</f>
        <v>999:99.99</v>
      </c>
    </row>
    <row r="29" spans="1:7">
      <c r="A29" t="str">
        <f>IF(申込一覧表!H33="","",申込一覧表!Z33)</f>
        <v/>
      </c>
      <c r="B29" s="143" t="str">
        <f>IF(A29="","",申込一覧表!AH33)</f>
        <v/>
      </c>
      <c r="C29" s="143" t="str">
        <f>IF(A29="","",申込一覧表!AL33)</f>
        <v/>
      </c>
      <c r="D29" s="143" t="str">
        <f>申込一覧表!AC33</f>
        <v/>
      </c>
      <c r="E29">
        <v>0</v>
      </c>
      <c r="F29">
        <v>0</v>
      </c>
      <c r="G29" s="143" t="str">
        <f>申込一覧表!AQ33</f>
        <v>999:99.99</v>
      </c>
    </row>
    <row r="30" spans="1:7">
      <c r="A30" t="str">
        <f>IF(申込一覧表!H34="","",申込一覧表!Z34)</f>
        <v/>
      </c>
      <c r="B30" s="143" t="str">
        <f>IF(A30="","",申込一覧表!AH34)</f>
        <v/>
      </c>
      <c r="C30" s="143" t="str">
        <f>IF(A30="","",申込一覧表!AL34)</f>
        <v/>
      </c>
      <c r="D30" s="143" t="str">
        <f>申込一覧表!AC34</f>
        <v/>
      </c>
      <c r="E30">
        <v>0</v>
      </c>
      <c r="F30">
        <v>0</v>
      </c>
      <c r="G30" s="143" t="str">
        <f>申込一覧表!AQ34</f>
        <v>999:99.99</v>
      </c>
    </row>
    <row r="31" spans="1:7">
      <c r="A31" t="str">
        <f>IF(申込一覧表!H35="","",申込一覧表!Z35)</f>
        <v/>
      </c>
      <c r="B31" s="143" t="str">
        <f>IF(A31="","",申込一覧表!AH35)</f>
        <v/>
      </c>
      <c r="C31" s="143" t="str">
        <f>IF(A31="","",申込一覧表!AL35)</f>
        <v/>
      </c>
      <c r="D31" s="143" t="str">
        <f>申込一覧表!AC35</f>
        <v/>
      </c>
      <c r="E31">
        <v>0</v>
      </c>
      <c r="F31">
        <v>0</v>
      </c>
      <c r="G31" s="143" t="str">
        <f>申込一覧表!AQ35</f>
        <v>999:99.99</v>
      </c>
    </row>
    <row r="32" spans="1:7">
      <c r="A32" t="str">
        <f>IF(申込一覧表!H36="","",申込一覧表!Z36)</f>
        <v/>
      </c>
      <c r="B32" s="143" t="str">
        <f>IF(A32="","",申込一覧表!AH36)</f>
        <v/>
      </c>
      <c r="C32" s="143" t="str">
        <f>IF(A32="","",申込一覧表!AL36)</f>
        <v/>
      </c>
      <c r="D32" s="143" t="str">
        <f>申込一覧表!AC36</f>
        <v/>
      </c>
      <c r="E32">
        <v>0</v>
      </c>
      <c r="F32">
        <v>0</v>
      </c>
      <c r="G32" s="143" t="str">
        <f>申込一覧表!AQ36</f>
        <v>999:99.99</v>
      </c>
    </row>
    <row r="33" spans="1:7">
      <c r="A33" t="str">
        <f>IF(申込一覧表!H37="","",申込一覧表!Z37)</f>
        <v/>
      </c>
      <c r="B33" s="143" t="str">
        <f>IF(A33="","",申込一覧表!AH37)</f>
        <v/>
      </c>
      <c r="C33" s="143" t="str">
        <f>IF(A33="","",申込一覧表!AL37)</f>
        <v/>
      </c>
      <c r="D33" s="143" t="str">
        <f>申込一覧表!AC37</f>
        <v/>
      </c>
      <c r="E33">
        <v>0</v>
      </c>
      <c r="F33">
        <v>0</v>
      </c>
      <c r="G33" s="143" t="str">
        <f>申込一覧表!AQ37</f>
        <v>999:99.99</v>
      </c>
    </row>
    <row r="34" spans="1:7">
      <c r="A34" t="str">
        <f>IF(申込一覧表!H38="","",申込一覧表!Z38)</f>
        <v/>
      </c>
      <c r="B34" s="143" t="str">
        <f>IF(A34="","",申込一覧表!AH38)</f>
        <v/>
      </c>
      <c r="C34" s="143" t="str">
        <f>IF(A34="","",申込一覧表!AL38)</f>
        <v/>
      </c>
      <c r="D34" s="143" t="str">
        <f>申込一覧表!AC38</f>
        <v/>
      </c>
      <c r="E34">
        <v>0</v>
      </c>
      <c r="F34">
        <v>0</v>
      </c>
      <c r="G34" s="143" t="str">
        <f>申込一覧表!AQ38</f>
        <v>999:99.99</v>
      </c>
    </row>
    <row r="35" spans="1:7">
      <c r="A35" t="str">
        <f>IF(申込一覧表!H39="","",申込一覧表!Z39)</f>
        <v/>
      </c>
      <c r="B35" s="143" t="str">
        <f>IF(A35="","",申込一覧表!AH39)</f>
        <v/>
      </c>
      <c r="C35" s="143" t="str">
        <f>IF(A35="","",申込一覧表!AL39)</f>
        <v/>
      </c>
      <c r="D35" s="143" t="str">
        <f>申込一覧表!AC39</f>
        <v/>
      </c>
      <c r="E35">
        <v>0</v>
      </c>
      <c r="F35">
        <v>0</v>
      </c>
      <c r="G35" s="143" t="str">
        <f>申込一覧表!AQ39</f>
        <v>999:99.99</v>
      </c>
    </row>
    <row r="36" spans="1:7">
      <c r="A36" t="str">
        <f>IF(申込一覧表!H40="","",申込一覧表!Z40)</f>
        <v/>
      </c>
      <c r="B36" s="143" t="str">
        <f>IF(A36="","",申込一覧表!AH40)</f>
        <v/>
      </c>
      <c r="C36" s="143" t="str">
        <f>IF(A36="","",申込一覧表!AL40)</f>
        <v/>
      </c>
      <c r="D36" s="143" t="str">
        <f>申込一覧表!AC40</f>
        <v/>
      </c>
      <c r="E36">
        <v>0</v>
      </c>
      <c r="F36">
        <v>0</v>
      </c>
      <c r="G36" s="143" t="str">
        <f>申込一覧表!AQ40</f>
        <v>999:99.99</v>
      </c>
    </row>
    <row r="37" spans="1:7">
      <c r="A37" t="str">
        <f>IF(申込一覧表!H41="","",申込一覧表!Z41)</f>
        <v/>
      </c>
      <c r="B37" s="143" t="str">
        <f>IF(A37="","",申込一覧表!AH41)</f>
        <v/>
      </c>
      <c r="C37" s="143" t="str">
        <f>IF(A37="","",申込一覧表!AL41)</f>
        <v/>
      </c>
      <c r="D37" s="143" t="str">
        <f>申込一覧表!AC41</f>
        <v/>
      </c>
      <c r="E37">
        <v>0</v>
      </c>
      <c r="F37">
        <v>0</v>
      </c>
      <c r="G37" s="143" t="str">
        <f>申込一覧表!AQ41</f>
        <v>999:99.99</v>
      </c>
    </row>
    <row r="38" spans="1:7">
      <c r="A38" t="str">
        <f>IF(申込一覧表!H42="","",申込一覧表!Z42)</f>
        <v/>
      </c>
      <c r="B38" s="143" t="str">
        <f>IF(A38="","",申込一覧表!AH42)</f>
        <v/>
      </c>
      <c r="C38" s="143" t="str">
        <f>IF(A38="","",申込一覧表!AL42)</f>
        <v/>
      </c>
      <c r="D38" s="143" t="str">
        <f>申込一覧表!AC42</f>
        <v/>
      </c>
      <c r="E38">
        <v>0</v>
      </c>
      <c r="F38">
        <v>0</v>
      </c>
      <c r="G38" s="143" t="str">
        <f>申込一覧表!AQ42</f>
        <v>999:99.99</v>
      </c>
    </row>
    <row r="39" spans="1:7">
      <c r="A39" t="str">
        <f>IF(申込一覧表!H43="","",申込一覧表!Z43)</f>
        <v/>
      </c>
      <c r="B39" s="143" t="str">
        <f>IF(A39="","",申込一覧表!AH43)</f>
        <v/>
      </c>
      <c r="C39" s="143" t="str">
        <f>IF(A39="","",申込一覧表!AL43)</f>
        <v/>
      </c>
      <c r="D39" s="143" t="str">
        <f>申込一覧表!AC43</f>
        <v/>
      </c>
      <c r="E39">
        <v>0</v>
      </c>
      <c r="F39">
        <v>0</v>
      </c>
      <c r="G39" s="143" t="str">
        <f>申込一覧表!AQ43</f>
        <v>999:99.99</v>
      </c>
    </row>
    <row r="40" spans="1:7">
      <c r="A40" t="str">
        <f>IF(申込一覧表!H44="","",申込一覧表!Z44)</f>
        <v/>
      </c>
      <c r="B40" s="143" t="str">
        <f>IF(A40="","",申込一覧表!AH44)</f>
        <v/>
      </c>
      <c r="C40" s="143" t="str">
        <f>IF(A40="","",申込一覧表!AL44)</f>
        <v/>
      </c>
      <c r="D40" s="143" t="str">
        <f>申込一覧表!AC44</f>
        <v/>
      </c>
      <c r="E40">
        <v>0</v>
      </c>
      <c r="F40">
        <v>0</v>
      </c>
      <c r="G40" s="143" t="str">
        <f>申込一覧表!AQ44</f>
        <v>999:99.99</v>
      </c>
    </row>
    <row r="41" spans="1:7">
      <c r="A41" s="137" t="str">
        <f>IF(申込一覧表!H45="","",申込一覧表!Z45)</f>
        <v/>
      </c>
      <c r="B41" s="137" t="str">
        <f>IF(A41="","",申込一覧表!AH45)</f>
        <v/>
      </c>
      <c r="C41" s="137" t="str">
        <f>IF(A41="","",申込一覧表!AL45)</f>
        <v/>
      </c>
      <c r="D41" s="137" t="str">
        <f>申込一覧表!AC45</f>
        <v/>
      </c>
      <c r="E41" s="137">
        <v>0</v>
      </c>
      <c r="F41" s="137">
        <v>0</v>
      </c>
      <c r="G41" s="137" t="str">
        <f>申込一覧表!AQ45</f>
        <v>999:99.99</v>
      </c>
    </row>
    <row r="43" spans="1:7">
      <c r="A43" s="137"/>
      <c r="B43" s="137"/>
      <c r="C43" s="137"/>
      <c r="D43" s="137"/>
      <c r="E43" s="137"/>
      <c r="F43" s="137"/>
      <c r="G43" s="137"/>
    </row>
    <row r="44" spans="1:7">
      <c r="A44" t="str">
        <f>IF(申込一覧表!H48="","",申込一覧表!Z48)</f>
        <v/>
      </c>
      <c r="B44" s="144" t="str">
        <f>IF(A44="","",申込一覧表!AH48)</f>
        <v/>
      </c>
      <c r="C44" s="144" t="str">
        <f>IF(A44="","",申込一覧表!AL48)</f>
        <v/>
      </c>
      <c r="D44" s="144" t="str">
        <f>申込一覧表!AC48</f>
        <v/>
      </c>
      <c r="E44">
        <v>0</v>
      </c>
      <c r="F44">
        <v>5</v>
      </c>
      <c r="G44" s="144" t="str">
        <f>申込一覧表!AQ48</f>
        <v>999:99.99</v>
      </c>
    </row>
    <row r="45" spans="1:7">
      <c r="A45" t="str">
        <f>IF(申込一覧表!H49="","",申込一覧表!Z49)</f>
        <v/>
      </c>
      <c r="B45" s="143" t="str">
        <f>IF(A45="","",申込一覧表!AH49)</f>
        <v/>
      </c>
      <c r="C45" s="143" t="str">
        <f>IF(A45="","",申込一覧表!AL49)</f>
        <v/>
      </c>
      <c r="D45" s="143" t="str">
        <f>申込一覧表!AC49</f>
        <v/>
      </c>
      <c r="E45">
        <v>0</v>
      </c>
      <c r="F45">
        <v>5</v>
      </c>
      <c r="G45" s="143" t="str">
        <f>申込一覧表!AQ49</f>
        <v>999:99.99</v>
      </c>
    </row>
    <row r="46" spans="1:7">
      <c r="A46" t="str">
        <f>IF(申込一覧表!H50="","",申込一覧表!Z50)</f>
        <v/>
      </c>
      <c r="B46" s="143" t="str">
        <f>IF(A46="","",申込一覧表!AH50)</f>
        <v/>
      </c>
      <c r="C46" s="143" t="str">
        <f>IF(A46="","",申込一覧表!AL50)</f>
        <v/>
      </c>
      <c r="D46" s="143" t="str">
        <f>申込一覧表!AC50</f>
        <v/>
      </c>
      <c r="E46">
        <v>0</v>
      </c>
      <c r="F46">
        <v>5</v>
      </c>
      <c r="G46" s="143" t="str">
        <f>申込一覧表!AQ50</f>
        <v>999:99.99</v>
      </c>
    </row>
    <row r="47" spans="1:7">
      <c r="A47" t="str">
        <f>IF(申込一覧表!H51="","",申込一覧表!Z51)</f>
        <v/>
      </c>
      <c r="B47" s="143" t="str">
        <f>IF(A47="","",申込一覧表!AH51)</f>
        <v/>
      </c>
      <c r="C47" s="143" t="str">
        <f>IF(A47="","",申込一覧表!AL51)</f>
        <v/>
      </c>
      <c r="D47" s="143" t="str">
        <f>申込一覧表!AC51</f>
        <v/>
      </c>
      <c r="E47">
        <v>0</v>
      </c>
      <c r="F47">
        <v>5</v>
      </c>
      <c r="G47" s="143" t="str">
        <f>申込一覧表!AQ51</f>
        <v>999:99.99</v>
      </c>
    </row>
    <row r="48" spans="1:7">
      <c r="A48" t="str">
        <f>IF(申込一覧表!H52="","",申込一覧表!Z52)</f>
        <v/>
      </c>
      <c r="B48" s="143" t="str">
        <f>IF(A48="","",申込一覧表!AH52)</f>
        <v/>
      </c>
      <c r="C48" s="143" t="str">
        <f>IF(A48="","",申込一覧表!AL52)</f>
        <v/>
      </c>
      <c r="D48" s="143" t="str">
        <f>申込一覧表!AC52</f>
        <v/>
      </c>
      <c r="E48">
        <v>0</v>
      </c>
      <c r="F48">
        <v>5</v>
      </c>
      <c r="G48" s="143" t="str">
        <f>申込一覧表!AQ52</f>
        <v>999:99.99</v>
      </c>
    </row>
    <row r="49" spans="1:7">
      <c r="A49" t="str">
        <f>IF(申込一覧表!H53="","",申込一覧表!Z53)</f>
        <v/>
      </c>
      <c r="B49" s="143" t="str">
        <f>IF(A49="","",申込一覧表!AH53)</f>
        <v/>
      </c>
      <c r="C49" s="143" t="str">
        <f>IF(A49="","",申込一覧表!AL53)</f>
        <v/>
      </c>
      <c r="D49" s="143" t="str">
        <f>申込一覧表!AC53</f>
        <v/>
      </c>
      <c r="E49">
        <v>0</v>
      </c>
      <c r="F49">
        <v>5</v>
      </c>
      <c r="G49" s="143" t="str">
        <f>申込一覧表!AQ53</f>
        <v>999:99.99</v>
      </c>
    </row>
    <row r="50" spans="1:7">
      <c r="A50" t="str">
        <f>IF(申込一覧表!H54="","",申込一覧表!Z54)</f>
        <v/>
      </c>
      <c r="B50" s="143" t="str">
        <f>IF(A50="","",申込一覧表!AH54)</f>
        <v/>
      </c>
      <c r="C50" s="143" t="str">
        <f>IF(A50="","",申込一覧表!AL54)</f>
        <v/>
      </c>
      <c r="D50" s="143" t="str">
        <f>申込一覧表!AC54</f>
        <v/>
      </c>
      <c r="E50">
        <v>0</v>
      </c>
      <c r="F50">
        <v>5</v>
      </c>
      <c r="G50" s="143" t="str">
        <f>申込一覧表!AQ54</f>
        <v>999:99.99</v>
      </c>
    </row>
    <row r="51" spans="1:7">
      <c r="A51" t="str">
        <f>IF(申込一覧表!H55="","",申込一覧表!Z55)</f>
        <v/>
      </c>
      <c r="B51" s="143" t="str">
        <f>IF(A51="","",申込一覧表!AH55)</f>
        <v/>
      </c>
      <c r="C51" s="143" t="str">
        <f>IF(A51="","",申込一覧表!AL55)</f>
        <v/>
      </c>
      <c r="D51" s="143" t="str">
        <f>申込一覧表!AC55</f>
        <v/>
      </c>
      <c r="E51">
        <v>0</v>
      </c>
      <c r="F51">
        <v>5</v>
      </c>
      <c r="G51" s="143" t="str">
        <f>申込一覧表!AQ55</f>
        <v>999:99.99</v>
      </c>
    </row>
    <row r="52" spans="1:7">
      <c r="A52" t="str">
        <f>IF(申込一覧表!H56="","",申込一覧表!Z56)</f>
        <v/>
      </c>
      <c r="B52" s="143" t="str">
        <f>IF(A52="","",申込一覧表!AH56)</f>
        <v/>
      </c>
      <c r="C52" s="143" t="str">
        <f>IF(A52="","",申込一覧表!AL56)</f>
        <v/>
      </c>
      <c r="D52" s="143" t="str">
        <f>申込一覧表!AC56</f>
        <v/>
      </c>
      <c r="E52">
        <v>0</v>
      </c>
      <c r="F52">
        <v>5</v>
      </c>
      <c r="G52" s="143" t="str">
        <f>申込一覧表!AQ56</f>
        <v>999:99.99</v>
      </c>
    </row>
    <row r="53" spans="1:7">
      <c r="A53" t="str">
        <f>IF(申込一覧表!H57="","",申込一覧表!Z57)</f>
        <v/>
      </c>
      <c r="B53" s="143" t="str">
        <f>IF(A53="","",申込一覧表!AH57)</f>
        <v/>
      </c>
      <c r="C53" s="143" t="str">
        <f>IF(A53="","",申込一覧表!AL57)</f>
        <v/>
      </c>
      <c r="D53" s="143" t="str">
        <f>申込一覧表!AC57</f>
        <v/>
      </c>
      <c r="E53">
        <v>0</v>
      </c>
      <c r="F53">
        <v>5</v>
      </c>
      <c r="G53" s="143" t="str">
        <f>申込一覧表!AQ57</f>
        <v>999:99.99</v>
      </c>
    </row>
    <row r="54" spans="1:7">
      <c r="A54" t="str">
        <f>IF(申込一覧表!H58="","",申込一覧表!Z58)</f>
        <v/>
      </c>
      <c r="B54" s="143" t="str">
        <f>IF(A54="","",申込一覧表!AH58)</f>
        <v/>
      </c>
      <c r="C54" s="143" t="str">
        <f>IF(A54="","",申込一覧表!AL58)</f>
        <v/>
      </c>
      <c r="D54" s="143" t="str">
        <f>申込一覧表!AC58</f>
        <v/>
      </c>
      <c r="E54">
        <v>0</v>
      </c>
      <c r="F54">
        <v>5</v>
      </c>
      <c r="G54" s="143" t="str">
        <f>申込一覧表!AQ58</f>
        <v>999:99.99</v>
      </c>
    </row>
    <row r="55" spans="1:7">
      <c r="A55" t="str">
        <f>IF(申込一覧表!H59="","",申込一覧表!Z59)</f>
        <v/>
      </c>
      <c r="B55" s="143" t="str">
        <f>IF(A55="","",申込一覧表!AH59)</f>
        <v/>
      </c>
      <c r="C55" s="143" t="str">
        <f>IF(A55="","",申込一覧表!AL59)</f>
        <v/>
      </c>
      <c r="D55" s="143" t="str">
        <f>申込一覧表!AC59</f>
        <v/>
      </c>
      <c r="E55">
        <v>0</v>
      </c>
      <c r="F55">
        <v>5</v>
      </c>
      <c r="G55" s="143" t="str">
        <f>申込一覧表!AQ59</f>
        <v>999:99.99</v>
      </c>
    </row>
    <row r="56" spans="1:7">
      <c r="A56" t="str">
        <f>IF(申込一覧表!H60="","",申込一覧表!Z60)</f>
        <v/>
      </c>
      <c r="B56" s="143" t="str">
        <f>IF(A56="","",申込一覧表!AH60)</f>
        <v/>
      </c>
      <c r="C56" s="143" t="str">
        <f>IF(A56="","",申込一覧表!AL60)</f>
        <v/>
      </c>
      <c r="D56" s="143" t="str">
        <f>申込一覧表!AC60</f>
        <v/>
      </c>
      <c r="E56">
        <v>0</v>
      </c>
      <c r="F56">
        <v>5</v>
      </c>
      <c r="G56" s="143" t="str">
        <f>申込一覧表!AQ60</f>
        <v>999:99.99</v>
      </c>
    </row>
    <row r="57" spans="1:7">
      <c r="A57" t="str">
        <f>IF(申込一覧表!H61="","",申込一覧表!Z61)</f>
        <v/>
      </c>
      <c r="B57" s="143" t="str">
        <f>IF(A57="","",申込一覧表!AH61)</f>
        <v/>
      </c>
      <c r="C57" s="143" t="str">
        <f>IF(A57="","",申込一覧表!AL61)</f>
        <v/>
      </c>
      <c r="D57" s="143" t="str">
        <f>申込一覧表!AC61</f>
        <v/>
      </c>
      <c r="E57">
        <v>0</v>
      </c>
      <c r="F57">
        <v>5</v>
      </c>
      <c r="G57" s="143" t="str">
        <f>申込一覧表!AQ61</f>
        <v>999:99.99</v>
      </c>
    </row>
    <row r="58" spans="1:7">
      <c r="A58" t="str">
        <f>IF(申込一覧表!H62="","",申込一覧表!Z62)</f>
        <v/>
      </c>
      <c r="B58" s="143" t="str">
        <f>IF(A58="","",申込一覧表!AH62)</f>
        <v/>
      </c>
      <c r="C58" s="143" t="str">
        <f>IF(A58="","",申込一覧表!AL62)</f>
        <v/>
      </c>
      <c r="D58" s="143" t="str">
        <f>申込一覧表!AC62</f>
        <v/>
      </c>
      <c r="E58">
        <v>0</v>
      </c>
      <c r="F58">
        <v>5</v>
      </c>
      <c r="G58" s="143" t="str">
        <f>申込一覧表!AQ62</f>
        <v>999:99.99</v>
      </c>
    </row>
    <row r="59" spans="1:7">
      <c r="A59" t="str">
        <f>IF(申込一覧表!H63="","",申込一覧表!Z63)</f>
        <v/>
      </c>
      <c r="B59" s="143" t="str">
        <f>IF(A59="","",申込一覧表!AH63)</f>
        <v/>
      </c>
      <c r="C59" s="143" t="str">
        <f>IF(A59="","",申込一覧表!AL63)</f>
        <v/>
      </c>
      <c r="D59" s="143" t="str">
        <f>申込一覧表!AC63</f>
        <v/>
      </c>
      <c r="E59">
        <v>0</v>
      </c>
      <c r="F59">
        <v>5</v>
      </c>
      <c r="G59" s="143" t="str">
        <f>申込一覧表!AQ63</f>
        <v>999:99.99</v>
      </c>
    </row>
    <row r="60" spans="1:7">
      <c r="A60" t="str">
        <f>IF(申込一覧表!H64="","",申込一覧表!Z64)</f>
        <v/>
      </c>
      <c r="B60" s="143" t="str">
        <f>IF(A60="","",申込一覧表!AH64)</f>
        <v/>
      </c>
      <c r="C60" s="143" t="str">
        <f>IF(A60="","",申込一覧表!AL64)</f>
        <v/>
      </c>
      <c r="D60" s="143" t="str">
        <f>申込一覧表!AC64</f>
        <v/>
      </c>
      <c r="E60">
        <v>0</v>
      </c>
      <c r="F60">
        <v>5</v>
      </c>
      <c r="G60" s="143" t="str">
        <f>申込一覧表!AQ64</f>
        <v>999:99.99</v>
      </c>
    </row>
    <row r="61" spans="1:7">
      <c r="A61" t="str">
        <f>IF(申込一覧表!H65="","",申込一覧表!Z65)</f>
        <v/>
      </c>
      <c r="B61" s="143" t="str">
        <f>IF(A61="","",申込一覧表!AH65)</f>
        <v/>
      </c>
      <c r="C61" s="143" t="str">
        <f>IF(A61="","",申込一覧表!AL65)</f>
        <v/>
      </c>
      <c r="D61" s="143" t="str">
        <f>申込一覧表!AC65</f>
        <v/>
      </c>
      <c r="E61">
        <v>0</v>
      </c>
      <c r="F61">
        <v>5</v>
      </c>
      <c r="G61" s="143" t="str">
        <f>申込一覧表!AQ65</f>
        <v>999:99.99</v>
      </c>
    </row>
    <row r="62" spans="1:7">
      <c r="A62" t="str">
        <f>IF(申込一覧表!H66="","",申込一覧表!Z66)</f>
        <v/>
      </c>
      <c r="B62" s="143" t="str">
        <f>IF(A62="","",申込一覧表!AH66)</f>
        <v/>
      </c>
      <c r="C62" s="143" t="str">
        <f>IF(A62="","",申込一覧表!AL66)</f>
        <v/>
      </c>
      <c r="D62" s="143" t="str">
        <f>申込一覧表!AC66</f>
        <v/>
      </c>
      <c r="E62">
        <v>0</v>
      </c>
      <c r="F62">
        <v>5</v>
      </c>
      <c r="G62" s="143" t="str">
        <f>申込一覧表!AQ66</f>
        <v>999:99.99</v>
      </c>
    </row>
    <row r="63" spans="1:7">
      <c r="A63" t="str">
        <f>IF(申込一覧表!H67="","",申込一覧表!Z67)</f>
        <v/>
      </c>
      <c r="B63" s="143" t="str">
        <f>IF(A63="","",申込一覧表!AH67)</f>
        <v/>
      </c>
      <c r="C63" s="143" t="str">
        <f>IF(A63="","",申込一覧表!AL67)</f>
        <v/>
      </c>
      <c r="D63" s="143" t="str">
        <f>申込一覧表!AC67</f>
        <v/>
      </c>
      <c r="E63">
        <v>0</v>
      </c>
      <c r="F63">
        <v>5</v>
      </c>
      <c r="G63" s="143" t="str">
        <f>申込一覧表!AQ67</f>
        <v>999:99.99</v>
      </c>
    </row>
    <row r="64" spans="1:7">
      <c r="A64" t="str">
        <f>IF(申込一覧表!H68="","",申込一覧表!Z68)</f>
        <v/>
      </c>
      <c r="B64" s="143" t="str">
        <f>IF(A64="","",申込一覧表!AH68)</f>
        <v/>
      </c>
      <c r="C64" s="143" t="str">
        <f>IF(A64="","",申込一覧表!AL68)</f>
        <v/>
      </c>
      <c r="D64" s="143" t="str">
        <f>申込一覧表!AC68</f>
        <v/>
      </c>
      <c r="E64">
        <v>0</v>
      </c>
      <c r="F64">
        <v>5</v>
      </c>
      <c r="G64" s="143" t="str">
        <f>申込一覧表!AQ68</f>
        <v>999:99.99</v>
      </c>
    </row>
    <row r="65" spans="1:7">
      <c r="A65" t="str">
        <f>IF(申込一覧表!H69="","",申込一覧表!Z69)</f>
        <v/>
      </c>
      <c r="B65" s="143" t="str">
        <f>IF(A65="","",申込一覧表!AH69)</f>
        <v/>
      </c>
      <c r="C65" s="143" t="str">
        <f>IF(A65="","",申込一覧表!AL69)</f>
        <v/>
      </c>
      <c r="D65" s="143" t="str">
        <f>申込一覧表!AC69</f>
        <v/>
      </c>
      <c r="E65">
        <v>0</v>
      </c>
      <c r="F65">
        <v>5</v>
      </c>
      <c r="G65" s="143" t="str">
        <f>申込一覧表!AQ69</f>
        <v>999:99.99</v>
      </c>
    </row>
    <row r="66" spans="1:7">
      <c r="A66" t="str">
        <f>IF(申込一覧表!H70="","",申込一覧表!Z70)</f>
        <v/>
      </c>
      <c r="B66" s="143" t="str">
        <f>IF(A66="","",申込一覧表!AH70)</f>
        <v/>
      </c>
      <c r="C66" s="143" t="str">
        <f>IF(A66="","",申込一覧表!AL70)</f>
        <v/>
      </c>
      <c r="D66" s="143" t="str">
        <f>申込一覧表!AC70</f>
        <v/>
      </c>
      <c r="E66">
        <v>0</v>
      </c>
      <c r="F66">
        <v>5</v>
      </c>
      <c r="G66" s="143" t="str">
        <f>申込一覧表!AQ70</f>
        <v>999:99.99</v>
      </c>
    </row>
    <row r="67" spans="1:7">
      <c r="A67" t="str">
        <f>IF(申込一覧表!H71="","",申込一覧表!Z71)</f>
        <v/>
      </c>
      <c r="B67" s="143" t="str">
        <f>IF(A67="","",申込一覧表!AH71)</f>
        <v/>
      </c>
      <c r="C67" s="143" t="str">
        <f>IF(A67="","",申込一覧表!AL71)</f>
        <v/>
      </c>
      <c r="D67" s="143" t="str">
        <f>申込一覧表!AC71</f>
        <v/>
      </c>
      <c r="E67">
        <v>0</v>
      </c>
      <c r="F67">
        <v>5</v>
      </c>
      <c r="G67" s="143" t="str">
        <f>申込一覧表!AQ71</f>
        <v>999:99.99</v>
      </c>
    </row>
    <row r="68" spans="1:7">
      <c r="A68" t="str">
        <f>IF(申込一覧表!H72="","",申込一覧表!Z72)</f>
        <v/>
      </c>
      <c r="B68" s="143" t="str">
        <f>IF(A68="","",申込一覧表!AH72)</f>
        <v/>
      </c>
      <c r="C68" s="143" t="str">
        <f>IF(A68="","",申込一覧表!AL72)</f>
        <v/>
      </c>
      <c r="D68" s="143" t="str">
        <f>申込一覧表!AC72</f>
        <v/>
      </c>
      <c r="E68">
        <v>0</v>
      </c>
      <c r="F68">
        <v>5</v>
      </c>
      <c r="G68" s="143" t="str">
        <f>申込一覧表!AQ72</f>
        <v>999:99.99</v>
      </c>
    </row>
    <row r="69" spans="1:7">
      <c r="A69" t="str">
        <f>IF(申込一覧表!H73="","",申込一覧表!Z73)</f>
        <v/>
      </c>
      <c r="B69" s="143" t="str">
        <f>IF(A69="","",申込一覧表!AH73)</f>
        <v/>
      </c>
      <c r="C69" s="143" t="str">
        <f>IF(A69="","",申込一覧表!AL73)</f>
        <v/>
      </c>
      <c r="D69" s="143" t="str">
        <f>申込一覧表!AC73</f>
        <v/>
      </c>
      <c r="E69">
        <v>0</v>
      </c>
      <c r="F69">
        <v>5</v>
      </c>
      <c r="G69" s="143" t="str">
        <f>申込一覧表!AQ73</f>
        <v>999:99.99</v>
      </c>
    </row>
    <row r="70" spans="1:7">
      <c r="A70" t="str">
        <f>IF(申込一覧表!H74="","",申込一覧表!Z74)</f>
        <v/>
      </c>
      <c r="B70" s="143" t="str">
        <f>IF(A70="","",申込一覧表!AH74)</f>
        <v/>
      </c>
      <c r="C70" s="143" t="str">
        <f>IF(A70="","",申込一覧表!AL74)</f>
        <v/>
      </c>
      <c r="D70" s="143" t="str">
        <f>申込一覧表!AC74</f>
        <v/>
      </c>
      <c r="E70">
        <v>0</v>
      </c>
      <c r="F70">
        <v>5</v>
      </c>
      <c r="G70" s="143" t="str">
        <f>申込一覧表!AQ74</f>
        <v>999:99.99</v>
      </c>
    </row>
    <row r="71" spans="1:7">
      <c r="A71" t="str">
        <f>IF(申込一覧表!H75="","",申込一覧表!Z75)</f>
        <v/>
      </c>
      <c r="B71" s="143" t="str">
        <f>IF(A71="","",申込一覧表!AH75)</f>
        <v/>
      </c>
      <c r="C71" s="143" t="str">
        <f>IF(A71="","",申込一覧表!AL75)</f>
        <v/>
      </c>
      <c r="D71" s="143" t="str">
        <f>申込一覧表!AC75</f>
        <v/>
      </c>
      <c r="E71">
        <v>0</v>
      </c>
      <c r="F71">
        <v>5</v>
      </c>
      <c r="G71" s="143" t="str">
        <f>申込一覧表!AQ75</f>
        <v>999:99.99</v>
      </c>
    </row>
    <row r="72" spans="1:7">
      <c r="A72" t="str">
        <f>IF(申込一覧表!H76="","",申込一覧表!Z76)</f>
        <v/>
      </c>
      <c r="B72" s="143" t="str">
        <f>IF(A72="","",申込一覧表!AH76)</f>
        <v/>
      </c>
      <c r="C72" s="143" t="str">
        <f>IF(A72="","",申込一覧表!AL76)</f>
        <v/>
      </c>
      <c r="D72" s="143" t="str">
        <f>申込一覧表!AC76</f>
        <v/>
      </c>
      <c r="E72">
        <v>0</v>
      </c>
      <c r="F72">
        <v>5</v>
      </c>
      <c r="G72" s="143" t="str">
        <f>申込一覧表!AQ76</f>
        <v>999:99.99</v>
      </c>
    </row>
    <row r="73" spans="1:7">
      <c r="A73" t="str">
        <f>IF(申込一覧表!H77="","",申込一覧表!Z77)</f>
        <v/>
      </c>
      <c r="B73" s="143" t="str">
        <f>IF(A73="","",申込一覧表!AH77)</f>
        <v/>
      </c>
      <c r="C73" s="143" t="str">
        <f>IF(A73="","",申込一覧表!AL77)</f>
        <v/>
      </c>
      <c r="D73" s="143" t="str">
        <f>申込一覧表!AC77</f>
        <v/>
      </c>
      <c r="E73">
        <v>0</v>
      </c>
      <c r="F73">
        <v>5</v>
      </c>
      <c r="G73" s="143" t="str">
        <f>申込一覧表!AQ77</f>
        <v>999:99.99</v>
      </c>
    </row>
    <row r="74" spans="1:7">
      <c r="A74" t="str">
        <f>IF(申込一覧表!H78="","",申込一覧表!Z78)</f>
        <v/>
      </c>
      <c r="B74" s="143" t="str">
        <f>IF(A74="","",申込一覧表!AH78)</f>
        <v/>
      </c>
      <c r="C74" s="143" t="str">
        <f>IF(A74="","",申込一覧表!AL78)</f>
        <v/>
      </c>
      <c r="D74" s="143" t="str">
        <f>申込一覧表!AC78</f>
        <v/>
      </c>
      <c r="E74">
        <v>0</v>
      </c>
      <c r="F74">
        <v>5</v>
      </c>
      <c r="G74" s="143" t="str">
        <f>申込一覧表!AQ78</f>
        <v>999:99.99</v>
      </c>
    </row>
    <row r="75" spans="1:7">
      <c r="A75" t="str">
        <f>IF(申込一覧表!H79="","",申込一覧表!Z79)</f>
        <v/>
      </c>
      <c r="B75" s="143" t="str">
        <f>IF(A75="","",申込一覧表!AH79)</f>
        <v/>
      </c>
      <c r="C75" s="143" t="str">
        <f>IF(A75="","",申込一覧表!AL79)</f>
        <v/>
      </c>
      <c r="D75" s="143" t="str">
        <f>申込一覧表!AC79</f>
        <v/>
      </c>
      <c r="E75">
        <v>0</v>
      </c>
      <c r="F75">
        <v>5</v>
      </c>
      <c r="G75" s="143" t="str">
        <f>申込一覧表!AQ79</f>
        <v>999:99.99</v>
      </c>
    </row>
    <row r="76" spans="1:7">
      <c r="A76" t="str">
        <f>IF(申込一覧表!H80="","",申込一覧表!Z80)</f>
        <v/>
      </c>
      <c r="B76" s="143" t="str">
        <f>IF(A76="","",申込一覧表!AH80)</f>
        <v/>
      </c>
      <c r="C76" s="143" t="str">
        <f>IF(A76="","",申込一覧表!AL80)</f>
        <v/>
      </c>
      <c r="D76" s="143" t="str">
        <f>申込一覧表!AC80</f>
        <v/>
      </c>
      <c r="E76">
        <v>0</v>
      </c>
      <c r="F76">
        <v>5</v>
      </c>
      <c r="G76" s="143" t="str">
        <f>申込一覧表!AQ80</f>
        <v>999:99.99</v>
      </c>
    </row>
    <row r="77" spans="1:7">
      <c r="A77" t="str">
        <f>IF(申込一覧表!H81="","",申込一覧表!Z81)</f>
        <v/>
      </c>
      <c r="B77" s="143" t="str">
        <f>IF(A77="","",申込一覧表!AH81)</f>
        <v/>
      </c>
      <c r="C77" s="143" t="str">
        <f>IF(A77="","",申込一覧表!AL81)</f>
        <v/>
      </c>
      <c r="D77" s="143" t="str">
        <f>申込一覧表!AC81</f>
        <v/>
      </c>
      <c r="E77">
        <v>0</v>
      </c>
      <c r="F77">
        <v>5</v>
      </c>
      <c r="G77" s="143" t="str">
        <f>申込一覧表!AQ81</f>
        <v>999:99.99</v>
      </c>
    </row>
    <row r="78" spans="1:7">
      <c r="A78" t="str">
        <f>IF(申込一覧表!H82="","",申込一覧表!Z82)</f>
        <v/>
      </c>
      <c r="B78" s="143" t="str">
        <f>IF(A78="","",申込一覧表!AH82)</f>
        <v/>
      </c>
      <c r="C78" s="143" t="str">
        <f>IF(A78="","",申込一覧表!AL82)</f>
        <v/>
      </c>
      <c r="D78" s="143" t="str">
        <f>申込一覧表!AC82</f>
        <v/>
      </c>
      <c r="E78">
        <v>0</v>
      </c>
      <c r="F78">
        <v>5</v>
      </c>
      <c r="G78" s="143" t="str">
        <f>申込一覧表!AQ82</f>
        <v>999:99.99</v>
      </c>
    </row>
    <row r="79" spans="1:7">
      <c r="A79" t="str">
        <f>IF(申込一覧表!H83="","",申込一覧表!Z83)</f>
        <v/>
      </c>
      <c r="B79" s="143" t="str">
        <f>IF(A79="","",申込一覧表!AH83)</f>
        <v/>
      </c>
      <c r="C79" s="143" t="str">
        <f>IF(A79="","",申込一覧表!AL83)</f>
        <v/>
      </c>
      <c r="D79" s="143" t="str">
        <f>申込一覧表!AC83</f>
        <v/>
      </c>
      <c r="E79">
        <v>0</v>
      </c>
      <c r="F79">
        <v>5</v>
      </c>
      <c r="G79" s="143" t="str">
        <f>申込一覧表!AQ83</f>
        <v>999:99.99</v>
      </c>
    </row>
    <row r="80" spans="1:7">
      <c r="A80" t="str">
        <f>IF(申込一覧表!H84="","",申込一覧表!Z84)</f>
        <v/>
      </c>
      <c r="B80" s="143" t="str">
        <f>IF(A80="","",申込一覧表!AH84)</f>
        <v/>
      </c>
      <c r="C80" s="143" t="str">
        <f>IF(A80="","",申込一覧表!AL84)</f>
        <v/>
      </c>
      <c r="D80" s="143" t="str">
        <f>申込一覧表!AC84</f>
        <v/>
      </c>
      <c r="E80">
        <v>0</v>
      </c>
      <c r="F80">
        <v>5</v>
      </c>
      <c r="G80" s="143" t="str">
        <f>申込一覧表!AQ84</f>
        <v>999:99.99</v>
      </c>
    </row>
    <row r="81" spans="1:7">
      <c r="A81" t="str">
        <f>IF(申込一覧表!H85="","",申込一覧表!Z85)</f>
        <v/>
      </c>
      <c r="B81" s="143" t="str">
        <f>IF(A81="","",申込一覧表!AH85)</f>
        <v/>
      </c>
      <c r="C81" s="143" t="str">
        <f>IF(A81="","",申込一覧表!AL85)</f>
        <v/>
      </c>
      <c r="D81" s="143" t="str">
        <f>申込一覧表!AC85</f>
        <v/>
      </c>
      <c r="E81">
        <v>0</v>
      </c>
      <c r="F81">
        <v>5</v>
      </c>
      <c r="G81" s="143" t="str">
        <f>申込一覧表!AQ85</f>
        <v>999:99.99</v>
      </c>
    </row>
    <row r="82" spans="1:7">
      <c r="A82" t="str">
        <f>IF(申込一覧表!H86="","",申込一覧表!Z86)</f>
        <v/>
      </c>
      <c r="B82" s="143" t="str">
        <f>IF(A82="","",申込一覧表!AH86)</f>
        <v/>
      </c>
      <c r="C82" s="143" t="str">
        <f>IF(A82="","",申込一覧表!AL86)</f>
        <v/>
      </c>
      <c r="D82" s="143" t="str">
        <f>申込一覧表!AC86</f>
        <v/>
      </c>
      <c r="E82">
        <v>0</v>
      </c>
      <c r="F82">
        <v>5</v>
      </c>
      <c r="G82" s="143" t="str">
        <f>申込一覧表!AQ86</f>
        <v>999:99.99</v>
      </c>
    </row>
    <row r="83" spans="1:7">
      <c r="A83" s="137" t="str">
        <f>IF(申込一覧表!H87="","",申込一覧表!Z87)</f>
        <v/>
      </c>
      <c r="B83" s="137" t="str">
        <f>IF(A83="","",申込一覧表!AH87)</f>
        <v/>
      </c>
      <c r="C83" s="137" t="str">
        <f>IF(A83="","",申込一覧表!AL87)</f>
        <v/>
      </c>
      <c r="D83" s="137" t="str">
        <f>申込一覧表!AC87</f>
        <v/>
      </c>
      <c r="E83" s="137">
        <v>0</v>
      </c>
      <c r="F83" s="137">
        <v>5</v>
      </c>
      <c r="G83" s="137" t="str">
        <f>申込一覧表!AQ87</f>
        <v>999:99.99</v>
      </c>
    </row>
    <row r="84" spans="1:7">
      <c r="A84" t="str">
        <f>IF(申込一覧表!J6="","",申込一覧表!Z6)</f>
        <v/>
      </c>
      <c r="B84" s="144" t="str">
        <f>IF(A84="","",申込一覧表!AI6)</f>
        <v/>
      </c>
      <c r="C84" s="144" t="str">
        <f>IF(A84="","",申込一覧表!AM6)</f>
        <v/>
      </c>
      <c r="D84" s="144" t="str">
        <f>申込一覧表!AC6</f>
        <v/>
      </c>
      <c r="E84">
        <v>0</v>
      </c>
      <c r="F84" s="140">
        <v>0</v>
      </c>
      <c r="G84" s="144" t="str">
        <f>申込一覧表!AR6</f>
        <v>999:99.99</v>
      </c>
    </row>
    <row r="85" spans="1:7">
      <c r="A85" t="str">
        <f>IF(申込一覧表!J7="","",申込一覧表!Z7)</f>
        <v/>
      </c>
      <c r="B85" s="143" t="str">
        <f>申込一覧表!AI7</f>
        <v/>
      </c>
      <c r="C85" s="143" t="str">
        <f>IF(A85="","",申込一覧表!AM7)</f>
        <v/>
      </c>
      <c r="D85" s="143" t="str">
        <f>申込一覧表!AC7</f>
        <v/>
      </c>
      <c r="E85">
        <v>0</v>
      </c>
      <c r="F85" s="140">
        <v>0</v>
      </c>
      <c r="G85" s="143" t="str">
        <f>申込一覧表!AR7</f>
        <v>999:99.99</v>
      </c>
    </row>
    <row r="86" spans="1:7">
      <c r="A86" t="str">
        <f>IF(申込一覧表!J8="","",申込一覧表!Z8)</f>
        <v/>
      </c>
      <c r="B86" s="143" t="str">
        <f>申込一覧表!AI8</f>
        <v/>
      </c>
      <c r="C86" s="143" t="str">
        <f>IF(A86="","",申込一覧表!AM8)</f>
        <v/>
      </c>
      <c r="D86" s="143" t="str">
        <f>申込一覧表!AC8</f>
        <v/>
      </c>
      <c r="E86">
        <v>0</v>
      </c>
      <c r="F86" s="140">
        <v>0</v>
      </c>
      <c r="G86" s="143" t="str">
        <f>申込一覧表!AR8</f>
        <v>999:99.99</v>
      </c>
    </row>
    <row r="87" spans="1:7">
      <c r="A87" t="str">
        <f>IF(申込一覧表!J9="","",申込一覧表!Z9)</f>
        <v/>
      </c>
      <c r="B87" s="143" t="str">
        <f>申込一覧表!AI9</f>
        <v/>
      </c>
      <c r="C87" s="143" t="str">
        <f>IF(A87="","",申込一覧表!AM9)</f>
        <v/>
      </c>
      <c r="D87" s="143" t="str">
        <f>申込一覧表!AC9</f>
        <v/>
      </c>
      <c r="E87">
        <v>0</v>
      </c>
      <c r="F87" s="140">
        <v>0</v>
      </c>
      <c r="G87" s="143" t="str">
        <f>申込一覧表!AR9</f>
        <v>999:99.99</v>
      </c>
    </row>
    <row r="88" spans="1:7">
      <c r="A88" t="str">
        <f>IF(申込一覧表!J10="","",申込一覧表!Z10)</f>
        <v/>
      </c>
      <c r="B88" s="143" t="str">
        <f>申込一覧表!AI10</f>
        <v/>
      </c>
      <c r="C88" s="143" t="str">
        <f>IF(A88="","",申込一覧表!AM10)</f>
        <v/>
      </c>
      <c r="D88" s="143" t="str">
        <f>申込一覧表!AC10</f>
        <v/>
      </c>
      <c r="E88">
        <v>0</v>
      </c>
      <c r="F88" s="140">
        <v>0</v>
      </c>
      <c r="G88" s="143" t="str">
        <f>申込一覧表!AR10</f>
        <v>999:99.99</v>
      </c>
    </row>
    <row r="89" spans="1:7">
      <c r="A89" t="str">
        <f>IF(申込一覧表!J11="","",申込一覧表!Z11)</f>
        <v/>
      </c>
      <c r="B89" s="143" t="str">
        <f>申込一覧表!AI11</f>
        <v/>
      </c>
      <c r="C89" s="143" t="str">
        <f>IF(A89="","",申込一覧表!AM11)</f>
        <v/>
      </c>
      <c r="D89" s="143" t="str">
        <f>申込一覧表!AC11</f>
        <v/>
      </c>
      <c r="E89">
        <v>0</v>
      </c>
      <c r="F89" s="140">
        <v>0</v>
      </c>
      <c r="G89" s="143" t="str">
        <f>申込一覧表!AR11</f>
        <v>999:99.99</v>
      </c>
    </row>
    <row r="90" spans="1:7">
      <c r="A90" t="str">
        <f>IF(申込一覧表!J12="","",申込一覧表!Z12)</f>
        <v/>
      </c>
      <c r="B90" s="143" t="str">
        <f>申込一覧表!AI12</f>
        <v/>
      </c>
      <c r="C90" s="143" t="str">
        <f>IF(A90="","",申込一覧表!AM12)</f>
        <v/>
      </c>
      <c r="D90" s="143" t="str">
        <f>申込一覧表!AC12</f>
        <v/>
      </c>
      <c r="E90">
        <v>0</v>
      </c>
      <c r="F90" s="140">
        <v>0</v>
      </c>
      <c r="G90" s="143" t="str">
        <f>申込一覧表!AR12</f>
        <v>999:99.99</v>
      </c>
    </row>
    <row r="91" spans="1:7">
      <c r="A91" t="str">
        <f>IF(申込一覧表!J13="","",申込一覧表!Z13)</f>
        <v/>
      </c>
      <c r="B91" s="143" t="str">
        <f>申込一覧表!AI13</f>
        <v/>
      </c>
      <c r="C91" s="143" t="str">
        <f>IF(A91="","",申込一覧表!AM13)</f>
        <v/>
      </c>
      <c r="D91" s="143" t="str">
        <f>申込一覧表!AC13</f>
        <v/>
      </c>
      <c r="E91">
        <v>0</v>
      </c>
      <c r="F91" s="140">
        <v>0</v>
      </c>
      <c r="G91" s="143" t="str">
        <f>申込一覧表!AR13</f>
        <v>999:99.99</v>
      </c>
    </row>
    <row r="92" spans="1:7">
      <c r="A92" t="str">
        <f>IF(申込一覧表!J14="","",申込一覧表!Z14)</f>
        <v/>
      </c>
      <c r="B92" s="143" t="str">
        <f>申込一覧表!AI14</f>
        <v/>
      </c>
      <c r="C92" s="143" t="str">
        <f>IF(A92="","",申込一覧表!AM14)</f>
        <v/>
      </c>
      <c r="D92" s="143" t="str">
        <f>申込一覧表!AC14</f>
        <v/>
      </c>
      <c r="E92">
        <v>0</v>
      </c>
      <c r="F92" s="140">
        <v>0</v>
      </c>
      <c r="G92" s="143" t="str">
        <f>申込一覧表!AR14</f>
        <v>999:99.99</v>
      </c>
    </row>
    <row r="93" spans="1:7">
      <c r="A93" t="str">
        <f>IF(申込一覧表!J15="","",申込一覧表!Z15)</f>
        <v/>
      </c>
      <c r="B93" s="143" t="str">
        <f>申込一覧表!AI15</f>
        <v/>
      </c>
      <c r="C93" s="143" t="str">
        <f>IF(A93="","",申込一覧表!AM15)</f>
        <v/>
      </c>
      <c r="D93" s="143" t="str">
        <f>申込一覧表!AC15</f>
        <v/>
      </c>
      <c r="E93">
        <v>0</v>
      </c>
      <c r="F93" s="140">
        <v>0</v>
      </c>
      <c r="G93" s="143" t="str">
        <f>申込一覧表!AR15</f>
        <v>999:99.99</v>
      </c>
    </row>
    <row r="94" spans="1:7">
      <c r="A94" t="str">
        <f>IF(申込一覧表!J16="","",申込一覧表!Z16)</f>
        <v/>
      </c>
      <c r="B94" s="143" t="str">
        <f>申込一覧表!AI16</f>
        <v/>
      </c>
      <c r="C94" s="143" t="str">
        <f>IF(A94="","",申込一覧表!AM16)</f>
        <v/>
      </c>
      <c r="D94" s="143" t="str">
        <f>申込一覧表!AC16</f>
        <v/>
      </c>
      <c r="E94">
        <v>0</v>
      </c>
      <c r="F94" s="140">
        <v>0</v>
      </c>
      <c r="G94" s="143" t="str">
        <f>申込一覧表!AR16</f>
        <v>999:99.99</v>
      </c>
    </row>
    <row r="95" spans="1:7">
      <c r="A95" t="str">
        <f>IF(申込一覧表!J17="","",申込一覧表!Z17)</f>
        <v/>
      </c>
      <c r="B95" s="143" t="str">
        <f>申込一覧表!AI17</f>
        <v/>
      </c>
      <c r="C95" s="143" t="str">
        <f>IF(A95="","",申込一覧表!AM17)</f>
        <v/>
      </c>
      <c r="D95" s="143" t="str">
        <f>申込一覧表!AC17</f>
        <v/>
      </c>
      <c r="E95">
        <v>0</v>
      </c>
      <c r="F95" s="140">
        <v>0</v>
      </c>
      <c r="G95" s="143" t="str">
        <f>申込一覧表!AR17</f>
        <v>999:99.99</v>
      </c>
    </row>
    <row r="96" spans="1:7">
      <c r="A96" t="str">
        <f>IF(申込一覧表!J18="","",申込一覧表!Z18)</f>
        <v/>
      </c>
      <c r="B96" s="143" t="str">
        <f>申込一覧表!AI18</f>
        <v/>
      </c>
      <c r="C96" s="143" t="str">
        <f>IF(A96="","",申込一覧表!AM18)</f>
        <v/>
      </c>
      <c r="D96" s="143" t="str">
        <f>申込一覧表!AC18</f>
        <v/>
      </c>
      <c r="E96">
        <v>0</v>
      </c>
      <c r="F96" s="140">
        <v>0</v>
      </c>
      <c r="G96" s="143" t="str">
        <f>申込一覧表!AR18</f>
        <v>999:99.99</v>
      </c>
    </row>
    <row r="97" spans="1:7">
      <c r="A97" t="str">
        <f>IF(申込一覧表!J19="","",申込一覧表!Z19)</f>
        <v/>
      </c>
      <c r="B97" s="143" t="str">
        <f>申込一覧表!AI19</f>
        <v/>
      </c>
      <c r="C97" s="143" t="str">
        <f>IF(A97="","",申込一覧表!AM19)</f>
        <v/>
      </c>
      <c r="D97" s="143" t="str">
        <f>申込一覧表!AC19</f>
        <v/>
      </c>
      <c r="E97">
        <v>0</v>
      </c>
      <c r="F97" s="140">
        <v>0</v>
      </c>
      <c r="G97" s="143" t="str">
        <f>申込一覧表!AR19</f>
        <v>999:99.99</v>
      </c>
    </row>
    <row r="98" spans="1:7">
      <c r="A98" t="str">
        <f>IF(申込一覧表!J20="","",申込一覧表!Z20)</f>
        <v/>
      </c>
      <c r="B98" s="143" t="str">
        <f>申込一覧表!AI20</f>
        <v/>
      </c>
      <c r="C98" s="143" t="str">
        <f>IF(A98="","",申込一覧表!AM20)</f>
        <v/>
      </c>
      <c r="D98" s="143" t="str">
        <f>申込一覧表!AC20</f>
        <v/>
      </c>
      <c r="E98">
        <v>0</v>
      </c>
      <c r="F98" s="140">
        <v>0</v>
      </c>
      <c r="G98" s="143" t="str">
        <f>申込一覧表!AR20</f>
        <v>999:99.99</v>
      </c>
    </row>
    <row r="99" spans="1:7">
      <c r="A99" t="str">
        <f>IF(申込一覧表!J21="","",申込一覧表!Z21)</f>
        <v/>
      </c>
      <c r="B99" s="143" t="str">
        <f>申込一覧表!AI21</f>
        <v/>
      </c>
      <c r="C99" s="143" t="str">
        <f>IF(A99="","",申込一覧表!AM21)</f>
        <v/>
      </c>
      <c r="D99" s="143" t="str">
        <f>申込一覧表!AC21</f>
        <v/>
      </c>
      <c r="E99">
        <v>0</v>
      </c>
      <c r="F99" s="140">
        <v>0</v>
      </c>
      <c r="G99" s="143" t="str">
        <f>申込一覧表!AR21</f>
        <v>999:99.99</v>
      </c>
    </row>
    <row r="100" spans="1:7">
      <c r="A100" t="str">
        <f>IF(申込一覧表!J22="","",申込一覧表!Z22)</f>
        <v/>
      </c>
      <c r="B100" s="143" t="str">
        <f>申込一覧表!AI22</f>
        <v/>
      </c>
      <c r="C100" s="143" t="str">
        <f>IF(A100="","",申込一覧表!AM22)</f>
        <v/>
      </c>
      <c r="D100" s="143" t="str">
        <f>申込一覧表!AC22</f>
        <v/>
      </c>
      <c r="E100">
        <v>0</v>
      </c>
      <c r="F100" s="140">
        <v>0</v>
      </c>
      <c r="G100" s="143" t="str">
        <f>申込一覧表!AR22</f>
        <v>999:99.99</v>
      </c>
    </row>
    <row r="101" spans="1:7">
      <c r="A101" t="str">
        <f>IF(申込一覧表!J23="","",申込一覧表!Z23)</f>
        <v/>
      </c>
      <c r="B101" s="143" t="str">
        <f>申込一覧表!AI23</f>
        <v/>
      </c>
      <c r="C101" s="143" t="str">
        <f>IF(A101="","",申込一覧表!AM23)</f>
        <v/>
      </c>
      <c r="D101" s="143" t="str">
        <f>申込一覧表!AC23</f>
        <v/>
      </c>
      <c r="E101">
        <v>0</v>
      </c>
      <c r="F101" s="140">
        <v>0</v>
      </c>
      <c r="G101" s="143" t="str">
        <f>申込一覧表!AR23</f>
        <v>999:99.99</v>
      </c>
    </row>
    <row r="102" spans="1:7">
      <c r="A102" t="str">
        <f>IF(申込一覧表!J24="","",申込一覧表!Z24)</f>
        <v/>
      </c>
      <c r="B102" s="143" t="str">
        <f>申込一覧表!AI24</f>
        <v/>
      </c>
      <c r="C102" s="143" t="str">
        <f>IF(A102="","",申込一覧表!AM24)</f>
        <v/>
      </c>
      <c r="D102" s="143" t="str">
        <f>申込一覧表!AC24</f>
        <v/>
      </c>
      <c r="E102">
        <v>0</v>
      </c>
      <c r="F102" s="140">
        <v>0</v>
      </c>
      <c r="G102" s="143" t="str">
        <f>申込一覧表!AR24</f>
        <v>999:99.99</v>
      </c>
    </row>
    <row r="103" spans="1:7">
      <c r="A103" t="str">
        <f>IF(申込一覧表!J25="","",申込一覧表!Z25)</f>
        <v/>
      </c>
      <c r="B103" s="143" t="str">
        <f>申込一覧表!AI25</f>
        <v/>
      </c>
      <c r="C103" s="143" t="str">
        <f>IF(A103="","",申込一覧表!AM25)</f>
        <v/>
      </c>
      <c r="D103" s="143" t="str">
        <f>申込一覧表!AC25</f>
        <v/>
      </c>
      <c r="E103">
        <v>0</v>
      </c>
      <c r="F103" s="140">
        <v>0</v>
      </c>
      <c r="G103" s="143" t="str">
        <f>申込一覧表!AR25</f>
        <v>999:99.99</v>
      </c>
    </row>
    <row r="104" spans="1:7">
      <c r="A104" t="str">
        <f>IF(申込一覧表!J26="","",申込一覧表!Z26)</f>
        <v/>
      </c>
      <c r="B104" s="143" t="str">
        <f>申込一覧表!AI26</f>
        <v/>
      </c>
      <c r="C104" s="143" t="str">
        <f>IF(A104="","",申込一覧表!AM26)</f>
        <v/>
      </c>
      <c r="D104" s="143" t="str">
        <f>申込一覧表!AC26</f>
        <v/>
      </c>
      <c r="E104">
        <v>0</v>
      </c>
      <c r="F104" s="140">
        <v>0</v>
      </c>
      <c r="G104" s="143" t="str">
        <f>申込一覧表!AR26</f>
        <v>999:99.99</v>
      </c>
    </row>
    <row r="105" spans="1:7">
      <c r="A105" t="str">
        <f>IF(申込一覧表!J27="","",申込一覧表!Z27)</f>
        <v/>
      </c>
      <c r="B105" s="143" t="str">
        <f>申込一覧表!AI27</f>
        <v/>
      </c>
      <c r="C105" s="143" t="str">
        <f>IF(A105="","",申込一覧表!AM27)</f>
        <v/>
      </c>
      <c r="D105" s="143" t="str">
        <f>申込一覧表!AC27</f>
        <v/>
      </c>
      <c r="E105">
        <v>0</v>
      </c>
      <c r="F105" s="140">
        <v>0</v>
      </c>
      <c r="G105" s="143" t="str">
        <f>申込一覧表!AR27</f>
        <v>999:99.99</v>
      </c>
    </row>
    <row r="106" spans="1:7">
      <c r="A106" t="str">
        <f>IF(申込一覧表!J28="","",申込一覧表!Z28)</f>
        <v/>
      </c>
      <c r="B106" s="143" t="str">
        <f>申込一覧表!AI28</f>
        <v/>
      </c>
      <c r="C106" s="143" t="str">
        <f>IF(A106="","",申込一覧表!AM28)</f>
        <v/>
      </c>
      <c r="D106" s="143" t="str">
        <f>申込一覧表!AC28</f>
        <v/>
      </c>
      <c r="E106">
        <v>0</v>
      </c>
      <c r="F106" s="140">
        <v>0</v>
      </c>
      <c r="G106" s="143" t="str">
        <f>申込一覧表!AR28</f>
        <v>999:99.99</v>
      </c>
    </row>
    <row r="107" spans="1:7">
      <c r="A107" t="str">
        <f>IF(申込一覧表!J29="","",申込一覧表!Z29)</f>
        <v/>
      </c>
      <c r="B107" s="143" t="str">
        <f>申込一覧表!AI29</f>
        <v/>
      </c>
      <c r="C107" s="143" t="str">
        <f>IF(A107="","",申込一覧表!AM29)</f>
        <v/>
      </c>
      <c r="D107" s="143" t="str">
        <f>申込一覧表!AC29</f>
        <v/>
      </c>
      <c r="E107">
        <v>0</v>
      </c>
      <c r="F107" s="140">
        <v>0</v>
      </c>
      <c r="G107" s="143" t="str">
        <f>申込一覧表!AR29</f>
        <v>999:99.99</v>
      </c>
    </row>
    <row r="108" spans="1:7">
      <c r="A108" t="str">
        <f>IF(申込一覧表!J30="","",申込一覧表!Z30)</f>
        <v/>
      </c>
      <c r="B108" s="143" t="str">
        <f>申込一覧表!AI30</f>
        <v/>
      </c>
      <c r="C108" s="143" t="str">
        <f>IF(A108="","",申込一覧表!AM30)</f>
        <v/>
      </c>
      <c r="D108" s="143" t="str">
        <f>申込一覧表!AC30</f>
        <v/>
      </c>
      <c r="E108">
        <v>0</v>
      </c>
      <c r="F108" s="140">
        <v>0</v>
      </c>
      <c r="G108" s="143" t="str">
        <f>申込一覧表!AR30</f>
        <v>999:99.99</v>
      </c>
    </row>
    <row r="109" spans="1:7">
      <c r="A109" t="str">
        <f>IF(申込一覧表!J31="","",申込一覧表!Z31)</f>
        <v/>
      </c>
      <c r="B109" s="143" t="str">
        <f>申込一覧表!AI31</f>
        <v/>
      </c>
      <c r="C109" s="143" t="str">
        <f>IF(A109="","",申込一覧表!AM31)</f>
        <v/>
      </c>
      <c r="D109" s="143" t="str">
        <f>申込一覧表!AC31</f>
        <v/>
      </c>
      <c r="E109">
        <v>0</v>
      </c>
      <c r="F109" s="140">
        <v>0</v>
      </c>
      <c r="G109" s="143" t="str">
        <f>申込一覧表!AR31</f>
        <v>999:99.99</v>
      </c>
    </row>
    <row r="110" spans="1:7">
      <c r="A110" t="str">
        <f>IF(申込一覧表!J32="","",申込一覧表!Z32)</f>
        <v/>
      </c>
      <c r="B110" s="143" t="str">
        <f>申込一覧表!AI32</f>
        <v/>
      </c>
      <c r="C110" s="143" t="str">
        <f>IF(A110="","",申込一覧表!AM32)</f>
        <v/>
      </c>
      <c r="D110" s="143" t="str">
        <f>申込一覧表!AC32</f>
        <v/>
      </c>
      <c r="E110">
        <v>0</v>
      </c>
      <c r="F110" s="140">
        <v>0</v>
      </c>
      <c r="G110" s="143" t="str">
        <f>申込一覧表!AR32</f>
        <v>999:99.99</v>
      </c>
    </row>
    <row r="111" spans="1:7">
      <c r="A111" t="str">
        <f>IF(申込一覧表!J33="","",申込一覧表!Z33)</f>
        <v/>
      </c>
      <c r="B111" s="143" t="str">
        <f>申込一覧表!AI33</f>
        <v/>
      </c>
      <c r="C111" s="143" t="str">
        <f>IF(A111="","",申込一覧表!AM33)</f>
        <v/>
      </c>
      <c r="D111" s="143" t="str">
        <f>申込一覧表!AC33</f>
        <v/>
      </c>
      <c r="E111">
        <v>0</v>
      </c>
      <c r="F111" s="140">
        <v>0</v>
      </c>
      <c r="G111" s="143" t="str">
        <f>申込一覧表!AR33</f>
        <v>999:99.99</v>
      </c>
    </row>
    <row r="112" spans="1:7">
      <c r="A112" t="str">
        <f>IF(申込一覧表!J34="","",申込一覧表!Z34)</f>
        <v/>
      </c>
      <c r="B112" s="143" t="str">
        <f>申込一覧表!AI34</f>
        <v/>
      </c>
      <c r="C112" s="143" t="str">
        <f>IF(A112="","",申込一覧表!AM34)</f>
        <v/>
      </c>
      <c r="D112" s="143" t="str">
        <f>申込一覧表!AC34</f>
        <v/>
      </c>
      <c r="E112">
        <v>0</v>
      </c>
      <c r="F112" s="140">
        <v>0</v>
      </c>
      <c r="G112" s="143" t="str">
        <f>申込一覧表!AR34</f>
        <v>999:99.99</v>
      </c>
    </row>
    <row r="113" spans="1:7">
      <c r="A113" t="str">
        <f>IF(申込一覧表!J35="","",申込一覧表!Z35)</f>
        <v/>
      </c>
      <c r="B113" s="143" t="str">
        <f>申込一覧表!AI35</f>
        <v/>
      </c>
      <c r="C113" s="143" t="str">
        <f>IF(A113="","",申込一覧表!AM35)</f>
        <v/>
      </c>
      <c r="D113" s="143" t="str">
        <f>申込一覧表!AC35</f>
        <v/>
      </c>
      <c r="E113">
        <v>0</v>
      </c>
      <c r="F113" s="140">
        <v>0</v>
      </c>
      <c r="G113" s="143" t="str">
        <f>申込一覧表!AR35</f>
        <v>999:99.99</v>
      </c>
    </row>
    <row r="114" spans="1:7">
      <c r="A114" t="str">
        <f>IF(申込一覧表!J36="","",申込一覧表!Z36)</f>
        <v/>
      </c>
      <c r="B114" s="143" t="str">
        <f>申込一覧表!AI36</f>
        <v/>
      </c>
      <c r="C114" s="143" t="str">
        <f>IF(A114="","",申込一覧表!AM36)</f>
        <v/>
      </c>
      <c r="D114" s="143" t="str">
        <f>申込一覧表!AC36</f>
        <v/>
      </c>
      <c r="E114">
        <v>0</v>
      </c>
      <c r="F114" s="140">
        <v>0</v>
      </c>
      <c r="G114" s="143" t="str">
        <f>申込一覧表!AR36</f>
        <v>999:99.99</v>
      </c>
    </row>
    <row r="115" spans="1:7">
      <c r="A115" t="str">
        <f>IF(申込一覧表!J37="","",申込一覧表!Z37)</f>
        <v/>
      </c>
      <c r="B115" s="143" t="str">
        <f>申込一覧表!AI37</f>
        <v/>
      </c>
      <c r="C115" s="143" t="str">
        <f>IF(A115="","",申込一覧表!AM37)</f>
        <v/>
      </c>
      <c r="D115" s="143" t="str">
        <f>申込一覧表!AC37</f>
        <v/>
      </c>
      <c r="E115">
        <v>0</v>
      </c>
      <c r="F115" s="140">
        <v>0</v>
      </c>
      <c r="G115" s="143" t="str">
        <f>申込一覧表!AR37</f>
        <v>999:99.99</v>
      </c>
    </row>
    <row r="116" spans="1:7">
      <c r="A116" t="str">
        <f>IF(申込一覧表!J38="","",申込一覧表!Z38)</f>
        <v/>
      </c>
      <c r="B116" s="143" t="str">
        <f>申込一覧表!AI38</f>
        <v/>
      </c>
      <c r="C116" s="143" t="str">
        <f>IF(A116="","",申込一覧表!AM38)</f>
        <v/>
      </c>
      <c r="D116" s="143" t="str">
        <f>申込一覧表!AC38</f>
        <v/>
      </c>
      <c r="E116">
        <v>0</v>
      </c>
      <c r="F116" s="140">
        <v>0</v>
      </c>
      <c r="G116" s="143" t="str">
        <f>申込一覧表!AR38</f>
        <v>999:99.99</v>
      </c>
    </row>
    <row r="117" spans="1:7">
      <c r="A117" t="str">
        <f>IF(申込一覧表!J39="","",申込一覧表!Z39)</f>
        <v/>
      </c>
      <c r="B117" s="143" t="str">
        <f>申込一覧表!AI39</f>
        <v/>
      </c>
      <c r="C117" s="143" t="str">
        <f>IF(A117="","",申込一覧表!AM39)</f>
        <v/>
      </c>
      <c r="D117" s="143" t="str">
        <f>申込一覧表!AC39</f>
        <v/>
      </c>
      <c r="E117">
        <v>0</v>
      </c>
      <c r="F117" s="140">
        <v>0</v>
      </c>
      <c r="G117" s="143" t="str">
        <f>申込一覧表!AR39</f>
        <v>999:99.99</v>
      </c>
    </row>
    <row r="118" spans="1:7">
      <c r="A118" t="str">
        <f>IF(申込一覧表!J40="","",申込一覧表!Z40)</f>
        <v/>
      </c>
      <c r="B118" s="143" t="str">
        <f>申込一覧表!AI40</f>
        <v/>
      </c>
      <c r="C118" s="143" t="str">
        <f>IF(A118="","",申込一覧表!AM40)</f>
        <v/>
      </c>
      <c r="D118" s="143" t="str">
        <f>申込一覧表!AC40</f>
        <v/>
      </c>
      <c r="E118">
        <v>0</v>
      </c>
      <c r="F118" s="140">
        <v>0</v>
      </c>
      <c r="G118" s="143" t="str">
        <f>申込一覧表!AR40</f>
        <v>999:99.99</v>
      </c>
    </row>
    <row r="119" spans="1:7">
      <c r="A119" t="str">
        <f>IF(申込一覧表!J41="","",申込一覧表!Z41)</f>
        <v/>
      </c>
      <c r="B119" s="143" t="str">
        <f>申込一覧表!AI41</f>
        <v/>
      </c>
      <c r="C119" s="143" t="str">
        <f>IF(A119="","",申込一覧表!AM41)</f>
        <v/>
      </c>
      <c r="D119" s="143" t="str">
        <f>申込一覧表!AC41</f>
        <v/>
      </c>
      <c r="E119">
        <v>0</v>
      </c>
      <c r="F119" s="140">
        <v>0</v>
      </c>
      <c r="G119" s="143" t="str">
        <f>申込一覧表!AR41</f>
        <v>999:99.99</v>
      </c>
    </row>
    <row r="120" spans="1:7">
      <c r="A120" t="str">
        <f>IF(申込一覧表!J42="","",申込一覧表!Z42)</f>
        <v/>
      </c>
      <c r="B120" s="143" t="str">
        <f>申込一覧表!AI42</f>
        <v/>
      </c>
      <c r="C120" s="143" t="str">
        <f>IF(A120="","",申込一覧表!AM42)</f>
        <v/>
      </c>
      <c r="D120" s="143" t="str">
        <f>申込一覧表!AC42</f>
        <v/>
      </c>
      <c r="E120">
        <v>0</v>
      </c>
      <c r="F120" s="140">
        <v>0</v>
      </c>
      <c r="G120" s="143" t="str">
        <f>申込一覧表!AR42</f>
        <v>999:99.99</v>
      </c>
    </row>
    <row r="121" spans="1:7">
      <c r="A121" t="str">
        <f>IF(申込一覧表!J43="","",申込一覧表!Z43)</f>
        <v/>
      </c>
      <c r="B121" s="143" t="str">
        <f>申込一覧表!AI43</f>
        <v/>
      </c>
      <c r="C121" s="143" t="str">
        <f>IF(A121="","",申込一覧表!AM43)</f>
        <v/>
      </c>
      <c r="D121" s="143" t="str">
        <f>申込一覧表!AC43</f>
        <v/>
      </c>
      <c r="E121">
        <v>0</v>
      </c>
      <c r="F121" s="140">
        <v>0</v>
      </c>
      <c r="G121" s="143" t="str">
        <f>申込一覧表!AR43</f>
        <v>999:99.99</v>
      </c>
    </row>
    <row r="122" spans="1:7">
      <c r="A122" t="str">
        <f>IF(申込一覧表!J44="","",申込一覧表!Z44)</f>
        <v/>
      </c>
      <c r="B122" s="143" t="str">
        <f>申込一覧表!AI44</f>
        <v/>
      </c>
      <c r="C122" s="143" t="str">
        <f>IF(A122="","",申込一覧表!AM44)</f>
        <v/>
      </c>
      <c r="D122" s="143" t="str">
        <f>申込一覧表!AC44</f>
        <v/>
      </c>
      <c r="E122">
        <v>0</v>
      </c>
      <c r="F122" s="140">
        <v>0</v>
      </c>
      <c r="G122" s="143" t="str">
        <f>申込一覧表!AR44</f>
        <v>999:99.99</v>
      </c>
    </row>
    <row r="123" spans="1:7">
      <c r="A123" s="137" t="str">
        <f>IF(申込一覧表!J45="","",申込一覧表!Z45)</f>
        <v/>
      </c>
      <c r="B123" s="137" t="str">
        <f>申込一覧表!AI45</f>
        <v/>
      </c>
      <c r="C123" s="137" t="str">
        <f>IF(A123="","",申込一覧表!AM45)</f>
        <v/>
      </c>
      <c r="D123" s="137" t="str">
        <f>申込一覧表!AC45</f>
        <v/>
      </c>
      <c r="E123" s="137">
        <v>0</v>
      </c>
      <c r="F123" s="141">
        <v>0</v>
      </c>
      <c r="G123" s="137" t="str">
        <f>申込一覧表!AR45</f>
        <v>999:99.99</v>
      </c>
    </row>
    <row r="124" spans="1:7">
      <c r="B124" s="143"/>
      <c r="C124" s="143"/>
      <c r="D124" s="143"/>
      <c r="F124" s="140"/>
      <c r="G124" s="143"/>
    </row>
    <row r="125" spans="1:7">
      <c r="A125" s="137"/>
      <c r="B125" s="137"/>
      <c r="C125" s="137"/>
      <c r="D125" s="137"/>
      <c r="E125" s="137"/>
      <c r="F125" s="141"/>
      <c r="G125" s="137"/>
    </row>
    <row r="126" spans="1:7">
      <c r="A126" t="str">
        <f>IF(申込一覧表!J48="","",申込一覧表!Z48)</f>
        <v/>
      </c>
      <c r="B126" s="143" t="str">
        <f>IF(A126="","",申込一覧表!AI48)</f>
        <v/>
      </c>
      <c r="C126" s="143" t="str">
        <f>IF(A126="","",申込一覧表!AM48)</f>
        <v/>
      </c>
      <c r="D126" s="143" t="str">
        <f>申込一覧表!AC48</f>
        <v/>
      </c>
      <c r="E126">
        <v>0</v>
      </c>
      <c r="F126" s="140">
        <v>5</v>
      </c>
      <c r="G126" s="143" t="str">
        <f>申込一覧表!AR48</f>
        <v>999:99.99</v>
      </c>
    </row>
    <row r="127" spans="1:7">
      <c r="A127" t="str">
        <f>IF(申込一覧表!J49="","",申込一覧表!Z49)</f>
        <v/>
      </c>
      <c r="B127" s="143" t="str">
        <f>IF(A127="","",申込一覧表!AI49)</f>
        <v/>
      </c>
      <c r="C127" s="143" t="str">
        <f>IF(A127="","",申込一覧表!AM49)</f>
        <v/>
      </c>
      <c r="D127" s="143" t="str">
        <f>申込一覧表!AC49</f>
        <v/>
      </c>
      <c r="E127">
        <v>0</v>
      </c>
      <c r="F127" s="140">
        <v>5</v>
      </c>
      <c r="G127" s="143" t="str">
        <f>申込一覧表!AR49</f>
        <v>999:99.99</v>
      </c>
    </row>
    <row r="128" spans="1:7">
      <c r="A128" t="str">
        <f>IF(申込一覧表!J50="","",申込一覧表!Z50)</f>
        <v/>
      </c>
      <c r="B128" s="143" t="str">
        <f>IF(A128="","",申込一覧表!AI50)</f>
        <v/>
      </c>
      <c r="C128" s="143" t="str">
        <f>IF(A128="","",申込一覧表!AM50)</f>
        <v/>
      </c>
      <c r="D128" s="143" t="str">
        <f>申込一覧表!AC50</f>
        <v/>
      </c>
      <c r="E128">
        <v>0</v>
      </c>
      <c r="F128" s="140">
        <v>5</v>
      </c>
      <c r="G128" s="143" t="str">
        <f>申込一覧表!AR50</f>
        <v>999:99.99</v>
      </c>
    </row>
    <row r="129" spans="1:7">
      <c r="A129" t="str">
        <f>IF(申込一覧表!J51="","",申込一覧表!Z51)</f>
        <v/>
      </c>
      <c r="B129" s="143" t="str">
        <f>IF(A129="","",申込一覧表!AI51)</f>
        <v/>
      </c>
      <c r="C129" s="143" t="str">
        <f>IF(A129="","",申込一覧表!AM51)</f>
        <v/>
      </c>
      <c r="D129" s="143" t="str">
        <f>申込一覧表!AC51</f>
        <v/>
      </c>
      <c r="E129">
        <v>0</v>
      </c>
      <c r="F129" s="140">
        <v>5</v>
      </c>
      <c r="G129" s="143" t="str">
        <f>申込一覧表!AR51</f>
        <v>999:99.99</v>
      </c>
    </row>
    <row r="130" spans="1:7">
      <c r="A130" t="str">
        <f>IF(申込一覧表!J52="","",申込一覧表!Z52)</f>
        <v/>
      </c>
      <c r="B130" s="143" t="str">
        <f>IF(A130="","",申込一覧表!AI52)</f>
        <v/>
      </c>
      <c r="C130" s="143" t="str">
        <f>IF(A130="","",申込一覧表!AM52)</f>
        <v/>
      </c>
      <c r="D130" s="143" t="str">
        <f>申込一覧表!AC52</f>
        <v/>
      </c>
      <c r="E130">
        <v>0</v>
      </c>
      <c r="F130" s="140">
        <v>5</v>
      </c>
      <c r="G130" s="143" t="str">
        <f>申込一覧表!AR52</f>
        <v>999:99.99</v>
      </c>
    </row>
    <row r="131" spans="1:7">
      <c r="A131" t="str">
        <f>IF(申込一覧表!J53="","",申込一覧表!Z53)</f>
        <v/>
      </c>
      <c r="B131" s="143" t="str">
        <f>IF(A131="","",申込一覧表!AI53)</f>
        <v/>
      </c>
      <c r="C131" s="143" t="str">
        <f>IF(A131="","",申込一覧表!AM53)</f>
        <v/>
      </c>
      <c r="D131" s="143" t="str">
        <f>申込一覧表!AC53</f>
        <v/>
      </c>
      <c r="E131">
        <v>0</v>
      </c>
      <c r="F131" s="140">
        <v>5</v>
      </c>
      <c r="G131" s="143" t="str">
        <f>申込一覧表!AR53</f>
        <v>999:99.99</v>
      </c>
    </row>
    <row r="132" spans="1:7">
      <c r="A132" t="str">
        <f>IF(申込一覧表!J54="","",申込一覧表!Z54)</f>
        <v/>
      </c>
      <c r="B132" s="143" t="str">
        <f>IF(A132="","",申込一覧表!AI54)</f>
        <v/>
      </c>
      <c r="C132" s="143" t="str">
        <f>IF(A132="","",申込一覧表!AM54)</f>
        <v/>
      </c>
      <c r="D132" s="143" t="str">
        <f>申込一覧表!AC54</f>
        <v/>
      </c>
      <c r="E132">
        <v>0</v>
      </c>
      <c r="F132" s="140">
        <v>5</v>
      </c>
      <c r="G132" s="143" t="str">
        <f>申込一覧表!AR54</f>
        <v>999:99.99</v>
      </c>
    </row>
    <row r="133" spans="1:7">
      <c r="A133" t="str">
        <f>IF(申込一覧表!J55="","",申込一覧表!Z55)</f>
        <v/>
      </c>
      <c r="B133" s="143" t="str">
        <f>IF(A133="","",申込一覧表!AI55)</f>
        <v/>
      </c>
      <c r="C133" s="143" t="str">
        <f>IF(A133="","",申込一覧表!AM55)</f>
        <v/>
      </c>
      <c r="D133" s="143" t="str">
        <f>申込一覧表!AC55</f>
        <v/>
      </c>
      <c r="E133">
        <v>0</v>
      </c>
      <c r="F133" s="140">
        <v>5</v>
      </c>
      <c r="G133" s="143" t="str">
        <f>申込一覧表!AR55</f>
        <v>999:99.99</v>
      </c>
    </row>
    <row r="134" spans="1:7">
      <c r="A134" t="str">
        <f>IF(申込一覧表!J56="","",申込一覧表!Z56)</f>
        <v/>
      </c>
      <c r="B134" s="143" t="str">
        <f>IF(A134="","",申込一覧表!AI56)</f>
        <v/>
      </c>
      <c r="C134" s="143" t="str">
        <f>IF(A134="","",申込一覧表!AM56)</f>
        <v/>
      </c>
      <c r="D134" s="143" t="str">
        <f>申込一覧表!AC56</f>
        <v/>
      </c>
      <c r="E134">
        <v>0</v>
      </c>
      <c r="F134" s="140">
        <v>5</v>
      </c>
      <c r="G134" s="143" t="str">
        <f>申込一覧表!AR56</f>
        <v>999:99.99</v>
      </c>
    </row>
    <row r="135" spans="1:7">
      <c r="A135" t="str">
        <f>IF(申込一覧表!J57="","",申込一覧表!Z57)</f>
        <v/>
      </c>
      <c r="B135" s="143" t="str">
        <f>IF(A135="","",申込一覧表!AI57)</f>
        <v/>
      </c>
      <c r="C135" s="143" t="str">
        <f>IF(A135="","",申込一覧表!AM57)</f>
        <v/>
      </c>
      <c r="D135" s="143" t="str">
        <f>申込一覧表!AC57</f>
        <v/>
      </c>
      <c r="E135">
        <v>0</v>
      </c>
      <c r="F135" s="140">
        <v>5</v>
      </c>
      <c r="G135" s="143" t="str">
        <f>申込一覧表!AR57</f>
        <v>999:99.99</v>
      </c>
    </row>
    <row r="136" spans="1:7">
      <c r="A136" t="str">
        <f>IF(申込一覧表!J58="","",申込一覧表!Z58)</f>
        <v/>
      </c>
      <c r="B136" s="143" t="str">
        <f>IF(A136="","",申込一覧表!AI58)</f>
        <v/>
      </c>
      <c r="C136" s="143" t="str">
        <f>IF(A136="","",申込一覧表!AM58)</f>
        <v/>
      </c>
      <c r="D136" s="143" t="str">
        <f>申込一覧表!AC58</f>
        <v/>
      </c>
      <c r="E136">
        <v>0</v>
      </c>
      <c r="F136" s="140">
        <v>5</v>
      </c>
      <c r="G136" s="143" t="str">
        <f>申込一覧表!AR58</f>
        <v>999:99.99</v>
      </c>
    </row>
    <row r="137" spans="1:7">
      <c r="A137" t="str">
        <f>IF(申込一覧表!J59="","",申込一覧表!Z59)</f>
        <v/>
      </c>
      <c r="B137" s="143" t="str">
        <f>IF(A137="","",申込一覧表!AI59)</f>
        <v/>
      </c>
      <c r="C137" s="143" t="str">
        <f>IF(A137="","",申込一覧表!AM59)</f>
        <v/>
      </c>
      <c r="D137" s="143" t="str">
        <f>申込一覧表!AC59</f>
        <v/>
      </c>
      <c r="E137">
        <v>0</v>
      </c>
      <c r="F137" s="140">
        <v>5</v>
      </c>
      <c r="G137" s="143" t="str">
        <f>申込一覧表!AR59</f>
        <v>999:99.99</v>
      </c>
    </row>
    <row r="138" spans="1:7">
      <c r="A138" t="str">
        <f>IF(申込一覧表!J60="","",申込一覧表!Z60)</f>
        <v/>
      </c>
      <c r="B138" s="143" t="str">
        <f>IF(A138="","",申込一覧表!AI60)</f>
        <v/>
      </c>
      <c r="C138" s="143" t="str">
        <f>IF(A138="","",申込一覧表!AM60)</f>
        <v/>
      </c>
      <c r="D138" s="143" t="str">
        <f>申込一覧表!AC60</f>
        <v/>
      </c>
      <c r="E138">
        <v>0</v>
      </c>
      <c r="F138" s="140">
        <v>5</v>
      </c>
      <c r="G138" s="143" t="str">
        <f>申込一覧表!AR60</f>
        <v>999:99.99</v>
      </c>
    </row>
    <row r="139" spans="1:7">
      <c r="A139" t="str">
        <f>IF(申込一覧表!J61="","",申込一覧表!Z61)</f>
        <v/>
      </c>
      <c r="B139" s="143" t="str">
        <f>IF(A139="","",申込一覧表!AI61)</f>
        <v/>
      </c>
      <c r="C139" s="143" t="str">
        <f>IF(A139="","",申込一覧表!AM61)</f>
        <v/>
      </c>
      <c r="D139" s="143" t="str">
        <f>申込一覧表!AC61</f>
        <v/>
      </c>
      <c r="E139">
        <v>0</v>
      </c>
      <c r="F139" s="140">
        <v>5</v>
      </c>
      <c r="G139" s="143" t="str">
        <f>申込一覧表!AR61</f>
        <v>999:99.99</v>
      </c>
    </row>
    <row r="140" spans="1:7">
      <c r="A140" t="str">
        <f>IF(申込一覧表!J62="","",申込一覧表!Z62)</f>
        <v/>
      </c>
      <c r="B140" s="143" t="str">
        <f>IF(A140="","",申込一覧表!AI62)</f>
        <v/>
      </c>
      <c r="C140" s="143" t="str">
        <f>IF(A140="","",申込一覧表!AM62)</f>
        <v/>
      </c>
      <c r="D140" s="143" t="str">
        <f>申込一覧表!AC62</f>
        <v/>
      </c>
      <c r="E140">
        <v>0</v>
      </c>
      <c r="F140" s="140">
        <v>5</v>
      </c>
      <c r="G140" s="143" t="str">
        <f>申込一覧表!AR62</f>
        <v>999:99.99</v>
      </c>
    </row>
    <row r="141" spans="1:7">
      <c r="A141" t="str">
        <f>IF(申込一覧表!J63="","",申込一覧表!Z63)</f>
        <v/>
      </c>
      <c r="B141" s="143" t="str">
        <f>IF(A141="","",申込一覧表!AI63)</f>
        <v/>
      </c>
      <c r="C141" s="143" t="str">
        <f>IF(A141="","",申込一覧表!AM63)</f>
        <v/>
      </c>
      <c r="D141" s="143" t="str">
        <f>申込一覧表!AC63</f>
        <v/>
      </c>
      <c r="E141">
        <v>0</v>
      </c>
      <c r="F141" s="140">
        <v>5</v>
      </c>
      <c r="G141" s="143" t="str">
        <f>申込一覧表!AR63</f>
        <v>999:99.99</v>
      </c>
    </row>
    <row r="142" spans="1:7">
      <c r="A142" t="str">
        <f>IF(申込一覧表!J64="","",申込一覧表!Z64)</f>
        <v/>
      </c>
      <c r="B142" s="143" t="str">
        <f>IF(A142="","",申込一覧表!AI64)</f>
        <v/>
      </c>
      <c r="C142" s="143" t="str">
        <f>IF(A142="","",申込一覧表!AM64)</f>
        <v/>
      </c>
      <c r="D142" s="143" t="str">
        <f>申込一覧表!AC64</f>
        <v/>
      </c>
      <c r="E142">
        <v>0</v>
      </c>
      <c r="F142" s="140">
        <v>5</v>
      </c>
      <c r="G142" s="143" t="str">
        <f>申込一覧表!AR64</f>
        <v>999:99.99</v>
      </c>
    </row>
    <row r="143" spans="1:7">
      <c r="A143" t="str">
        <f>IF(申込一覧表!J65="","",申込一覧表!Z65)</f>
        <v/>
      </c>
      <c r="B143" s="143" t="str">
        <f>IF(A143="","",申込一覧表!AI65)</f>
        <v/>
      </c>
      <c r="C143" s="143" t="str">
        <f>IF(A143="","",申込一覧表!AM65)</f>
        <v/>
      </c>
      <c r="D143" s="143" t="str">
        <f>申込一覧表!AC65</f>
        <v/>
      </c>
      <c r="E143">
        <v>0</v>
      </c>
      <c r="F143" s="140">
        <v>5</v>
      </c>
      <c r="G143" s="143" t="str">
        <f>申込一覧表!AR65</f>
        <v>999:99.99</v>
      </c>
    </row>
    <row r="144" spans="1:7">
      <c r="A144" t="str">
        <f>IF(申込一覧表!J66="","",申込一覧表!Z66)</f>
        <v/>
      </c>
      <c r="B144" s="143" t="str">
        <f>IF(A144="","",申込一覧表!AI66)</f>
        <v/>
      </c>
      <c r="C144" s="143" t="str">
        <f>IF(A144="","",申込一覧表!AM66)</f>
        <v/>
      </c>
      <c r="D144" s="143" t="str">
        <f>申込一覧表!AC66</f>
        <v/>
      </c>
      <c r="E144">
        <v>0</v>
      </c>
      <c r="F144" s="140">
        <v>5</v>
      </c>
      <c r="G144" s="143" t="str">
        <f>申込一覧表!AR66</f>
        <v>999:99.99</v>
      </c>
    </row>
    <row r="145" spans="1:7">
      <c r="A145" t="str">
        <f>IF(申込一覧表!J67="","",申込一覧表!Z67)</f>
        <v/>
      </c>
      <c r="B145" s="143" t="str">
        <f>IF(A145="","",申込一覧表!AI67)</f>
        <v/>
      </c>
      <c r="C145" s="143" t="str">
        <f>IF(A145="","",申込一覧表!AM67)</f>
        <v/>
      </c>
      <c r="D145" s="143" t="str">
        <f>申込一覧表!AC67</f>
        <v/>
      </c>
      <c r="E145">
        <v>0</v>
      </c>
      <c r="F145" s="140">
        <v>5</v>
      </c>
      <c r="G145" s="143" t="str">
        <f>申込一覧表!AR67</f>
        <v>999:99.99</v>
      </c>
    </row>
    <row r="146" spans="1:7">
      <c r="A146" t="str">
        <f>IF(申込一覧表!J68="","",申込一覧表!Z68)</f>
        <v/>
      </c>
      <c r="B146" s="143" t="str">
        <f>IF(A146="","",申込一覧表!AI68)</f>
        <v/>
      </c>
      <c r="C146" s="143" t="str">
        <f>IF(A146="","",申込一覧表!AM68)</f>
        <v/>
      </c>
      <c r="D146" s="143" t="str">
        <f>申込一覧表!AC68</f>
        <v/>
      </c>
      <c r="E146">
        <v>0</v>
      </c>
      <c r="F146" s="140">
        <v>5</v>
      </c>
      <c r="G146" s="143" t="str">
        <f>申込一覧表!AR68</f>
        <v>999:99.99</v>
      </c>
    </row>
    <row r="147" spans="1:7">
      <c r="A147" t="str">
        <f>IF(申込一覧表!J69="","",申込一覧表!Z69)</f>
        <v/>
      </c>
      <c r="B147" s="143" t="str">
        <f>IF(A147="","",申込一覧表!AI69)</f>
        <v/>
      </c>
      <c r="C147" s="143" t="str">
        <f>IF(A147="","",申込一覧表!AM69)</f>
        <v/>
      </c>
      <c r="D147" s="143" t="str">
        <f>申込一覧表!AC69</f>
        <v/>
      </c>
      <c r="E147">
        <v>0</v>
      </c>
      <c r="F147" s="140">
        <v>5</v>
      </c>
      <c r="G147" s="143" t="str">
        <f>申込一覧表!AR69</f>
        <v>999:99.99</v>
      </c>
    </row>
    <row r="148" spans="1:7">
      <c r="A148" t="str">
        <f>IF(申込一覧表!J70="","",申込一覧表!Z70)</f>
        <v/>
      </c>
      <c r="B148" s="143" t="str">
        <f>IF(A148="","",申込一覧表!AI70)</f>
        <v/>
      </c>
      <c r="C148" s="143" t="str">
        <f>IF(A148="","",申込一覧表!AM70)</f>
        <v/>
      </c>
      <c r="D148" s="143" t="str">
        <f>申込一覧表!AC70</f>
        <v/>
      </c>
      <c r="E148">
        <v>0</v>
      </c>
      <c r="F148" s="140">
        <v>5</v>
      </c>
      <c r="G148" s="143" t="str">
        <f>申込一覧表!AR70</f>
        <v>999:99.99</v>
      </c>
    </row>
    <row r="149" spans="1:7">
      <c r="A149" t="str">
        <f>IF(申込一覧表!J71="","",申込一覧表!Z71)</f>
        <v/>
      </c>
      <c r="B149" s="143" t="str">
        <f>IF(A149="","",申込一覧表!AI71)</f>
        <v/>
      </c>
      <c r="C149" s="143" t="str">
        <f>IF(A149="","",申込一覧表!AM71)</f>
        <v/>
      </c>
      <c r="D149" s="143" t="str">
        <f>申込一覧表!AC71</f>
        <v/>
      </c>
      <c r="E149">
        <v>0</v>
      </c>
      <c r="F149" s="140">
        <v>5</v>
      </c>
      <c r="G149" s="143" t="str">
        <f>申込一覧表!AR71</f>
        <v>999:99.99</v>
      </c>
    </row>
    <row r="150" spans="1:7">
      <c r="A150" t="str">
        <f>IF(申込一覧表!J72="","",申込一覧表!Z72)</f>
        <v/>
      </c>
      <c r="B150" s="143" t="str">
        <f>IF(A150="","",申込一覧表!AI72)</f>
        <v/>
      </c>
      <c r="C150" s="143" t="str">
        <f>IF(A150="","",申込一覧表!AM72)</f>
        <v/>
      </c>
      <c r="D150" s="143" t="str">
        <f>申込一覧表!AC72</f>
        <v/>
      </c>
      <c r="E150">
        <v>0</v>
      </c>
      <c r="F150" s="140">
        <v>5</v>
      </c>
      <c r="G150" s="143" t="str">
        <f>申込一覧表!AR72</f>
        <v>999:99.99</v>
      </c>
    </row>
    <row r="151" spans="1:7">
      <c r="A151" t="str">
        <f>IF(申込一覧表!J73="","",申込一覧表!Z73)</f>
        <v/>
      </c>
      <c r="B151" s="143" t="str">
        <f>IF(A151="","",申込一覧表!AI73)</f>
        <v/>
      </c>
      <c r="C151" s="143" t="str">
        <f>IF(A151="","",申込一覧表!AM73)</f>
        <v/>
      </c>
      <c r="D151" s="143" t="str">
        <f>申込一覧表!AC73</f>
        <v/>
      </c>
      <c r="E151">
        <v>0</v>
      </c>
      <c r="F151" s="140">
        <v>5</v>
      </c>
      <c r="G151" s="143" t="str">
        <f>申込一覧表!AR73</f>
        <v>999:99.99</v>
      </c>
    </row>
    <row r="152" spans="1:7">
      <c r="A152" t="str">
        <f>IF(申込一覧表!J74="","",申込一覧表!Z74)</f>
        <v/>
      </c>
      <c r="B152" s="143" t="str">
        <f>IF(A152="","",申込一覧表!AI74)</f>
        <v/>
      </c>
      <c r="C152" s="143" t="str">
        <f>IF(A152="","",申込一覧表!AM74)</f>
        <v/>
      </c>
      <c r="D152" s="143" t="str">
        <f>申込一覧表!AC74</f>
        <v/>
      </c>
      <c r="E152">
        <v>0</v>
      </c>
      <c r="F152" s="140">
        <v>5</v>
      </c>
      <c r="G152" s="143" t="str">
        <f>申込一覧表!AR74</f>
        <v>999:99.99</v>
      </c>
    </row>
    <row r="153" spans="1:7">
      <c r="A153" t="str">
        <f>IF(申込一覧表!J75="","",申込一覧表!Z75)</f>
        <v/>
      </c>
      <c r="B153" s="143" t="str">
        <f>IF(A153="","",申込一覧表!AI75)</f>
        <v/>
      </c>
      <c r="C153" s="143" t="str">
        <f>IF(A153="","",申込一覧表!AM75)</f>
        <v/>
      </c>
      <c r="D153" s="143" t="str">
        <f>申込一覧表!AC75</f>
        <v/>
      </c>
      <c r="E153">
        <v>0</v>
      </c>
      <c r="F153" s="140">
        <v>5</v>
      </c>
      <c r="G153" s="143" t="str">
        <f>申込一覧表!AR75</f>
        <v>999:99.99</v>
      </c>
    </row>
    <row r="154" spans="1:7">
      <c r="A154" t="str">
        <f>IF(申込一覧表!J76="","",申込一覧表!Z76)</f>
        <v/>
      </c>
      <c r="B154" s="143" t="str">
        <f>IF(A154="","",申込一覧表!AI76)</f>
        <v/>
      </c>
      <c r="C154" s="143" t="str">
        <f>IF(A154="","",申込一覧表!AM76)</f>
        <v/>
      </c>
      <c r="D154" s="143" t="str">
        <f>申込一覧表!AC76</f>
        <v/>
      </c>
      <c r="E154">
        <v>0</v>
      </c>
      <c r="F154" s="140">
        <v>5</v>
      </c>
      <c r="G154" s="143" t="str">
        <f>申込一覧表!AR76</f>
        <v>999:99.99</v>
      </c>
    </row>
    <row r="155" spans="1:7">
      <c r="A155" t="str">
        <f>IF(申込一覧表!J77="","",申込一覧表!Z77)</f>
        <v/>
      </c>
      <c r="B155" s="143" t="str">
        <f>IF(A155="","",申込一覧表!AI77)</f>
        <v/>
      </c>
      <c r="C155" s="143" t="str">
        <f>IF(A155="","",申込一覧表!AM77)</f>
        <v/>
      </c>
      <c r="D155" s="143" t="str">
        <f>申込一覧表!AC77</f>
        <v/>
      </c>
      <c r="E155">
        <v>0</v>
      </c>
      <c r="F155" s="140">
        <v>5</v>
      </c>
      <c r="G155" s="143" t="str">
        <f>申込一覧表!AR77</f>
        <v>999:99.99</v>
      </c>
    </row>
    <row r="156" spans="1:7">
      <c r="A156" t="str">
        <f>IF(申込一覧表!J78="","",申込一覧表!Z78)</f>
        <v/>
      </c>
      <c r="B156" s="143" t="str">
        <f>IF(A156="","",申込一覧表!AI78)</f>
        <v/>
      </c>
      <c r="C156" s="143" t="str">
        <f>IF(A156="","",申込一覧表!AM78)</f>
        <v/>
      </c>
      <c r="D156" s="143" t="str">
        <f>申込一覧表!AC78</f>
        <v/>
      </c>
      <c r="E156">
        <v>0</v>
      </c>
      <c r="F156" s="140">
        <v>5</v>
      </c>
      <c r="G156" s="143" t="str">
        <f>申込一覧表!AR78</f>
        <v>999:99.99</v>
      </c>
    </row>
    <row r="157" spans="1:7">
      <c r="A157" t="str">
        <f>IF(申込一覧表!J79="","",申込一覧表!Z79)</f>
        <v/>
      </c>
      <c r="B157" s="143" t="str">
        <f>IF(A157="","",申込一覧表!AI79)</f>
        <v/>
      </c>
      <c r="C157" s="143" t="str">
        <f>IF(A157="","",申込一覧表!AM79)</f>
        <v/>
      </c>
      <c r="D157" s="143" t="str">
        <f>申込一覧表!AC79</f>
        <v/>
      </c>
      <c r="E157">
        <v>0</v>
      </c>
      <c r="F157" s="140">
        <v>5</v>
      </c>
      <c r="G157" s="143" t="str">
        <f>申込一覧表!AR79</f>
        <v>999:99.99</v>
      </c>
    </row>
    <row r="158" spans="1:7">
      <c r="A158" t="str">
        <f>IF(申込一覧表!J80="","",申込一覧表!Z80)</f>
        <v/>
      </c>
      <c r="B158" s="143" t="str">
        <f>IF(A158="","",申込一覧表!AI80)</f>
        <v/>
      </c>
      <c r="C158" s="143" t="str">
        <f>IF(A158="","",申込一覧表!AM80)</f>
        <v/>
      </c>
      <c r="D158" s="143" t="str">
        <f>申込一覧表!AC80</f>
        <v/>
      </c>
      <c r="E158">
        <v>0</v>
      </c>
      <c r="F158" s="140">
        <v>5</v>
      </c>
      <c r="G158" s="143" t="str">
        <f>申込一覧表!AR80</f>
        <v>999:99.99</v>
      </c>
    </row>
    <row r="159" spans="1:7">
      <c r="A159" t="str">
        <f>IF(申込一覧表!J81="","",申込一覧表!Z81)</f>
        <v/>
      </c>
      <c r="B159" s="143" t="str">
        <f>IF(A159="","",申込一覧表!AI81)</f>
        <v/>
      </c>
      <c r="C159" s="143" t="str">
        <f>IF(A159="","",申込一覧表!AM81)</f>
        <v/>
      </c>
      <c r="D159" s="143" t="str">
        <f>申込一覧表!AC81</f>
        <v/>
      </c>
      <c r="E159">
        <v>0</v>
      </c>
      <c r="F159" s="140">
        <v>5</v>
      </c>
      <c r="G159" s="143" t="str">
        <f>申込一覧表!AR81</f>
        <v>999:99.99</v>
      </c>
    </row>
    <row r="160" spans="1:7">
      <c r="A160" t="str">
        <f>IF(申込一覧表!J82="","",申込一覧表!Z82)</f>
        <v/>
      </c>
      <c r="B160" s="143" t="str">
        <f>IF(A160="","",申込一覧表!AI82)</f>
        <v/>
      </c>
      <c r="C160" s="143" t="str">
        <f>IF(A160="","",申込一覧表!AM82)</f>
        <v/>
      </c>
      <c r="D160" s="143" t="str">
        <f>申込一覧表!AC82</f>
        <v/>
      </c>
      <c r="E160">
        <v>0</v>
      </c>
      <c r="F160" s="140">
        <v>5</v>
      </c>
      <c r="G160" s="143" t="str">
        <f>申込一覧表!AR82</f>
        <v>999:99.99</v>
      </c>
    </row>
    <row r="161" spans="1:7">
      <c r="A161" t="str">
        <f>IF(申込一覧表!J83="","",申込一覧表!Z83)</f>
        <v/>
      </c>
      <c r="B161" s="143" t="str">
        <f>IF(A161="","",申込一覧表!AI83)</f>
        <v/>
      </c>
      <c r="C161" s="143" t="str">
        <f>IF(A161="","",申込一覧表!AM83)</f>
        <v/>
      </c>
      <c r="D161" s="143" t="str">
        <f>申込一覧表!AC83</f>
        <v/>
      </c>
      <c r="E161">
        <v>0</v>
      </c>
      <c r="F161" s="140">
        <v>5</v>
      </c>
      <c r="G161" s="143" t="str">
        <f>申込一覧表!AR83</f>
        <v>999:99.99</v>
      </c>
    </row>
    <row r="162" spans="1:7">
      <c r="A162" t="str">
        <f>IF(申込一覧表!J84="","",申込一覧表!Z84)</f>
        <v/>
      </c>
      <c r="B162" s="143" t="str">
        <f>IF(A162="","",申込一覧表!AI84)</f>
        <v/>
      </c>
      <c r="C162" s="143" t="str">
        <f>IF(A162="","",申込一覧表!AM84)</f>
        <v/>
      </c>
      <c r="D162" s="143" t="str">
        <f>申込一覧表!AC84</f>
        <v/>
      </c>
      <c r="E162">
        <v>0</v>
      </c>
      <c r="F162" s="140">
        <v>5</v>
      </c>
      <c r="G162" s="143" t="str">
        <f>申込一覧表!AR84</f>
        <v>999:99.99</v>
      </c>
    </row>
    <row r="163" spans="1:7">
      <c r="A163" t="str">
        <f>IF(申込一覧表!J85="","",申込一覧表!Z85)</f>
        <v/>
      </c>
      <c r="B163" s="143" t="str">
        <f>IF(A163="","",申込一覧表!AI85)</f>
        <v/>
      </c>
      <c r="C163" s="143" t="str">
        <f>IF(A163="","",申込一覧表!AM85)</f>
        <v/>
      </c>
      <c r="D163" s="143" t="str">
        <f>申込一覧表!AC85</f>
        <v/>
      </c>
      <c r="E163">
        <v>0</v>
      </c>
      <c r="F163" s="140">
        <v>5</v>
      </c>
      <c r="G163" s="143" t="str">
        <f>申込一覧表!AR85</f>
        <v>999:99.99</v>
      </c>
    </row>
    <row r="164" spans="1:7">
      <c r="A164" t="str">
        <f>IF(申込一覧表!J86="","",申込一覧表!Z86)</f>
        <v/>
      </c>
      <c r="B164" s="143" t="str">
        <f>IF(A164="","",申込一覧表!AI86)</f>
        <v/>
      </c>
      <c r="C164" s="143" t="str">
        <f>IF(A164="","",申込一覧表!AM86)</f>
        <v/>
      </c>
      <c r="D164" s="143" t="str">
        <f>申込一覧表!AC86</f>
        <v/>
      </c>
      <c r="E164">
        <v>0</v>
      </c>
      <c r="F164" s="140">
        <v>5</v>
      </c>
      <c r="G164" s="143" t="str">
        <f>申込一覧表!AR86</f>
        <v>999:99.99</v>
      </c>
    </row>
    <row r="165" spans="1:7">
      <c r="A165" s="137" t="str">
        <f>IF(申込一覧表!J87="","",申込一覧表!Z87)</f>
        <v/>
      </c>
      <c r="B165" s="137" t="str">
        <f>IF(A165="","",申込一覧表!AI87)</f>
        <v/>
      </c>
      <c r="C165" s="137" t="str">
        <f>IF(A165="","",申込一覧表!AM87)</f>
        <v/>
      </c>
      <c r="D165" s="137" t="str">
        <f>申込一覧表!AC87</f>
        <v/>
      </c>
      <c r="E165" s="137">
        <v>0</v>
      </c>
      <c r="F165" s="141">
        <v>5</v>
      </c>
      <c r="G165" s="137" t="str">
        <f>申込一覧表!AR87</f>
        <v>999:99.99</v>
      </c>
    </row>
    <row r="166" spans="1:7">
      <c r="A166" t="str">
        <f>IF(申込一覧表!L6="","",申込一覧表!Z6)</f>
        <v/>
      </c>
      <c r="B166" t="str">
        <f>IF(A166="","",申込一覧表!AJ6)</f>
        <v/>
      </c>
      <c r="C166" t="str">
        <f>IF(A166="","",申込一覧表!AN6)</f>
        <v/>
      </c>
      <c r="D166" t="str">
        <f>申込一覧表!AC6</f>
        <v/>
      </c>
      <c r="E166" s="140">
        <v>0</v>
      </c>
      <c r="F166" s="140">
        <v>0</v>
      </c>
      <c r="G166" s="144" t="str">
        <f>申込一覧表!AS6</f>
        <v>999:99.99</v>
      </c>
    </row>
    <row r="167" spans="1:7">
      <c r="A167" t="str">
        <f>IF(申込一覧表!L7="","",申込一覧表!Z7)</f>
        <v/>
      </c>
      <c r="B167" t="str">
        <f>IF(A167="","",申込一覧表!AJ7)</f>
        <v/>
      </c>
      <c r="C167" t="str">
        <f>IF(A167="","",申込一覧表!AN7)</f>
        <v/>
      </c>
      <c r="D167" t="str">
        <f>申込一覧表!AC7</f>
        <v/>
      </c>
      <c r="E167" s="140">
        <v>0</v>
      </c>
      <c r="F167" s="140">
        <v>0</v>
      </c>
      <c r="G167" s="143" t="str">
        <f>申込一覧表!AS7</f>
        <v>999:99.99</v>
      </c>
    </row>
    <row r="168" spans="1:7">
      <c r="A168" t="str">
        <f>IF(申込一覧表!L8="","",申込一覧表!Z8)</f>
        <v/>
      </c>
      <c r="B168" t="str">
        <f>IF(A168="","",申込一覧表!AJ8)</f>
        <v/>
      </c>
      <c r="C168" t="str">
        <f>IF(A168="","",申込一覧表!AN8)</f>
        <v/>
      </c>
      <c r="D168" t="str">
        <f>申込一覧表!AC8</f>
        <v/>
      </c>
      <c r="E168" s="140">
        <v>0</v>
      </c>
      <c r="F168" s="140">
        <v>0</v>
      </c>
      <c r="G168" s="143" t="str">
        <f>申込一覧表!AS8</f>
        <v>999:99.99</v>
      </c>
    </row>
    <row r="169" spans="1:7">
      <c r="A169" t="str">
        <f>IF(申込一覧表!L9="","",申込一覧表!Z9)</f>
        <v/>
      </c>
      <c r="B169" t="str">
        <f>IF(A169="","",申込一覧表!AJ9)</f>
        <v/>
      </c>
      <c r="C169" t="str">
        <f>IF(A169="","",申込一覧表!AN9)</f>
        <v/>
      </c>
      <c r="D169" t="str">
        <f>申込一覧表!AC9</f>
        <v/>
      </c>
      <c r="E169" s="140">
        <v>0</v>
      </c>
      <c r="F169" s="140">
        <v>0</v>
      </c>
      <c r="G169" s="143" t="str">
        <f>申込一覧表!AS9</f>
        <v>999:99.99</v>
      </c>
    </row>
    <row r="170" spans="1:7">
      <c r="A170" t="str">
        <f>IF(申込一覧表!L10="","",申込一覧表!Z10)</f>
        <v/>
      </c>
      <c r="B170" t="str">
        <f>IF(A170="","",申込一覧表!AJ10)</f>
        <v/>
      </c>
      <c r="C170" t="str">
        <f>IF(A170="","",申込一覧表!AN10)</f>
        <v/>
      </c>
      <c r="D170" t="str">
        <f>申込一覧表!AC10</f>
        <v/>
      </c>
      <c r="E170" s="140">
        <v>0</v>
      </c>
      <c r="F170" s="140">
        <v>0</v>
      </c>
      <c r="G170" s="143" t="str">
        <f>申込一覧表!AS10</f>
        <v>999:99.99</v>
      </c>
    </row>
    <row r="171" spans="1:7">
      <c r="A171" t="str">
        <f>IF(申込一覧表!L11="","",申込一覧表!Z11)</f>
        <v/>
      </c>
      <c r="B171" t="str">
        <f>IF(A171="","",申込一覧表!AJ11)</f>
        <v/>
      </c>
      <c r="C171" t="str">
        <f>IF(A171="","",申込一覧表!AN11)</f>
        <v/>
      </c>
      <c r="D171" t="str">
        <f>申込一覧表!AC11</f>
        <v/>
      </c>
      <c r="E171" s="140">
        <v>0</v>
      </c>
      <c r="F171" s="140">
        <v>0</v>
      </c>
      <c r="G171" s="143" t="str">
        <f>申込一覧表!AS11</f>
        <v>999:99.99</v>
      </c>
    </row>
    <row r="172" spans="1:7">
      <c r="A172" t="str">
        <f>IF(申込一覧表!L12="","",申込一覧表!Z12)</f>
        <v/>
      </c>
      <c r="B172" t="str">
        <f>IF(A172="","",申込一覧表!AJ12)</f>
        <v/>
      </c>
      <c r="C172" t="str">
        <f>IF(A172="","",申込一覧表!AN12)</f>
        <v/>
      </c>
      <c r="D172" t="str">
        <f>申込一覧表!AC12</f>
        <v/>
      </c>
      <c r="E172" s="140">
        <v>0</v>
      </c>
      <c r="F172" s="140">
        <v>0</v>
      </c>
      <c r="G172" s="143" t="str">
        <f>申込一覧表!AS12</f>
        <v>999:99.99</v>
      </c>
    </row>
    <row r="173" spans="1:7">
      <c r="A173" t="str">
        <f>IF(申込一覧表!L13="","",申込一覧表!Z13)</f>
        <v/>
      </c>
      <c r="B173" t="str">
        <f>IF(A173="","",申込一覧表!AJ13)</f>
        <v/>
      </c>
      <c r="C173" t="str">
        <f>IF(A173="","",申込一覧表!AN13)</f>
        <v/>
      </c>
      <c r="D173" t="str">
        <f>申込一覧表!AC13</f>
        <v/>
      </c>
      <c r="E173" s="140">
        <v>0</v>
      </c>
      <c r="F173" s="140">
        <v>0</v>
      </c>
      <c r="G173" s="143" t="str">
        <f>申込一覧表!AS13</f>
        <v>999:99.99</v>
      </c>
    </row>
    <row r="174" spans="1:7">
      <c r="A174" t="str">
        <f>IF(申込一覧表!L14="","",申込一覧表!Z14)</f>
        <v/>
      </c>
      <c r="B174" t="str">
        <f>IF(A174="","",申込一覧表!AJ14)</f>
        <v/>
      </c>
      <c r="C174" t="str">
        <f>IF(A174="","",申込一覧表!AN14)</f>
        <v/>
      </c>
      <c r="D174" t="str">
        <f>申込一覧表!AC14</f>
        <v/>
      </c>
      <c r="E174" s="140">
        <v>0</v>
      </c>
      <c r="F174" s="140">
        <v>0</v>
      </c>
      <c r="G174" s="143" t="str">
        <f>申込一覧表!AS14</f>
        <v>999:99.99</v>
      </c>
    </row>
    <row r="175" spans="1:7">
      <c r="A175" t="str">
        <f>IF(申込一覧表!L15="","",申込一覧表!Z15)</f>
        <v/>
      </c>
      <c r="B175" t="str">
        <f>IF(A175="","",申込一覧表!AJ15)</f>
        <v/>
      </c>
      <c r="C175" t="str">
        <f>IF(A175="","",申込一覧表!AN15)</f>
        <v/>
      </c>
      <c r="D175" t="str">
        <f>申込一覧表!AC15</f>
        <v/>
      </c>
      <c r="E175" s="140">
        <v>0</v>
      </c>
      <c r="F175" s="140">
        <v>0</v>
      </c>
      <c r="G175" s="143" t="str">
        <f>申込一覧表!AS15</f>
        <v>999:99.99</v>
      </c>
    </row>
    <row r="176" spans="1:7">
      <c r="A176" t="str">
        <f>IF(申込一覧表!L16="","",申込一覧表!Z16)</f>
        <v/>
      </c>
      <c r="B176" t="str">
        <f>IF(A176="","",申込一覧表!AJ16)</f>
        <v/>
      </c>
      <c r="C176" t="str">
        <f>IF(A176="","",申込一覧表!AN16)</f>
        <v/>
      </c>
      <c r="D176" t="str">
        <f>申込一覧表!AC16</f>
        <v/>
      </c>
      <c r="E176" s="140">
        <v>0</v>
      </c>
      <c r="F176" s="140">
        <v>0</v>
      </c>
      <c r="G176" s="143" t="str">
        <f>申込一覧表!AS16</f>
        <v>999:99.99</v>
      </c>
    </row>
    <row r="177" spans="1:7">
      <c r="A177" t="str">
        <f>IF(申込一覧表!L17="","",申込一覧表!Z17)</f>
        <v/>
      </c>
      <c r="B177" t="str">
        <f>IF(A177="","",申込一覧表!AJ17)</f>
        <v/>
      </c>
      <c r="C177" t="str">
        <f>IF(A177="","",申込一覧表!AN17)</f>
        <v/>
      </c>
      <c r="D177" t="str">
        <f>申込一覧表!AC17</f>
        <v/>
      </c>
      <c r="E177" s="140">
        <v>0</v>
      </c>
      <c r="F177" s="140">
        <v>0</v>
      </c>
      <c r="G177" s="143" t="str">
        <f>申込一覧表!AS17</f>
        <v>999:99.99</v>
      </c>
    </row>
    <row r="178" spans="1:7">
      <c r="A178" t="str">
        <f>IF(申込一覧表!L18="","",申込一覧表!Z18)</f>
        <v/>
      </c>
      <c r="B178" t="str">
        <f>IF(A178="","",申込一覧表!AJ18)</f>
        <v/>
      </c>
      <c r="C178" t="str">
        <f>IF(A178="","",申込一覧表!AN18)</f>
        <v/>
      </c>
      <c r="D178" t="str">
        <f>申込一覧表!AC18</f>
        <v/>
      </c>
      <c r="E178" s="140">
        <v>0</v>
      </c>
      <c r="F178" s="140">
        <v>0</v>
      </c>
      <c r="G178" s="143" t="str">
        <f>申込一覧表!AS18</f>
        <v>999:99.99</v>
      </c>
    </row>
    <row r="179" spans="1:7">
      <c r="A179" t="str">
        <f>IF(申込一覧表!L19="","",申込一覧表!Z19)</f>
        <v/>
      </c>
      <c r="B179" t="str">
        <f>IF(A179="","",申込一覧表!AJ19)</f>
        <v/>
      </c>
      <c r="C179" t="str">
        <f>IF(A179="","",申込一覧表!AN19)</f>
        <v/>
      </c>
      <c r="D179" t="str">
        <f>申込一覧表!AC19</f>
        <v/>
      </c>
      <c r="E179" s="140">
        <v>0</v>
      </c>
      <c r="F179" s="140">
        <v>0</v>
      </c>
      <c r="G179" s="143" t="str">
        <f>申込一覧表!AS19</f>
        <v>999:99.99</v>
      </c>
    </row>
    <row r="180" spans="1:7">
      <c r="A180" t="str">
        <f>IF(申込一覧表!L20="","",申込一覧表!Z20)</f>
        <v/>
      </c>
      <c r="B180" t="str">
        <f>IF(A180="","",申込一覧表!AJ20)</f>
        <v/>
      </c>
      <c r="C180" t="str">
        <f>IF(A180="","",申込一覧表!AN20)</f>
        <v/>
      </c>
      <c r="D180" t="str">
        <f>申込一覧表!AC20</f>
        <v/>
      </c>
      <c r="E180" s="140">
        <v>0</v>
      </c>
      <c r="F180" s="140">
        <v>0</v>
      </c>
      <c r="G180" s="143" t="str">
        <f>申込一覧表!AS20</f>
        <v>999:99.99</v>
      </c>
    </row>
    <row r="181" spans="1:7">
      <c r="A181" t="str">
        <f>IF(申込一覧表!L21="","",申込一覧表!Z21)</f>
        <v/>
      </c>
      <c r="B181" t="str">
        <f>IF(A181="","",申込一覧表!AJ21)</f>
        <v/>
      </c>
      <c r="C181" t="str">
        <f>IF(A181="","",申込一覧表!AN21)</f>
        <v/>
      </c>
      <c r="D181" t="str">
        <f>申込一覧表!AC21</f>
        <v/>
      </c>
      <c r="E181" s="140">
        <v>0</v>
      </c>
      <c r="F181" s="140">
        <v>0</v>
      </c>
      <c r="G181" s="143" t="str">
        <f>申込一覧表!AS21</f>
        <v>999:99.99</v>
      </c>
    </row>
    <row r="182" spans="1:7">
      <c r="A182" t="str">
        <f>IF(申込一覧表!L22="","",申込一覧表!Z22)</f>
        <v/>
      </c>
      <c r="B182" t="str">
        <f>IF(A182="","",申込一覧表!AJ22)</f>
        <v/>
      </c>
      <c r="C182" t="str">
        <f>IF(A182="","",申込一覧表!AN22)</f>
        <v/>
      </c>
      <c r="D182" t="str">
        <f>申込一覧表!AC22</f>
        <v/>
      </c>
      <c r="E182" s="140">
        <v>0</v>
      </c>
      <c r="F182" s="140">
        <v>0</v>
      </c>
      <c r="G182" s="143" t="str">
        <f>申込一覧表!AS22</f>
        <v>999:99.99</v>
      </c>
    </row>
    <row r="183" spans="1:7">
      <c r="A183" t="str">
        <f>IF(申込一覧表!L23="","",申込一覧表!Z23)</f>
        <v/>
      </c>
      <c r="B183" t="str">
        <f>IF(A183="","",申込一覧表!AJ23)</f>
        <v/>
      </c>
      <c r="C183" t="str">
        <f>IF(A183="","",申込一覧表!AN23)</f>
        <v/>
      </c>
      <c r="D183" t="str">
        <f>申込一覧表!AC23</f>
        <v/>
      </c>
      <c r="E183" s="140">
        <v>0</v>
      </c>
      <c r="F183" s="140">
        <v>0</v>
      </c>
      <c r="G183" s="143" t="str">
        <f>申込一覧表!AS23</f>
        <v>999:99.99</v>
      </c>
    </row>
    <row r="184" spans="1:7">
      <c r="A184" t="str">
        <f>IF(申込一覧表!L24="","",申込一覧表!Z24)</f>
        <v/>
      </c>
      <c r="B184" t="str">
        <f>IF(A184="","",申込一覧表!AJ24)</f>
        <v/>
      </c>
      <c r="C184" t="str">
        <f>IF(A184="","",申込一覧表!AN24)</f>
        <v/>
      </c>
      <c r="D184" t="str">
        <f>申込一覧表!AC24</f>
        <v/>
      </c>
      <c r="E184" s="140">
        <v>0</v>
      </c>
      <c r="F184" s="140">
        <v>0</v>
      </c>
      <c r="G184" s="143" t="str">
        <f>申込一覧表!AS24</f>
        <v>999:99.99</v>
      </c>
    </row>
    <row r="185" spans="1:7">
      <c r="A185" t="str">
        <f>IF(申込一覧表!L25="","",申込一覧表!Z25)</f>
        <v/>
      </c>
      <c r="B185" t="str">
        <f>IF(A185="","",申込一覧表!AJ25)</f>
        <v/>
      </c>
      <c r="C185" t="str">
        <f>IF(A185="","",申込一覧表!AN25)</f>
        <v/>
      </c>
      <c r="D185" t="str">
        <f>申込一覧表!AC25</f>
        <v/>
      </c>
      <c r="E185" s="140">
        <v>0</v>
      </c>
      <c r="F185" s="140">
        <v>0</v>
      </c>
      <c r="G185" s="143" t="str">
        <f>申込一覧表!AS25</f>
        <v>999:99.99</v>
      </c>
    </row>
    <row r="186" spans="1:7">
      <c r="A186" t="str">
        <f>IF(申込一覧表!L26="","",申込一覧表!Z26)</f>
        <v/>
      </c>
      <c r="B186" t="str">
        <f>IF(A186="","",申込一覧表!AJ26)</f>
        <v/>
      </c>
      <c r="C186" t="str">
        <f>IF(A186="","",申込一覧表!AN26)</f>
        <v/>
      </c>
      <c r="D186" t="str">
        <f>申込一覧表!AC26</f>
        <v/>
      </c>
      <c r="E186" s="140">
        <v>0</v>
      </c>
      <c r="F186" s="140">
        <v>0</v>
      </c>
      <c r="G186" s="143" t="str">
        <f>申込一覧表!AS26</f>
        <v>999:99.99</v>
      </c>
    </row>
    <row r="187" spans="1:7">
      <c r="A187" t="str">
        <f>IF(申込一覧表!L27="","",申込一覧表!Z27)</f>
        <v/>
      </c>
      <c r="B187" t="str">
        <f>IF(A187="","",申込一覧表!AJ27)</f>
        <v/>
      </c>
      <c r="C187" t="str">
        <f>IF(A187="","",申込一覧表!AN27)</f>
        <v/>
      </c>
      <c r="D187" t="str">
        <f>申込一覧表!AC27</f>
        <v/>
      </c>
      <c r="E187" s="140">
        <v>0</v>
      </c>
      <c r="F187" s="140">
        <v>0</v>
      </c>
      <c r="G187" s="143" t="str">
        <f>申込一覧表!AS27</f>
        <v>999:99.99</v>
      </c>
    </row>
    <row r="188" spans="1:7">
      <c r="A188" t="str">
        <f>IF(申込一覧表!L28="","",申込一覧表!Z28)</f>
        <v/>
      </c>
      <c r="B188" t="str">
        <f>IF(A188="","",申込一覧表!AJ28)</f>
        <v/>
      </c>
      <c r="C188" t="str">
        <f>IF(A188="","",申込一覧表!AN28)</f>
        <v/>
      </c>
      <c r="D188" t="str">
        <f>申込一覧表!AC28</f>
        <v/>
      </c>
      <c r="E188" s="140">
        <v>0</v>
      </c>
      <c r="F188" s="140">
        <v>0</v>
      </c>
      <c r="G188" s="143" t="str">
        <f>申込一覧表!AS28</f>
        <v>999:99.99</v>
      </c>
    </row>
    <row r="189" spans="1:7">
      <c r="A189" t="str">
        <f>IF(申込一覧表!L29="","",申込一覧表!Z29)</f>
        <v/>
      </c>
      <c r="B189" t="str">
        <f>IF(A189="","",申込一覧表!AJ29)</f>
        <v/>
      </c>
      <c r="C189" t="str">
        <f>IF(A189="","",申込一覧表!AN29)</f>
        <v/>
      </c>
      <c r="D189" t="str">
        <f>申込一覧表!AC29</f>
        <v/>
      </c>
      <c r="E189" s="140">
        <v>0</v>
      </c>
      <c r="F189" s="140">
        <v>0</v>
      </c>
      <c r="G189" s="143" t="str">
        <f>申込一覧表!AS29</f>
        <v>999:99.99</v>
      </c>
    </row>
    <row r="190" spans="1:7">
      <c r="A190" t="str">
        <f>IF(申込一覧表!L30="","",申込一覧表!Z30)</f>
        <v/>
      </c>
      <c r="B190" t="str">
        <f>IF(A190="","",申込一覧表!AJ30)</f>
        <v/>
      </c>
      <c r="C190" t="str">
        <f>IF(A190="","",申込一覧表!AN30)</f>
        <v/>
      </c>
      <c r="D190" t="str">
        <f>申込一覧表!AC30</f>
        <v/>
      </c>
      <c r="E190" s="140">
        <v>0</v>
      </c>
      <c r="F190" s="140">
        <v>0</v>
      </c>
      <c r="G190" s="143" t="str">
        <f>申込一覧表!AS30</f>
        <v>999:99.99</v>
      </c>
    </row>
    <row r="191" spans="1:7">
      <c r="A191" t="str">
        <f>IF(申込一覧表!L31="","",申込一覧表!Z31)</f>
        <v/>
      </c>
      <c r="B191" t="str">
        <f>IF(A191="","",申込一覧表!AJ31)</f>
        <v/>
      </c>
      <c r="C191" t="str">
        <f>IF(A191="","",申込一覧表!AN31)</f>
        <v/>
      </c>
      <c r="D191" t="str">
        <f>申込一覧表!AC31</f>
        <v/>
      </c>
      <c r="E191" s="140">
        <v>0</v>
      </c>
      <c r="F191" s="140">
        <v>0</v>
      </c>
      <c r="G191" s="143" t="str">
        <f>申込一覧表!AS31</f>
        <v>999:99.99</v>
      </c>
    </row>
    <row r="192" spans="1:7">
      <c r="A192" t="str">
        <f>IF(申込一覧表!L32="","",申込一覧表!Z32)</f>
        <v/>
      </c>
      <c r="B192" t="str">
        <f>IF(A192="","",申込一覧表!AJ32)</f>
        <v/>
      </c>
      <c r="C192" t="str">
        <f>IF(A192="","",申込一覧表!AN32)</f>
        <v/>
      </c>
      <c r="D192" t="str">
        <f>申込一覧表!AC32</f>
        <v/>
      </c>
      <c r="E192" s="140">
        <v>0</v>
      </c>
      <c r="F192" s="140">
        <v>0</v>
      </c>
      <c r="G192" s="143" t="str">
        <f>申込一覧表!AS32</f>
        <v>999:99.99</v>
      </c>
    </row>
    <row r="193" spans="1:7">
      <c r="A193" t="str">
        <f>IF(申込一覧表!L33="","",申込一覧表!Z33)</f>
        <v/>
      </c>
      <c r="B193" t="str">
        <f>IF(A193="","",申込一覧表!AJ33)</f>
        <v/>
      </c>
      <c r="C193" t="str">
        <f>IF(A193="","",申込一覧表!AN33)</f>
        <v/>
      </c>
      <c r="D193" t="str">
        <f>申込一覧表!AC33</f>
        <v/>
      </c>
      <c r="E193" s="140">
        <v>0</v>
      </c>
      <c r="F193" s="140">
        <v>0</v>
      </c>
      <c r="G193" s="143" t="str">
        <f>申込一覧表!AS33</f>
        <v>999:99.99</v>
      </c>
    </row>
    <row r="194" spans="1:7">
      <c r="A194" t="str">
        <f>IF(申込一覧表!L34="","",申込一覧表!Z34)</f>
        <v/>
      </c>
      <c r="B194" t="str">
        <f>IF(A194="","",申込一覧表!AJ34)</f>
        <v/>
      </c>
      <c r="C194" t="str">
        <f>IF(A194="","",申込一覧表!AN34)</f>
        <v/>
      </c>
      <c r="D194" t="str">
        <f>申込一覧表!AC34</f>
        <v/>
      </c>
      <c r="E194" s="140">
        <v>0</v>
      </c>
      <c r="F194" s="140">
        <v>0</v>
      </c>
      <c r="G194" s="143" t="str">
        <f>申込一覧表!AS34</f>
        <v>999:99.99</v>
      </c>
    </row>
    <row r="195" spans="1:7">
      <c r="A195" t="str">
        <f>IF(申込一覧表!L35="","",申込一覧表!Z35)</f>
        <v/>
      </c>
      <c r="B195" t="str">
        <f>IF(A195="","",申込一覧表!AJ35)</f>
        <v/>
      </c>
      <c r="C195" t="str">
        <f>IF(A195="","",申込一覧表!AN35)</f>
        <v/>
      </c>
      <c r="D195" t="str">
        <f>申込一覧表!AC35</f>
        <v/>
      </c>
      <c r="E195" s="140">
        <v>0</v>
      </c>
      <c r="F195" s="140">
        <v>0</v>
      </c>
      <c r="G195" s="143" t="str">
        <f>申込一覧表!AS35</f>
        <v>999:99.99</v>
      </c>
    </row>
    <row r="196" spans="1:7">
      <c r="A196" t="str">
        <f>IF(申込一覧表!L36="","",申込一覧表!Z36)</f>
        <v/>
      </c>
      <c r="B196" t="str">
        <f>IF(A196="","",申込一覧表!AJ36)</f>
        <v/>
      </c>
      <c r="C196" t="str">
        <f>IF(A196="","",申込一覧表!AN36)</f>
        <v/>
      </c>
      <c r="D196" t="str">
        <f>申込一覧表!AC36</f>
        <v/>
      </c>
      <c r="E196" s="140">
        <v>0</v>
      </c>
      <c r="F196" s="140">
        <v>0</v>
      </c>
      <c r="G196" s="143" t="str">
        <f>申込一覧表!AS36</f>
        <v>999:99.99</v>
      </c>
    </row>
    <row r="197" spans="1:7">
      <c r="A197" t="str">
        <f>IF(申込一覧表!L37="","",申込一覧表!Z37)</f>
        <v/>
      </c>
      <c r="B197" t="str">
        <f>IF(A197="","",申込一覧表!AJ37)</f>
        <v/>
      </c>
      <c r="C197" t="str">
        <f>IF(A197="","",申込一覧表!AN37)</f>
        <v/>
      </c>
      <c r="D197" t="str">
        <f>申込一覧表!AC37</f>
        <v/>
      </c>
      <c r="E197" s="140">
        <v>0</v>
      </c>
      <c r="F197" s="140">
        <v>0</v>
      </c>
      <c r="G197" s="143" t="str">
        <f>申込一覧表!AS37</f>
        <v>999:99.99</v>
      </c>
    </row>
    <row r="198" spans="1:7">
      <c r="A198" t="str">
        <f>IF(申込一覧表!L38="","",申込一覧表!Z38)</f>
        <v/>
      </c>
      <c r="B198" t="str">
        <f>IF(A198="","",申込一覧表!AJ38)</f>
        <v/>
      </c>
      <c r="C198" t="str">
        <f>IF(A198="","",申込一覧表!AN38)</f>
        <v/>
      </c>
      <c r="D198" t="str">
        <f>申込一覧表!AC38</f>
        <v/>
      </c>
      <c r="E198" s="140">
        <v>0</v>
      </c>
      <c r="F198" s="140">
        <v>0</v>
      </c>
      <c r="G198" s="143" t="str">
        <f>申込一覧表!AS38</f>
        <v>999:99.99</v>
      </c>
    </row>
    <row r="199" spans="1:7">
      <c r="A199" t="str">
        <f>IF(申込一覧表!L39="","",申込一覧表!Z39)</f>
        <v/>
      </c>
      <c r="B199" t="str">
        <f>IF(A199="","",申込一覧表!AJ39)</f>
        <v/>
      </c>
      <c r="C199" t="str">
        <f>IF(A199="","",申込一覧表!AN39)</f>
        <v/>
      </c>
      <c r="D199" t="str">
        <f>申込一覧表!AC39</f>
        <v/>
      </c>
      <c r="E199" s="140">
        <v>0</v>
      </c>
      <c r="F199" s="140">
        <v>0</v>
      </c>
      <c r="G199" s="143" t="str">
        <f>申込一覧表!AS39</f>
        <v>999:99.99</v>
      </c>
    </row>
    <row r="200" spans="1:7">
      <c r="A200" t="str">
        <f>IF(申込一覧表!L40="","",申込一覧表!Z40)</f>
        <v/>
      </c>
      <c r="B200" t="str">
        <f>IF(A200="","",申込一覧表!AJ40)</f>
        <v/>
      </c>
      <c r="C200" t="str">
        <f>IF(A200="","",申込一覧表!AN40)</f>
        <v/>
      </c>
      <c r="D200" t="str">
        <f>申込一覧表!AC40</f>
        <v/>
      </c>
      <c r="E200" s="140">
        <v>0</v>
      </c>
      <c r="F200" s="140">
        <v>0</v>
      </c>
      <c r="G200" s="143" t="str">
        <f>申込一覧表!AS40</f>
        <v>999:99.99</v>
      </c>
    </row>
    <row r="201" spans="1:7">
      <c r="A201" t="str">
        <f>IF(申込一覧表!L41="","",申込一覧表!Z41)</f>
        <v/>
      </c>
      <c r="B201" t="str">
        <f>IF(A201="","",申込一覧表!AJ41)</f>
        <v/>
      </c>
      <c r="C201" t="str">
        <f>IF(A201="","",申込一覧表!AN41)</f>
        <v/>
      </c>
      <c r="D201" t="str">
        <f>申込一覧表!AC41</f>
        <v/>
      </c>
      <c r="E201" s="140">
        <v>0</v>
      </c>
      <c r="F201" s="140">
        <v>0</v>
      </c>
      <c r="G201" s="143" t="str">
        <f>申込一覧表!AS41</f>
        <v>999:99.99</v>
      </c>
    </row>
    <row r="202" spans="1:7">
      <c r="A202" t="str">
        <f>IF(申込一覧表!L42="","",申込一覧表!Z42)</f>
        <v/>
      </c>
      <c r="B202" t="str">
        <f>IF(A202="","",申込一覧表!AJ42)</f>
        <v/>
      </c>
      <c r="C202" t="str">
        <f>IF(A202="","",申込一覧表!AN42)</f>
        <v/>
      </c>
      <c r="D202" t="str">
        <f>申込一覧表!AC42</f>
        <v/>
      </c>
      <c r="E202" s="140">
        <v>0</v>
      </c>
      <c r="F202" s="140">
        <v>0</v>
      </c>
      <c r="G202" s="143" t="str">
        <f>申込一覧表!AS42</f>
        <v>999:99.99</v>
      </c>
    </row>
    <row r="203" spans="1:7">
      <c r="A203" t="str">
        <f>IF(申込一覧表!L43="","",申込一覧表!Z43)</f>
        <v/>
      </c>
      <c r="B203" t="str">
        <f>IF(A203="","",申込一覧表!AJ43)</f>
        <v/>
      </c>
      <c r="C203" t="str">
        <f>IF(A203="","",申込一覧表!AN43)</f>
        <v/>
      </c>
      <c r="D203" t="str">
        <f>申込一覧表!AC43</f>
        <v/>
      </c>
      <c r="E203" s="140">
        <v>0</v>
      </c>
      <c r="F203" s="140">
        <v>0</v>
      </c>
      <c r="G203" s="143" t="str">
        <f>申込一覧表!AS43</f>
        <v>999:99.99</v>
      </c>
    </row>
    <row r="204" spans="1:7">
      <c r="A204" t="str">
        <f>IF(申込一覧表!L44="","",申込一覧表!Z44)</f>
        <v/>
      </c>
      <c r="B204" t="str">
        <f>IF(A204="","",申込一覧表!AJ44)</f>
        <v/>
      </c>
      <c r="C204" t="str">
        <f>IF(A204="","",申込一覧表!AN44)</f>
        <v/>
      </c>
      <c r="D204" t="str">
        <f>申込一覧表!AC44</f>
        <v/>
      </c>
      <c r="E204" s="140">
        <v>0</v>
      </c>
      <c r="F204" s="140">
        <v>0</v>
      </c>
      <c r="G204" s="143" t="str">
        <f>申込一覧表!AS44</f>
        <v>999:99.99</v>
      </c>
    </row>
    <row r="205" spans="1:7">
      <c r="A205" s="137" t="str">
        <f>IF(申込一覧表!L45="","",申込一覧表!Z45)</f>
        <v/>
      </c>
      <c r="B205" s="137" t="str">
        <f>IF(A205="","",申込一覧表!AJ45)</f>
        <v/>
      </c>
      <c r="C205" s="137" t="str">
        <f>IF(A205="","",申込一覧表!AN45)</f>
        <v/>
      </c>
      <c r="D205" s="137" t="str">
        <f>申込一覧表!AC45</f>
        <v/>
      </c>
      <c r="E205" s="141">
        <v>0</v>
      </c>
      <c r="F205" s="141">
        <v>0</v>
      </c>
      <c r="G205" s="137" t="str">
        <f>申込一覧表!AS45</f>
        <v>999:99.99</v>
      </c>
    </row>
    <row r="206" spans="1:7">
      <c r="E206" s="140"/>
      <c r="F206" s="140"/>
      <c r="G206" s="143"/>
    </row>
    <row r="207" spans="1:7">
      <c r="A207" s="137"/>
      <c r="B207" s="137"/>
      <c r="C207" s="137"/>
      <c r="D207" s="137"/>
      <c r="E207" s="141"/>
      <c r="F207" s="141"/>
      <c r="G207" s="137"/>
    </row>
    <row r="208" spans="1:7">
      <c r="A208" t="str">
        <f>IF(申込一覧表!L48="","",申込一覧表!Z48)</f>
        <v/>
      </c>
      <c r="B208" t="str">
        <f>IF(A208="","",申込一覧表!AJ48)</f>
        <v/>
      </c>
      <c r="C208" t="str">
        <f>IF(A208="","",申込一覧表!AN48)</f>
        <v/>
      </c>
      <c r="D208" t="str">
        <f>申込一覧表!AC48</f>
        <v/>
      </c>
      <c r="E208" s="140">
        <v>0</v>
      </c>
      <c r="F208" s="140">
        <v>5</v>
      </c>
      <c r="G208" s="143" t="str">
        <f>申込一覧表!AS48</f>
        <v>999:99.99</v>
      </c>
    </row>
    <row r="209" spans="1:7">
      <c r="A209" t="str">
        <f>IF(申込一覧表!L49="","",申込一覧表!Z49)</f>
        <v/>
      </c>
      <c r="B209" t="str">
        <f>IF(A209="","",申込一覧表!AJ49)</f>
        <v/>
      </c>
      <c r="C209" t="str">
        <f>IF(A209="","",申込一覧表!AN49)</f>
        <v/>
      </c>
      <c r="D209" t="str">
        <f>申込一覧表!AC49</f>
        <v/>
      </c>
      <c r="E209" s="140">
        <v>0</v>
      </c>
      <c r="F209" s="140">
        <v>5</v>
      </c>
      <c r="G209" s="143" t="str">
        <f>申込一覧表!AS49</f>
        <v>999:99.99</v>
      </c>
    </row>
    <row r="210" spans="1:7">
      <c r="A210" t="str">
        <f>IF(申込一覧表!L50="","",申込一覧表!Z50)</f>
        <v/>
      </c>
      <c r="B210" t="str">
        <f>IF(A210="","",申込一覧表!AJ50)</f>
        <v/>
      </c>
      <c r="C210" t="str">
        <f>IF(A210="","",申込一覧表!AN50)</f>
        <v/>
      </c>
      <c r="D210" t="str">
        <f>申込一覧表!AC50</f>
        <v/>
      </c>
      <c r="E210" s="140">
        <v>0</v>
      </c>
      <c r="F210" s="140">
        <v>5</v>
      </c>
      <c r="G210" s="143" t="str">
        <f>申込一覧表!AS50</f>
        <v>999:99.99</v>
      </c>
    </row>
    <row r="211" spans="1:7">
      <c r="A211" t="str">
        <f>IF(申込一覧表!L51="","",申込一覧表!Z51)</f>
        <v/>
      </c>
      <c r="B211" t="str">
        <f>IF(A211="","",申込一覧表!AJ51)</f>
        <v/>
      </c>
      <c r="C211" t="str">
        <f>IF(A211="","",申込一覧表!AN51)</f>
        <v/>
      </c>
      <c r="D211" t="str">
        <f>申込一覧表!AC51</f>
        <v/>
      </c>
      <c r="E211" s="140">
        <v>0</v>
      </c>
      <c r="F211" s="140">
        <v>5</v>
      </c>
      <c r="G211" s="143" t="str">
        <f>申込一覧表!AS51</f>
        <v>999:99.99</v>
      </c>
    </row>
    <row r="212" spans="1:7">
      <c r="A212" t="str">
        <f>IF(申込一覧表!L52="","",申込一覧表!Z52)</f>
        <v/>
      </c>
      <c r="B212" t="str">
        <f>IF(A212="","",申込一覧表!AJ52)</f>
        <v/>
      </c>
      <c r="C212" t="str">
        <f>IF(A212="","",申込一覧表!AN52)</f>
        <v/>
      </c>
      <c r="D212" t="str">
        <f>申込一覧表!AC52</f>
        <v/>
      </c>
      <c r="E212" s="140">
        <v>0</v>
      </c>
      <c r="F212" s="140">
        <v>5</v>
      </c>
      <c r="G212" s="143" t="str">
        <f>申込一覧表!AS52</f>
        <v>999:99.99</v>
      </c>
    </row>
    <row r="213" spans="1:7">
      <c r="A213" t="str">
        <f>IF(申込一覧表!L53="","",申込一覧表!Z53)</f>
        <v/>
      </c>
      <c r="B213" t="str">
        <f>IF(A213="","",申込一覧表!AJ53)</f>
        <v/>
      </c>
      <c r="C213" t="str">
        <f>IF(A213="","",申込一覧表!AN53)</f>
        <v/>
      </c>
      <c r="D213" t="str">
        <f>申込一覧表!AC53</f>
        <v/>
      </c>
      <c r="E213" s="140">
        <v>0</v>
      </c>
      <c r="F213" s="140">
        <v>5</v>
      </c>
      <c r="G213" s="143" t="str">
        <f>申込一覧表!AS53</f>
        <v>999:99.99</v>
      </c>
    </row>
    <row r="214" spans="1:7">
      <c r="A214" t="str">
        <f>IF(申込一覧表!L54="","",申込一覧表!Z54)</f>
        <v/>
      </c>
      <c r="B214" t="str">
        <f>IF(A214="","",申込一覧表!AJ54)</f>
        <v/>
      </c>
      <c r="C214" t="str">
        <f>IF(A214="","",申込一覧表!AN54)</f>
        <v/>
      </c>
      <c r="D214" t="str">
        <f>申込一覧表!AC54</f>
        <v/>
      </c>
      <c r="E214" s="140">
        <v>0</v>
      </c>
      <c r="F214" s="140">
        <v>5</v>
      </c>
      <c r="G214" s="143" t="str">
        <f>申込一覧表!AS54</f>
        <v>999:99.99</v>
      </c>
    </row>
    <row r="215" spans="1:7">
      <c r="A215" t="str">
        <f>IF(申込一覧表!L55="","",申込一覧表!Z55)</f>
        <v/>
      </c>
      <c r="B215" t="str">
        <f>IF(A215="","",申込一覧表!AJ55)</f>
        <v/>
      </c>
      <c r="C215" t="str">
        <f>IF(A215="","",申込一覧表!AN55)</f>
        <v/>
      </c>
      <c r="D215" t="str">
        <f>申込一覧表!AC55</f>
        <v/>
      </c>
      <c r="E215" s="140">
        <v>0</v>
      </c>
      <c r="F215" s="140">
        <v>5</v>
      </c>
      <c r="G215" s="143" t="str">
        <f>申込一覧表!AS55</f>
        <v>999:99.99</v>
      </c>
    </row>
    <row r="216" spans="1:7">
      <c r="A216" t="str">
        <f>IF(申込一覧表!L56="","",申込一覧表!Z56)</f>
        <v/>
      </c>
      <c r="B216" t="str">
        <f>IF(A216="","",申込一覧表!AJ56)</f>
        <v/>
      </c>
      <c r="C216" t="str">
        <f>IF(A216="","",申込一覧表!AN56)</f>
        <v/>
      </c>
      <c r="D216" t="str">
        <f>申込一覧表!AC56</f>
        <v/>
      </c>
      <c r="E216" s="140">
        <v>0</v>
      </c>
      <c r="F216" s="140">
        <v>5</v>
      </c>
      <c r="G216" s="143" t="str">
        <f>申込一覧表!AS56</f>
        <v>999:99.99</v>
      </c>
    </row>
    <row r="217" spans="1:7">
      <c r="A217" t="str">
        <f>IF(申込一覧表!L57="","",申込一覧表!Z57)</f>
        <v/>
      </c>
      <c r="B217" t="str">
        <f>IF(A217="","",申込一覧表!AJ57)</f>
        <v/>
      </c>
      <c r="C217" t="str">
        <f>IF(A217="","",申込一覧表!AN57)</f>
        <v/>
      </c>
      <c r="D217" t="str">
        <f>申込一覧表!AC57</f>
        <v/>
      </c>
      <c r="E217" s="140">
        <v>0</v>
      </c>
      <c r="F217" s="140">
        <v>5</v>
      </c>
      <c r="G217" s="143" t="str">
        <f>申込一覧表!AS57</f>
        <v>999:99.99</v>
      </c>
    </row>
    <row r="218" spans="1:7">
      <c r="A218" t="str">
        <f>IF(申込一覧表!L58="","",申込一覧表!Z58)</f>
        <v/>
      </c>
      <c r="B218" t="str">
        <f>IF(A218="","",申込一覧表!AJ58)</f>
        <v/>
      </c>
      <c r="C218" t="str">
        <f>IF(A218="","",申込一覧表!AN58)</f>
        <v/>
      </c>
      <c r="D218" t="str">
        <f>申込一覧表!AC58</f>
        <v/>
      </c>
      <c r="E218" s="140">
        <v>0</v>
      </c>
      <c r="F218" s="140">
        <v>5</v>
      </c>
      <c r="G218" s="143" t="str">
        <f>申込一覧表!AS58</f>
        <v>999:99.99</v>
      </c>
    </row>
    <row r="219" spans="1:7">
      <c r="A219" t="str">
        <f>IF(申込一覧表!L59="","",申込一覧表!Z59)</f>
        <v/>
      </c>
      <c r="B219" t="str">
        <f>IF(A219="","",申込一覧表!AJ59)</f>
        <v/>
      </c>
      <c r="C219" t="str">
        <f>IF(A219="","",申込一覧表!AN59)</f>
        <v/>
      </c>
      <c r="D219" t="str">
        <f>申込一覧表!AC59</f>
        <v/>
      </c>
      <c r="E219" s="140">
        <v>0</v>
      </c>
      <c r="F219" s="140">
        <v>5</v>
      </c>
      <c r="G219" s="143" t="str">
        <f>申込一覧表!AS59</f>
        <v>999:99.99</v>
      </c>
    </row>
    <row r="220" spans="1:7">
      <c r="A220" t="str">
        <f>IF(申込一覧表!L60="","",申込一覧表!Z60)</f>
        <v/>
      </c>
      <c r="B220" t="str">
        <f>IF(A220="","",申込一覧表!AJ60)</f>
        <v/>
      </c>
      <c r="C220" t="str">
        <f>IF(A220="","",申込一覧表!AN60)</f>
        <v/>
      </c>
      <c r="D220" t="str">
        <f>申込一覧表!AC60</f>
        <v/>
      </c>
      <c r="E220" s="140">
        <v>0</v>
      </c>
      <c r="F220" s="140">
        <v>5</v>
      </c>
      <c r="G220" s="143" t="str">
        <f>申込一覧表!AS60</f>
        <v>999:99.99</v>
      </c>
    </row>
    <row r="221" spans="1:7">
      <c r="A221" t="str">
        <f>IF(申込一覧表!L61="","",申込一覧表!Z61)</f>
        <v/>
      </c>
      <c r="B221" t="str">
        <f>IF(A221="","",申込一覧表!AJ61)</f>
        <v/>
      </c>
      <c r="C221" t="str">
        <f>IF(A221="","",申込一覧表!AN61)</f>
        <v/>
      </c>
      <c r="D221" t="str">
        <f>申込一覧表!AC61</f>
        <v/>
      </c>
      <c r="E221" s="140">
        <v>0</v>
      </c>
      <c r="F221" s="140">
        <v>5</v>
      </c>
      <c r="G221" s="143" t="str">
        <f>申込一覧表!AS61</f>
        <v>999:99.99</v>
      </c>
    </row>
    <row r="222" spans="1:7">
      <c r="A222" t="str">
        <f>IF(申込一覧表!L62="","",申込一覧表!Z62)</f>
        <v/>
      </c>
      <c r="B222" t="str">
        <f>IF(A222="","",申込一覧表!AJ62)</f>
        <v/>
      </c>
      <c r="C222" t="str">
        <f>IF(A222="","",申込一覧表!AN62)</f>
        <v/>
      </c>
      <c r="D222" t="str">
        <f>申込一覧表!AC62</f>
        <v/>
      </c>
      <c r="E222" s="140">
        <v>0</v>
      </c>
      <c r="F222" s="140">
        <v>5</v>
      </c>
      <c r="G222" s="143" t="str">
        <f>申込一覧表!AS62</f>
        <v>999:99.99</v>
      </c>
    </row>
    <row r="223" spans="1:7">
      <c r="A223" t="str">
        <f>IF(申込一覧表!L63="","",申込一覧表!Z63)</f>
        <v/>
      </c>
      <c r="B223" t="str">
        <f>IF(A223="","",申込一覧表!AJ63)</f>
        <v/>
      </c>
      <c r="C223" t="str">
        <f>IF(A223="","",申込一覧表!AN63)</f>
        <v/>
      </c>
      <c r="D223" t="str">
        <f>申込一覧表!AC63</f>
        <v/>
      </c>
      <c r="E223" s="140">
        <v>0</v>
      </c>
      <c r="F223" s="140">
        <v>5</v>
      </c>
      <c r="G223" s="143" t="str">
        <f>申込一覧表!AS63</f>
        <v>999:99.99</v>
      </c>
    </row>
    <row r="224" spans="1:7">
      <c r="A224" t="str">
        <f>IF(申込一覧表!L64="","",申込一覧表!Z64)</f>
        <v/>
      </c>
      <c r="B224" t="str">
        <f>IF(A224="","",申込一覧表!AJ64)</f>
        <v/>
      </c>
      <c r="C224" t="str">
        <f>IF(A224="","",申込一覧表!AN64)</f>
        <v/>
      </c>
      <c r="D224" t="str">
        <f>申込一覧表!AC64</f>
        <v/>
      </c>
      <c r="E224" s="140">
        <v>0</v>
      </c>
      <c r="F224" s="140">
        <v>5</v>
      </c>
      <c r="G224" s="143" t="str">
        <f>申込一覧表!AS64</f>
        <v>999:99.99</v>
      </c>
    </row>
    <row r="225" spans="1:7">
      <c r="A225" t="str">
        <f>IF(申込一覧表!L65="","",申込一覧表!Z65)</f>
        <v/>
      </c>
      <c r="B225" t="str">
        <f>IF(A225="","",申込一覧表!AJ65)</f>
        <v/>
      </c>
      <c r="C225" t="str">
        <f>IF(A225="","",申込一覧表!AN65)</f>
        <v/>
      </c>
      <c r="D225" t="str">
        <f>申込一覧表!AC65</f>
        <v/>
      </c>
      <c r="E225" s="140">
        <v>0</v>
      </c>
      <c r="F225" s="140">
        <v>5</v>
      </c>
      <c r="G225" s="143" t="str">
        <f>申込一覧表!AS65</f>
        <v>999:99.99</v>
      </c>
    </row>
    <row r="226" spans="1:7">
      <c r="A226" t="str">
        <f>IF(申込一覧表!L66="","",申込一覧表!Z66)</f>
        <v/>
      </c>
      <c r="B226" t="str">
        <f>IF(A226="","",申込一覧表!AJ66)</f>
        <v/>
      </c>
      <c r="C226" t="str">
        <f>IF(A226="","",申込一覧表!AN66)</f>
        <v/>
      </c>
      <c r="D226" t="str">
        <f>申込一覧表!AC66</f>
        <v/>
      </c>
      <c r="E226" s="140">
        <v>0</v>
      </c>
      <c r="F226" s="140">
        <v>5</v>
      </c>
      <c r="G226" s="143" t="str">
        <f>申込一覧表!AS66</f>
        <v>999:99.99</v>
      </c>
    </row>
    <row r="227" spans="1:7">
      <c r="A227" t="str">
        <f>IF(申込一覧表!L67="","",申込一覧表!Z67)</f>
        <v/>
      </c>
      <c r="B227" t="str">
        <f>IF(A227="","",申込一覧表!AJ67)</f>
        <v/>
      </c>
      <c r="C227" t="str">
        <f>IF(A227="","",申込一覧表!AN67)</f>
        <v/>
      </c>
      <c r="D227" t="str">
        <f>申込一覧表!AC67</f>
        <v/>
      </c>
      <c r="E227" s="140">
        <v>0</v>
      </c>
      <c r="F227" s="140">
        <v>5</v>
      </c>
      <c r="G227" s="143" t="str">
        <f>申込一覧表!AS67</f>
        <v>999:99.99</v>
      </c>
    </row>
    <row r="228" spans="1:7">
      <c r="A228" t="str">
        <f>IF(申込一覧表!L68="","",申込一覧表!Z68)</f>
        <v/>
      </c>
      <c r="B228" t="str">
        <f>IF(A228="","",申込一覧表!AJ68)</f>
        <v/>
      </c>
      <c r="C228" t="str">
        <f>IF(A228="","",申込一覧表!AN68)</f>
        <v/>
      </c>
      <c r="D228" t="str">
        <f>申込一覧表!AC68</f>
        <v/>
      </c>
      <c r="E228" s="140">
        <v>0</v>
      </c>
      <c r="F228" s="140">
        <v>5</v>
      </c>
      <c r="G228" s="143" t="str">
        <f>申込一覧表!AS68</f>
        <v>999:99.99</v>
      </c>
    </row>
    <row r="229" spans="1:7">
      <c r="A229" t="str">
        <f>IF(申込一覧表!L69="","",申込一覧表!Z69)</f>
        <v/>
      </c>
      <c r="B229" t="str">
        <f>IF(A229="","",申込一覧表!AJ69)</f>
        <v/>
      </c>
      <c r="C229" t="str">
        <f>IF(A229="","",申込一覧表!AN69)</f>
        <v/>
      </c>
      <c r="D229" t="str">
        <f>申込一覧表!AC69</f>
        <v/>
      </c>
      <c r="E229" s="140">
        <v>0</v>
      </c>
      <c r="F229" s="140">
        <v>5</v>
      </c>
      <c r="G229" s="143" t="str">
        <f>申込一覧表!AS69</f>
        <v>999:99.99</v>
      </c>
    </row>
    <row r="230" spans="1:7">
      <c r="A230" t="str">
        <f>IF(申込一覧表!L70="","",申込一覧表!Z70)</f>
        <v/>
      </c>
      <c r="B230" t="str">
        <f>IF(A230="","",申込一覧表!AJ70)</f>
        <v/>
      </c>
      <c r="C230" t="str">
        <f>IF(A230="","",申込一覧表!AN70)</f>
        <v/>
      </c>
      <c r="D230" t="str">
        <f>申込一覧表!AC70</f>
        <v/>
      </c>
      <c r="E230" s="140">
        <v>0</v>
      </c>
      <c r="F230" s="140">
        <v>5</v>
      </c>
      <c r="G230" s="143" t="str">
        <f>申込一覧表!AS70</f>
        <v>999:99.99</v>
      </c>
    </row>
    <row r="231" spans="1:7">
      <c r="A231" t="str">
        <f>IF(申込一覧表!L71="","",申込一覧表!Z71)</f>
        <v/>
      </c>
      <c r="B231" t="str">
        <f>IF(A231="","",申込一覧表!AJ71)</f>
        <v/>
      </c>
      <c r="C231" t="str">
        <f>IF(A231="","",申込一覧表!AN71)</f>
        <v/>
      </c>
      <c r="D231" t="str">
        <f>申込一覧表!AC71</f>
        <v/>
      </c>
      <c r="E231" s="140">
        <v>0</v>
      </c>
      <c r="F231" s="140">
        <v>5</v>
      </c>
      <c r="G231" s="143" t="str">
        <f>申込一覧表!AS71</f>
        <v>999:99.99</v>
      </c>
    </row>
    <row r="232" spans="1:7">
      <c r="A232" t="str">
        <f>IF(申込一覧表!L72="","",申込一覧表!Z72)</f>
        <v/>
      </c>
      <c r="B232" t="str">
        <f>IF(A232="","",申込一覧表!AJ72)</f>
        <v/>
      </c>
      <c r="C232" t="str">
        <f>IF(A232="","",申込一覧表!AN72)</f>
        <v/>
      </c>
      <c r="D232" t="str">
        <f>申込一覧表!AC72</f>
        <v/>
      </c>
      <c r="E232" s="140">
        <v>0</v>
      </c>
      <c r="F232" s="140">
        <v>5</v>
      </c>
      <c r="G232" s="143" t="str">
        <f>申込一覧表!AS72</f>
        <v>999:99.99</v>
      </c>
    </row>
    <row r="233" spans="1:7">
      <c r="A233" t="str">
        <f>IF(申込一覧表!L73="","",申込一覧表!Z73)</f>
        <v/>
      </c>
      <c r="B233" t="str">
        <f>IF(A233="","",申込一覧表!AJ73)</f>
        <v/>
      </c>
      <c r="C233" t="str">
        <f>IF(A233="","",申込一覧表!AN73)</f>
        <v/>
      </c>
      <c r="D233" t="str">
        <f>申込一覧表!AC73</f>
        <v/>
      </c>
      <c r="E233" s="140">
        <v>0</v>
      </c>
      <c r="F233" s="140">
        <v>5</v>
      </c>
      <c r="G233" s="143" t="str">
        <f>申込一覧表!AS73</f>
        <v>999:99.99</v>
      </c>
    </row>
    <row r="234" spans="1:7">
      <c r="A234" t="str">
        <f>IF(申込一覧表!L74="","",申込一覧表!Z74)</f>
        <v/>
      </c>
      <c r="B234" t="str">
        <f>IF(A234="","",申込一覧表!AJ74)</f>
        <v/>
      </c>
      <c r="C234" t="str">
        <f>IF(A234="","",申込一覧表!AN74)</f>
        <v/>
      </c>
      <c r="D234" t="str">
        <f>申込一覧表!AC74</f>
        <v/>
      </c>
      <c r="E234" s="140">
        <v>0</v>
      </c>
      <c r="F234" s="140">
        <v>5</v>
      </c>
      <c r="G234" s="143" t="str">
        <f>申込一覧表!AS74</f>
        <v>999:99.99</v>
      </c>
    </row>
    <row r="235" spans="1:7">
      <c r="A235" t="str">
        <f>IF(申込一覧表!L75="","",申込一覧表!Z75)</f>
        <v/>
      </c>
      <c r="B235" t="str">
        <f>IF(A235="","",申込一覧表!AJ75)</f>
        <v/>
      </c>
      <c r="C235" t="str">
        <f>IF(A235="","",申込一覧表!AN75)</f>
        <v/>
      </c>
      <c r="D235" t="str">
        <f>申込一覧表!AC75</f>
        <v/>
      </c>
      <c r="E235" s="140">
        <v>0</v>
      </c>
      <c r="F235" s="140">
        <v>5</v>
      </c>
      <c r="G235" s="143" t="str">
        <f>申込一覧表!AS75</f>
        <v>999:99.99</v>
      </c>
    </row>
    <row r="236" spans="1:7">
      <c r="A236" t="str">
        <f>IF(申込一覧表!L76="","",申込一覧表!Z76)</f>
        <v/>
      </c>
      <c r="B236" t="str">
        <f>IF(A236="","",申込一覧表!AJ76)</f>
        <v/>
      </c>
      <c r="C236" t="str">
        <f>IF(A236="","",申込一覧表!AN76)</f>
        <v/>
      </c>
      <c r="D236" t="str">
        <f>申込一覧表!AC76</f>
        <v/>
      </c>
      <c r="E236" s="140">
        <v>0</v>
      </c>
      <c r="F236" s="140">
        <v>5</v>
      </c>
      <c r="G236" s="143" t="str">
        <f>申込一覧表!AS76</f>
        <v>999:99.99</v>
      </c>
    </row>
    <row r="237" spans="1:7">
      <c r="A237" t="str">
        <f>IF(申込一覧表!L77="","",申込一覧表!Z77)</f>
        <v/>
      </c>
      <c r="B237" t="str">
        <f>IF(A237="","",申込一覧表!AJ77)</f>
        <v/>
      </c>
      <c r="C237" t="str">
        <f>IF(A237="","",申込一覧表!AN77)</f>
        <v/>
      </c>
      <c r="D237" t="str">
        <f>申込一覧表!AC77</f>
        <v/>
      </c>
      <c r="E237" s="140">
        <v>0</v>
      </c>
      <c r="F237" s="140">
        <v>5</v>
      </c>
      <c r="G237" s="143" t="str">
        <f>申込一覧表!AS77</f>
        <v>999:99.99</v>
      </c>
    </row>
    <row r="238" spans="1:7">
      <c r="A238" t="str">
        <f>IF(申込一覧表!L78="","",申込一覧表!Z78)</f>
        <v/>
      </c>
      <c r="B238" t="str">
        <f>IF(A238="","",申込一覧表!AJ78)</f>
        <v/>
      </c>
      <c r="C238" t="str">
        <f>IF(A238="","",申込一覧表!AN78)</f>
        <v/>
      </c>
      <c r="D238" t="str">
        <f>申込一覧表!AC78</f>
        <v/>
      </c>
      <c r="E238" s="140">
        <v>0</v>
      </c>
      <c r="F238" s="140">
        <v>5</v>
      </c>
      <c r="G238" s="143" t="str">
        <f>申込一覧表!AS78</f>
        <v>999:99.99</v>
      </c>
    </row>
    <row r="239" spans="1:7">
      <c r="A239" t="str">
        <f>IF(申込一覧表!L79="","",申込一覧表!Z79)</f>
        <v/>
      </c>
      <c r="B239" t="str">
        <f>IF(A239="","",申込一覧表!AJ79)</f>
        <v/>
      </c>
      <c r="C239" t="str">
        <f>IF(A239="","",申込一覧表!AN79)</f>
        <v/>
      </c>
      <c r="D239" t="str">
        <f>申込一覧表!AC79</f>
        <v/>
      </c>
      <c r="E239" s="140">
        <v>0</v>
      </c>
      <c r="F239" s="140">
        <v>5</v>
      </c>
      <c r="G239" s="143" t="str">
        <f>申込一覧表!AS79</f>
        <v>999:99.99</v>
      </c>
    </row>
    <row r="240" spans="1:7">
      <c r="A240" t="str">
        <f>IF(申込一覧表!L80="","",申込一覧表!Z80)</f>
        <v/>
      </c>
      <c r="B240" t="str">
        <f>IF(A240="","",申込一覧表!AJ80)</f>
        <v/>
      </c>
      <c r="C240" t="str">
        <f>IF(A240="","",申込一覧表!AN80)</f>
        <v/>
      </c>
      <c r="D240" t="str">
        <f>申込一覧表!AC80</f>
        <v/>
      </c>
      <c r="E240" s="140">
        <v>0</v>
      </c>
      <c r="F240" s="140">
        <v>5</v>
      </c>
      <c r="G240" s="143" t="str">
        <f>申込一覧表!AS80</f>
        <v>999:99.99</v>
      </c>
    </row>
    <row r="241" spans="1:7">
      <c r="A241" t="str">
        <f>IF(申込一覧表!L81="","",申込一覧表!Z81)</f>
        <v/>
      </c>
      <c r="B241" t="str">
        <f>IF(A241="","",申込一覧表!AJ81)</f>
        <v/>
      </c>
      <c r="C241" t="str">
        <f>IF(A241="","",申込一覧表!AN81)</f>
        <v/>
      </c>
      <c r="D241" t="str">
        <f>申込一覧表!AC81</f>
        <v/>
      </c>
      <c r="E241" s="140">
        <v>0</v>
      </c>
      <c r="F241" s="140">
        <v>5</v>
      </c>
      <c r="G241" s="143" t="str">
        <f>申込一覧表!AS81</f>
        <v>999:99.99</v>
      </c>
    </row>
    <row r="242" spans="1:7">
      <c r="A242" t="str">
        <f>IF(申込一覧表!L82="","",申込一覧表!Z82)</f>
        <v/>
      </c>
      <c r="B242" t="str">
        <f>IF(A242="","",申込一覧表!AJ82)</f>
        <v/>
      </c>
      <c r="C242" t="str">
        <f>IF(A242="","",申込一覧表!AN82)</f>
        <v/>
      </c>
      <c r="D242" t="str">
        <f>申込一覧表!AC82</f>
        <v/>
      </c>
      <c r="E242" s="140">
        <v>0</v>
      </c>
      <c r="F242" s="140">
        <v>5</v>
      </c>
      <c r="G242" s="143" t="str">
        <f>申込一覧表!AS82</f>
        <v>999:99.99</v>
      </c>
    </row>
    <row r="243" spans="1:7">
      <c r="A243" t="str">
        <f>IF(申込一覧表!L83="","",申込一覧表!Z83)</f>
        <v/>
      </c>
      <c r="B243" t="str">
        <f>IF(A243="","",申込一覧表!AJ83)</f>
        <v/>
      </c>
      <c r="C243" t="str">
        <f>IF(A243="","",申込一覧表!AN83)</f>
        <v/>
      </c>
      <c r="D243" t="str">
        <f>申込一覧表!AC83</f>
        <v/>
      </c>
      <c r="E243" s="140">
        <v>0</v>
      </c>
      <c r="F243" s="140">
        <v>5</v>
      </c>
      <c r="G243" s="143" t="str">
        <f>申込一覧表!AS83</f>
        <v>999:99.99</v>
      </c>
    </row>
    <row r="244" spans="1:7">
      <c r="A244" t="str">
        <f>IF(申込一覧表!L84="","",申込一覧表!Z84)</f>
        <v/>
      </c>
      <c r="B244" t="str">
        <f>IF(A244="","",申込一覧表!AJ84)</f>
        <v/>
      </c>
      <c r="C244" t="str">
        <f>IF(A244="","",申込一覧表!AN84)</f>
        <v/>
      </c>
      <c r="D244" t="str">
        <f>申込一覧表!AC84</f>
        <v/>
      </c>
      <c r="E244" s="140">
        <v>0</v>
      </c>
      <c r="F244" s="140">
        <v>5</v>
      </c>
      <c r="G244" s="143" t="str">
        <f>申込一覧表!AS84</f>
        <v>999:99.99</v>
      </c>
    </row>
    <row r="245" spans="1:7">
      <c r="A245" t="str">
        <f>IF(申込一覧表!L85="","",申込一覧表!Z85)</f>
        <v/>
      </c>
      <c r="B245" t="str">
        <f>IF(A245="","",申込一覧表!AJ85)</f>
        <v/>
      </c>
      <c r="C245" t="str">
        <f>IF(A245="","",申込一覧表!AN85)</f>
        <v/>
      </c>
      <c r="D245" t="str">
        <f>申込一覧表!AC85</f>
        <v/>
      </c>
      <c r="E245" s="140">
        <v>0</v>
      </c>
      <c r="F245" s="140">
        <v>5</v>
      </c>
      <c r="G245" s="143" t="str">
        <f>申込一覧表!AS85</f>
        <v>999:99.99</v>
      </c>
    </row>
    <row r="246" spans="1:7">
      <c r="A246" t="str">
        <f>IF(申込一覧表!L86="","",申込一覧表!Z86)</f>
        <v/>
      </c>
      <c r="B246" t="str">
        <f>IF(A246="","",申込一覧表!AJ86)</f>
        <v/>
      </c>
      <c r="C246" t="str">
        <f>IF(A246="","",申込一覧表!AN86)</f>
        <v/>
      </c>
      <c r="D246" t="str">
        <f>申込一覧表!AC86</f>
        <v/>
      </c>
      <c r="E246" s="140">
        <v>0</v>
      </c>
      <c r="F246" s="140">
        <v>5</v>
      </c>
      <c r="G246" s="143" t="str">
        <f>申込一覧表!AS86</f>
        <v>999:99.99</v>
      </c>
    </row>
    <row r="247" spans="1:7">
      <c r="A247" s="137" t="str">
        <f>IF(申込一覧表!L87="","",申込一覧表!Z87)</f>
        <v/>
      </c>
      <c r="B247" s="137" t="str">
        <f>IF(A247="","",申込一覧表!AJ87)</f>
        <v/>
      </c>
      <c r="C247" s="137" t="str">
        <f>IF(A247="","",申込一覧表!AN87)</f>
        <v/>
      </c>
      <c r="D247" s="137" t="str">
        <f>申込一覧表!AC87</f>
        <v/>
      </c>
      <c r="E247" s="141">
        <v>0</v>
      </c>
      <c r="F247" s="141">
        <v>5</v>
      </c>
      <c r="G247" s="137" t="str">
        <f>申込一覧表!AS87</f>
        <v>999:99.99</v>
      </c>
    </row>
    <row r="248" spans="1:7">
      <c r="A248" t="str">
        <f>IF(申込一覧表!N6="","",申込一覧表!Z6)</f>
        <v/>
      </c>
      <c r="B248" s="144" t="str">
        <f>IF(A248="","",申込一覧表!AK6)</f>
        <v/>
      </c>
      <c r="C248" s="144" t="str">
        <f>IF(A248="","",申込一覧表!AO6)</f>
        <v/>
      </c>
      <c r="D248" s="144" t="str">
        <f>申込一覧表!AC6</f>
        <v/>
      </c>
      <c r="E248" s="140">
        <v>0</v>
      </c>
      <c r="F248" s="140">
        <v>0</v>
      </c>
      <c r="G248" t="str">
        <f>申込一覧表!AT6</f>
        <v>999:99.99</v>
      </c>
    </row>
    <row r="249" spans="1:7">
      <c r="A249" t="str">
        <f>IF(申込一覧表!N7="","",申込一覧表!Z7)</f>
        <v/>
      </c>
      <c r="B249" s="143" t="str">
        <f>IF(A249="","",申込一覧表!AK7)</f>
        <v/>
      </c>
      <c r="C249" s="143" t="str">
        <f>IF(A249="","",申込一覧表!AO7)</f>
        <v/>
      </c>
      <c r="D249" s="143" t="str">
        <f>申込一覧表!AC7</f>
        <v/>
      </c>
      <c r="E249" s="140">
        <v>0</v>
      </c>
      <c r="F249" s="140">
        <v>0</v>
      </c>
      <c r="G249" t="str">
        <f>申込一覧表!AT7</f>
        <v>999:99.99</v>
      </c>
    </row>
    <row r="250" spans="1:7">
      <c r="A250" t="str">
        <f>IF(申込一覧表!N8="","",申込一覧表!Z8)</f>
        <v/>
      </c>
      <c r="B250" s="143" t="str">
        <f>IF(A250="","",申込一覧表!AK8)</f>
        <v/>
      </c>
      <c r="C250" s="143" t="str">
        <f>IF(A250="","",申込一覧表!AO8)</f>
        <v/>
      </c>
      <c r="D250" s="143" t="str">
        <f>申込一覧表!AC8</f>
        <v/>
      </c>
      <c r="E250" s="140">
        <v>0</v>
      </c>
      <c r="F250" s="140">
        <v>0</v>
      </c>
      <c r="G250" t="str">
        <f>申込一覧表!AT8</f>
        <v>999:99.99</v>
      </c>
    </row>
    <row r="251" spans="1:7">
      <c r="A251" t="str">
        <f>IF(申込一覧表!N9="","",申込一覧表!Z9)</f>
        <v/>
      </c>
      <c r="B251" s="143" t="str">
        <f>IF(A251="","",申込一覧表!AK9)</f>
        <v/>
      </c>
      <c r="C251" s="143" t="str">
        <f>IF(A251="","",申込一覧表!AO9)</f>
        <v/>
      </c>
      <c r="D251" s="143" t="str">
        <f>申込一覧表!AC9</f>
        <v/>
      </c>
      <c r="E251" s="140">
        <v>0</v>
      </c>
      <c r="F251" s="140">
        <v>0</v>
      </c>
      <c r="G251" t="str">
        <f>申込一覧表!AT9</f>
        <v>999:99.99</v>
      </c>
    </row>
    <row r="252" spans="1:7">
      <c r="A252" t="str">
        <f>IF(申込一覧表!N10="","",申込一覧表!Z10)</f>
        <v/>
      </c>
      <c r="B252" s="143" t="str">
        <f>IF(A252="","",申込一覧表!AK10)</f>
        <v/>
      </c>
      <c r="C252" s="143" t="str">
        <f>IF(A252="","",申込一覧表!AO10)</f>
        <v/>
      </c>
      <c r="D252" s="143" t="str">
        <f>申込一覧表!AC10</f>
        <v/>
      </c>
      <c r="E252" s="140">
        <v>0</v>
      </c>
      <c r="F252" s="140">
        <v>0</v>
      </c>
      <c r="G252" t="str">
        <f>申込一覧表!AT10</f>
        <v>999:99.99</v>
      </c>
    </row>
    <row r="253" spans="1:7">
      <c r="A253" t="str">
        <f>IF(申込一覧表!N11="","",申込一覧表!Z11)</f>
        <v/>
      </c>
      <c r="B253" s="143" t="str">
        <f>IF(A253="","",申込一覧表!AK11)</f>
        <v/>
      </c>
      <c r="C253" s="143" t="str">
        <f>IF(A253="","",申込一覧表!AO11)</f>
        <v/>
      </c>
      <c r="D253" s="143" t="str">
        <f>申込一覧表!AC11</f>
        <v/>
      </c>
      <c r="E253" s="140">
        <v>0</v>
      </c>
      <c r="F253" s="140">
        <v>0</v>
      </c>
      <c r="G253" t="str">
        <f>申込一覧表!AT11</f>
        <v>999:99.99</v>
      </c>
    </row>
    <row r="254" spans="1:7">
      <c r="A254" t="str">
        <f>IF(申込一覧表!N12="","",申込一覧表!Z12)</f>
        <v/>
      </c>
      <c r="B254" s="143" t="str">
        <f>IF(A254="","",申込一覧表!AK12)</f>
        <v/>
      </c>
      <c r="C254" s="143" t="str">
        <f>IF(A254="","",申込一覧表!AO12)</f>
        <v/>
      </c>
      <c r="D254" s="143" t="str">
        <f>申込一覧表!AC12</f>
        <v/>
      </c>
      <c r="E254" s="140">
        <v>0</v>
      </c>
      <c r="F254" s="140">
        <v>0</v>
      </c>
      <c r="G254" t="str">
        <f>申込一覧表!AT12</f>
        <v>999:99.99</v>
      </c>
    </row>
    <row r="255" spans="1:7">
      <c r="A255" t="str">
        <f>IF(申込一覧表!N13="","",申込一覧表!Z13)</f>
        <v/>
      </c>
      <c r="B255" s="143" t="str">
        <f>IF(A255="","",申込一覧表!AK13)</f>
        <v/>
      </c>
      <c r="C255" s="143" t="str">
        <f>IF(A255="","",申込一覧表!AO13)</f>
        <v/>
      </c>
      <c r="D255" s="143" t="str">
        <f>申込一覧表!AC13</f>
        <v/>
      </c>
      <c r="E255" s="140">
        <v>0</v>
      </c>
      <c r="F255" s="140">
        <v>0</v>
      </c>
      <c r="G255" t="str">
        <f>申込一覧表!AT13</f>
        <v>999:99.99</v>
      </c>
    </row>
    <row r="256" spans="1:7">
      <c r="A256" t="str">
        <f>IF(申込一覧表!N14="","",申込一覧表!Z14)</f>
        <v/>
      </c>
      <c r="B256" s="143" t="str">
        <f>IF(A256="","",申込一覧表!AK14)</f>
        <v/>
      </c>
      <c r="C256" s="143" t="str">
        <f>IF(A256="","",申込一覧表!AO14)</f>
        <v/>
      </c>
      <c r="D256" s="143" t="str">
        <f>申込一覧表!AC14</f>
        <v/>
      </c>
      <c r="E256" s="140">
        <v>0</v>
      </c>
      <c r="F256" s="140">
        <v>0</v>
      </c>
      <c r="G256" t="str">
        <f>申込一覧表!AT14</f>
        <v>999:99.99</v>
      </c>
    </row>
    <row r="257" spans="1:7">
      <c r="A257" t="str">
        <f>IF(申込一覧表!N15="","",申込一覧表!Z15)</f>
        <v/>
      </c>
      <c r="B257" s="143" t="str">
        <f>IF(A257="","",申込一覧表!AK15)</f>
        <v/>
      </c>
      <c r="C257" s="143" t="str">
        <f>IF(A257="","",申込一覧表!AO15)</f>
        <v/>
      </c>
      <c r="D257" s="143" t="str">
        <f>申込一覧表!AC15</f>
        <v/>
      </c>
      <c r="E257" s="140">
        <v>0</v>
      </c>
      <c r="F257" s="140">
        <v>0</v>
      </c>
      <c r="G257" t="str">
        <f>申込一覧表!AT15</f>
        <v>999:99.99</v>
      </c>
    </row>
    <row r="258" spans="1:7">
      <c r="A258" t="str">
        <f>IF(申込一覧表!N16="","",申込一覧表!Z16)</f>
        <v/>
      </c>
      <c r="B258" s="143" t="str">
        <f>IF(A258="","",申込一覧表!AK16)</f>
        <v/>
      </c>
      <c r="C258" s="143" t="str">
        <f>IF(A258="","",申込一覧表!AO16)</f>
        <v/>
      </c>
      <c r="D258" s="143" t="str">
        <f>申込一覧表!AC16</f>
        <v/>
      </c>
      <c r="E258" s="140">
        <v>0</v>
      </c>
      <c r="F258" s="140">
        <v>0</v>
      </c>
      <c r="G258" t="str">
        <f>申込一覧表!AT16</f>
        <v>999:99.99</v>
      </c>
    </row>
    <row r="259" spans="1:7">
      <c r="A259" t="str">
        <f>IF(申込一覧表!N17="","",申込一覧表!Z17)</f>
        <v/>
      </c>
      <c r="B259" s="143" t="str">
        <f>IF(A259="","",申込一覧表!AK17)</f>
        <v/>
      </c>
      <c r="C259" s="143" t="str">
        <f>IF(A259="","",申込一覧表!AO17)</f>
        <v/>
      </c>
      <c r="D259" s="143" t="str">
        <f>申込一覧表!AC17</f>
        <v/>
      </c>
      <c r="E259" s="140">
        <v>0</v>
      </c>
      <c r="F259" s="140">
        <v>0</v>
      </c>
      <c r="G259" t="str">
        <f>申込一覧表!AT17</f>
        <v>999:99.99</v>
      </c>
    </row>
    <row r="260" spans="1:7">
      <c r="A260" t="str">
        <f>IF(申込一覧表!N18="","",申込一覧表!Z18)</f>
        <v/>
      </c>
      <c r="B260" s="143" t="str">
        <f>IF(A260="","",申込一覧表!AK18)</f>
        <v/>
      </c>
      <c r="C260" s="143" t="str">
        <f>IF(A260="","",申込一覧表!AO18)</f>
        <v/>
      </c>
      <c r="D260" s="143" t="str">
        <f>申込一覧表!AC18</f>
        <v/>
      </c>
      <c r="E260" s="140">
        <v>0</v>
      </c>
      <c r="F260" s="140">
        <v>0</v>
      </c>
      <c r="G260" t="str">
        <f>申込一覧表!AT18</f>
        <v>999:99.99</v>
      </c>
    </row>
    <row r="261" spans="1:7">
      <c r="A261" t="str">
        <f>IF(申込一覧表!N19="","",申込一覧表!Z19)</f>
        <v/>
      </c>
      <c r="B261" s="143" t="str">
        <f>IF(A261="","",申込一覧表!AK19)</f>
        <v/>
      </c>
      <c r="C261" s="143" t="str">
        <f>IF(A261="","",申込一覧表!AO19)</f>
        <v/>
      </c>
      <c r="D261" s="143" t="str">
        <f>申込一覧表!AC19</f>
        <v/>
      </c>
      <c r="E261" s="140">
        <v>0</v>
      </c>
      <c r="F261" s="140">
        <v>0</v>
      </c>
      <c r="G261" t="str">
        <f>申込一覧表!AT19</f>
        <v>999:99.99</v>
      </c>
    </row>
    <row r="262" spans="1:7">
      <c r="A262" t="str">
        <f>IF(申込一覧表!N20="","",申込一覧表!Z20)</f>
        <v/>
      </c>
      <c r="B262" s="143" t="str">
        <f>IF(A262="","",申込一覧表!AK20)</f>
        <v/>
      </c>
      <c r="C262" s="143" t="str">
        <f>IF(A262="","",申込一覧表!AO20)</f>
        <v/>
      </c>
      <c r="D262" s="143" t="str">
        <f>申込一覧表!AC20</f>
        <v/>
      </c>
      <c r="E262" s="140">
        <v>0</v>
      </c>
      <c r="F262" s="140">
        <v>0</v>
      </c>
      <c r="G262" t="str">
        <f>申込一覧表!AT20</f>
        <v>999:99.99</v>
      </c>
    </row>
    <row r="263" spans="1:7">
      <c r="A263" t="str">
        <f>IF(申込一覧表!N21="","",申込一覧表!Z21)</f>
        <v/>
      </c>
      <c r="B263" s="143" t="str">
        <f>IF(A263="","",申込一覧表!AK21)</f>
        <v/>
      </c>
      <c r="C263" s="143" t="str">
        <f>IF(A263="","",申込一覧表!AO21)</f>
        <v/>
      </c>
      <c r="D263" s="143" t="str">
        <f>申込一覧表!AC21</f>
        <v/>
      </c>
      <c r="E263" s="140">
        <v>0</v>
      </c>
      <c r="F263" s="140">
        <v>0</v>
      </c>
      <c r="G263" t="str">
        <f>申込一覧表!AT21</f>
        <v>999:99.99</v>
      </c>
    </row>
    <row r="264" spans="1:7">
      <c r="A264" t="str">
        <f>IF(申込一覧表!N22="","",申込一覧表!Z22)</f>
        <v/>
      </c>
      <c r="B264" s="143" t="str">
        <f>IF(A264="","",申込一覧表!AK22)</f>
        <v/>
      </c>
      <c r="C264" s="143" t="str">
        <f>IF(A264="","",申込一覧表!AO22)</f>
        <v/>
      </c>
      <c r="D264" s="143" t="str">
        <f>申込一覧表!AC22</f>
        <v/>
      </c>
      <c r="E264" s="140">
        <v>0</v>
      </c>
      <c r="F264" s="140">
        <v>0</v>
      </c>
      <c r="G264" t="str">
        <f>申込一覧表!AT22</f>
        <v>999:99.99</v>
      </c>
    </row>
    <row r="265" spans="1:7">
      <c r="A265" t="str">
        <f>IF(申込一覧表!N23="","",申込一覧表!Z23)</f>
        <v/>
      </c>
      <c r="B265" s="143" t="str">
        <f>IF(A265="","",申込一覧表!AK23)</f>
        <v/>
      </c>
      <c r="C265" s="143" t="str">
        <f>IF(A265="","",申込一覧表!AO23)</f>
        <v/>
      </c>
      <c r="D265" s="143" t="str">
        <f>申込一覧表!AC23</f>
        <v/>
      </c>
      <c r="E265" s="140">
        <v>0</v>
      </c>
      <c r="F265" s="140">
        <v>0</v>
      </c>
      <c r="G265" t="str">
        <f>申込一覧表!AT23</f>
        <v>999:99.99</v>
      </c>
    </row>
    <row r="266" spans="1:7">
      <c r="A266" t="str">
        <f>IF(申込一覧表!N24="","",申込一覧表!Z24)</f>
        <v/>
      </c>
      <c r="B266" s="143" t="str">
        <f>IF(A266="","",申込一覧表!AK24)</f>
        <v/>
      </c>
      <c r="C266" s="143" t="str">
        <f>IF(A266="","",申込一覧表!AO24)</f>
        <v/>
      </c>
      <c r="D266" s="143" t="str">
        <f>申込一覧表!AC24</f>
        <v/>
      </c>
      <c r="E266" s="140">
        <v>0</v>
      </c>
      <c r="F266" s="140">
        <v>0</v>
      </c>
      <c r="G266" t="str">
        <f>申込一覧表!AT24</f>
        <v>999:99.99</v>
      </c>
    </row>
    <row r="267" spans="1:7">
      <c r="A267" t="str">
        <f>IF(申込一覧表!N25="","",申込一覧表!Z25)</f>
        <v/>
      </c>
      <c r="B267" s="143" t="str">
        <f>IF(A267="","",申込一覧表!AK25)</f>
        <v/>
      </c>
      <c r="C267" s="143" t="str">
        <f>IF(A267="","",申込一覧表!AO25)</f>
        <v/>
      </c>
      <c r="D267" s="143" t="str">
        <f>申込一覧表!AC25</f>
        <v/>
      </c>
      <c r="E267" s="140">
        <v>0</v>
      </c>
      <c r="F267" s="140">
        <v>0</v>
      </c>
      <c r="G267" t="str">
        <f>申込一覧表!AT25</f>
        <v>999:99.99</v>
      </c>
    </row>
    <row r="268" spans="1:7">
      <c r="A268" t="str">
        <f>IF(申込一覧表!N26="","",申込一覧表!Z26)</f>
        <v/>
      </c>
      <c r="B268" s="143" t="str">
        <f>IF(A268="","",申込一覧表!AK26)</f>
        <v/>
      </c>
      <c r="C268" s="143" t="str">
        <f>IF(A268="","",申込一覧表!AO26)</f>
        <v/>
      </c>
      <c r="D268" s="143" t="str">
        <f>申込一覧表!AC26</f>
        <v/>
      </c>
      <c r="E268" s="140">
        <v>0</v>
      </c>
      <c r="F268" s="140">
        <v>0</v>
      </c>
      <c r="G268" t="str">
        <f>申込一覧表!AT26</f>
        <v>999:99.99</v>
      </c>
    </row>
    <row r="269" spans="1:7">
      <c r="A269" t="str">
        <f>IF(申込一覧表!N27="","",申込一覧表!Z27)</f>
        <v/>
      </c>
      <c r="B269" s="143" t="str">
        <f>IF(A269="","",申込一覧表!AK27)</f>
        <v/>
      </c>
      <c r="C269" s="143" t="str">
        <f>IF(A269="","",申込一覧表!AO27)</f>
        <v/>
      </c>
      <c r="D269" s="143" t="str">
        <f>申込一覧表!AC27</f>
        <v/>
      </c>
      <c r="E269" s="140">
        <v>0</v>
      </c>
      <c r="F269" s="140">
        <v>0</v>
      </c>
      <c r="G269" t="str">
        <f>申込一覧表!AT27</f>
        <v>999:99.99</v>
      </c>
    </row>
    <row r="270" spans="1:7">
      <c r="A270" t="str">
        <f>IF(申込一覧表!N28="","",申込一覧表!Z28)</f>
        <v/>
      </c>
      <c r="B270" s="143" t="str">
        <f>IF(A270="","",申込一覧表!AK28)</f>
        <v/>
      </c>
      <c r="C270" s="143" t="str">
        <f>IF(A270="","",申込一覧表!AO28)</f>
        <v/>
      </c>
      <c r="D270" s="143" t="str">
        <f>申込一覧表!AC28</f>
        <v/>
      </c>
      <c r="E270" s="140">
        <v>0</v>
      </c>
      <c r="F270" s="140">
        <v>0</v>
      </c>
      <c r="G270" t="str">
        <f>申込一覧表!AT28</f>
        <v>999:99.99</v>
      </c>
    </row>
    <row r="271" spans="1:7">
      <c r="A271" t="str">
        <f>IF(申込一覧表!N29="","",申込一覧表!Z29)</f>
        <v/>
      </c>
      <c r="B271" s="143" t="str">
        <f>IF(A271="","",申込一覧表!AK29)</f>
        <v/>
      </c>
      <c r="C271" s="143" t="str">
        <f>IF(A271="","",申込一覧表!AO29)</f>
        <v/>
      </c>
      <c r="D271" s="143" t="str">
        <f>申込一覧表!AC29</f>
        <v/>
      </c>
      <c r="E271" s="140">
        <v>0</v>
      </c>
      <c r="F271" s="140">
        <v>0</v>
      </c>
      <c r="G271" t="str">
        <f>申込一覧表!AT29</f>
        <v>999:99.99</v>
      </c>
    </row>
    <row r="272" spans="1:7">
      <c r="A272" t="str">
        <f>IF(申込一覧表!N30="","",申込一覧表!Z30)</f>
        <v/>
      </c>
      <c r="B272" s="143" t="str">
        <f>IF(A272="","",申込一覧表!AK30)</f>
        <v/>
      </c>
      <c r="C272" s="143" t="str">
        <f>IF(A272="","",申込一覧表!AO30)</f>
        <v/>
      </c>
      <c r="D272" s="143" t="str">
        <f>申込一覧表!AC30</f>
        <v/>
      </c>
      <c r="E272" s="140">
        <v>0</v>
      </c>
      <c r="F272" s="140">
        <v>0</v>
      </c>
      <c r="G272" t="str">
        <f>申込一覧表!AT30</f>
        <v>999:99.99</v>
      </c>
    </row>
    <row r="273" spans="1:7">
      <c r="A273" t="str">
        <f>IF(申込一覧表!N31="","",申込一覧表!Z31)</f>
        <v/>
      </c>
      <c r="B273" s="143" t="str">
        <f>IF(A273="","",申込一覧表!AK31)</f>
        <v/>
      </c>
      <c r="C273" s="143" t="str">
        <f>IF(A273="","",申込一覧表!AO31)</f>
        <v/>
      </c>
      <c r="D273" s="143" t="str">
        <f>申込一覧表!AC31</f>
        <v/>
      </c>
      <c r="E273" s="140">
        <v>0</v>
      </c>
      <c r="F273" s="140">
        <v>0</v>
      </c>
      <c r="G273" t="str">
        <f>申込一覧表!AT31</f>
        <v>999:99.99</v>
      </c>
    </row>
    <row r="274" spans="1:7">
      <c r="A274" t="str">
        <f>IF(申込一覧表!N32="","",申込一覧表!Z32)</f>
        <v/>
      </c>
      <c r="B274" s="143" t="str">
        <f>IF(A274="","",申込一覧表!AK32)</f>
        <v/>
      </c>
      <c r="C274" s="143" t="str">
        <f>IF(A274="","",申込一覧表!AO32)</f>
        <v/>
      </c>
      <c r="D274" s="143" t="str">
        <f>申込一覧表!AC32</f>
        <v/>
      </c>
      <c r="E274" s="140">
        <v>0</v>
      </c>
      <c r="F274" s="140">
        <v>0</v>
      </c>
      <c r="G274" t="str">
        <f>申込一覧表!AT32</f>
        <v>999:99.99</v>
      </c>
    </row>
    <row r="275" spans="1:7">
      <c r="A275" t="str">
        <f>IF(申込一覧表!N33="","",申込一覧表!Z33)</f>
        <v/>
      </c>
      <c r="B275" s="143" t="str">
        <f>IF(A275="","",申込一覧表!AK33)</f>
        <v/>
      </c>
      <c r="C275" s="143" t="str">
        <f>IF(A275="","",申込一覧表!AO33)</f>
        <v/>
      </c>
      <c r="D275" s="143" t="str">
        <f>申込一覧表!AC33</f>
        <v/>
      </c>
      <c r="E275" s="140">
        <v>0</v>
      </c>
      <c r="F275" s="140">
        <v>0</v>
      </c>
      <c r="G275" t="str">
        <f>申込一覧表!AT33</f>
        <v>999:99.99</v>
      </c>
    </row>
    <row r="276" spans="1:7">
      <c r="A276" t="str">
        <f>IF(申込一覧表!N34="","",申込一覧表!Z34)</f>
        <v/>
      </c>
      <c r="B276" s="143" t="str">
        <f>IF(A276="","",申込一覧表!AK34)</f>
        <v/>
      </c>
      <c r="C276" s="143" t="str">
        <f>IF(A276="","",申込一覧表!AO34)</f>
        <v/>
      </c>
      <c r="D276" s="143" t="str">
        <f>申込一覧表!AC34</f>
        <v/>
      </c>
      <c r="E276" s="140">
        <v>0</v>
      </c>
      <c r="F276" s="140">
        <v>0</v>
      </c>
      <c r="G276" t="str">
        <f>申込一覧表!AT34</f>
        <v>999:99.99</v>
      </c>
    </row>
    <row r="277" spans="1:7">
      <c r="A277" t="str">
        <f>IF(申込一覧表!N35="","",申込一覧表!Z35)</f>
        <v/>
      </c>
      <c r="B277" s="143" t="str">
        <f>IF(A277="","",申込一覧表!AK35)</f>
        <v/>
      </c>
      <c r="C277" s="143" t="str">
        <f>IF(A277="","",申込一覧表!AO35)</f>
        <v/>
      </c>
      <c r="D277" s="143" t="str">
        <f>申込一覧表!AC35</f>
        <v/>
      </c>
      <c r="E277" s="140">
        <v>0</v>
      </c>
      <c r="F277" s="140">
        <v>0</v>
      </c>
      <c r="G277" t="str">
        <f>申込一覧表!AT35</f>
        <v>999:99.99</v>
      </c>
    </row>
    <row r="278" spans="1:7">
      <c r="A278" t="str">
        <f>IF(申込一覧表!N36="","",申込一覧表!Z36)</f>
        <v/>
      </c>
      <c r="B278" s="143" t="str">
        <f>IF(A278="","",申込一覧表!AK36)</f>
        <v/>
      </c>
      <c r="C278" s="143" t="str">
        <f>IF(A278="","",申込一覧表!AO36)</f>
        <v/>
      </c>
      <c r="D278" s="143" t="str">
        <f>申込一覧表!AC36</f>
        <v/>
      </c>
      <c r="E278" s="140">
        <v>0</v>
      </c>
      <c r="F278" s="140">
        <v>0</v>
      </c>
      <c r="G278" t="str">
        <f>申込一覧表!AT36</f>
        <v>999:99.99</v>
      </c>
    </row>
    <row r="279" spans="1:7">
      <c r="A279" t="str">
        <f>IF(申込一覧表!N37="","",申込一覧表!Z37)</f>
        <v/>
      </c>
      <c r="B279" s="143" t="str">
        <f>IF(A279="","",申込一覧表!AK37)</f>
        <v/>
      </c>
      <c r="C279" s="143" t="str">
        <f>IF(A279="","",申込一覧表!AO37)</f>
        <v/>
      </c>
      <c r="D279" s="143" t="str">
        <f>申込一覧表!AC37</f>
        <v/>
      </c>
      <c r="E279" s="140">
        <v>0</v>
      </c>
      <c r="F279" s="140">
        <v>0</v>
      </c>
      <c r="G279" t="str">
        <f>申込一覧表!AT37</f>
        <v>999:99.99</v>
      </c>
    </row>
    <row r="280" spans="1:7">
      <c r="A280" t="str">
        <f>IF(申込一覧表!N38="","",申込一覧表!Z38)</f>
        <v/>
      </c>
      <c r="B280" s="143" t="str">
        <f>IF(A280="","",申込一覧表!AK38)</f>
        <v/>
      </c>
      <c r="C280" s="143" t="str">
        <f>IF(A280="","",申込一覧表!AO38)</f>
        <v/>
      </c>
      <c r="D280" s="143" t="str">
        <f>申込一覧表!AC38</f>
        <v/>
      </c>
      <c r="E280" s="140">
        <v>0</v>
      </c>
      <c r="F280" s="140">
        <v>0</v>
      </c>
      <c r="G280" t="str">
        <f>申込一覧表!AT38</f>
        <v>999:99.99</v>
      </c>
    </row>
    <row r="281" spans="1:7">
      <c r="A281" t="str">
        <f>IF(申込一覧表!N39="","",申込一覧表!Z39)</f>
        <v/>
      </c>
      <c r="B281" s="143" t="str">
        <f>IF(A281="","",申込一覧表!AK39)</f>
        <v/>
      </c>
      <c r="C281" s="143" t="str">
        <f>IF(A281="","",申込一覧表!AO39)</f>
        <v/>
      </c>
      <c r="D281" s="143" t="str">
        <f>申込一覧表!AC39</f>
        <v/>
      </c>
      <c r="E281" s="140">
        <v>0</v>
      </c>
      <c r="F281" s="140">
        <v>0</v>
      </c>
      <c r="G281" t="str">
        <f>申込一覧表!AT39</f>
        <v>999:99.99</v>
      </c>
    </row>
    <row r="282" spans="1:7">
      <c r="A282" t="str">
        <f>IF(申込一覧表!N40="","",申込一覧表!Z40)</f>
        <v/>
      </c>
      <c r="B282" s="143" t="str">
        <f>IF(A282="","",申込一覧表!AK40)</f>
        <v/>
      </c>
      <c r="C282" s="143" t="str">
        <f>IF(A282="","",申込一覧表!AO40)</f>
        <v/>
      </c>
      <c r="D282" s="143" t="str">
        <f>申込一覧表!AC40</f>
        <v/>
      </c>
      <c r="E282" s="140">
        <v>0</v>
      </c>
      <c r="F282" s="140">
        <v>0</v>
      </c>
      <c r="G282" t="str">
        <f>申込一覧表!AT40</f>
        <v>999:99.99</v>
      </c>
    </row>
    <row r="283" spans="1:7">
      <c r="A283" t="str">
        <f>IF(申込一覧表!N41="","",申込一覧表!Z41)</f>
        <v/>
      </c>
      <c r="B283" s="143" t="str">
        <f>IF(A283="","",申込一覧表!AK41)</f>
        <v/>
      </c>
      <c r="C283" s="143" t="str">
        <f>IF(A283="","",申込一覧表!AO41)</f>
        <v/>
      </c>
      <c r="D283" s="143" t="str">
        <f>申込一覧表!AC41</f>
        <v/>
      </c>
      <c r="E283" s="140">
        <v>0</v>
      </c>
      <c r="F283" s="140">
        <v>0</v>
      </c>
      <c r="G283" t="str">
        <f>申込一覧表!AT41</f>
        <v>999:99.99</v>
      </c>
    </row>
    <row r="284" spans="1:7">
      <c r="A284" t="str">
        <f>IF(申込一覧表!N42="","",申込一覧表!Z42)</f>
        <v/>
      </c>
      <c r="B284" s="143" t="str">
        <f>IF(A284="","",申込一覧表!AK42)</f>
        <v/>
      </c>
      <c r="C284" s="143" t="str">
        <f>IF(A284="","",申込一覧表!AO42)</f>
        <v/>
      </c>
      <c r="D284" s="143" t="str">
        <f>申込一覧表!AC42</f>
        <v/>
      </c>
      <c r="E284" s="140">
        <v>0</v>
      </c>
      <c r="F284" s="140">
        <v>0</v>
      </c>
      <c r="G284" t="str">
        <f>申込一覧表!AT42</f>
        <v>999:99.99</v>
      </c>
    </row>
    <row r="285" spans="1:7">
      <c r="A285" t="str">
        <f>IF(申込一覧表!N43="","",申込一覧表!Z43)</f>
        <v/>
      </c>
      <c r="B285" s="143" t="str">
        <f>IF(A285="","",申込一覧表!AK43)</f>
        <v/>
      </c>
      <c r="C285" s="143" t="str">
        <f>IF(A285="","",申込一覧表!AO43)</f>
        <v/>
      </c>
      <c r="D285" s="143" t="str">
        <f>申込一覧表!AC43</f>
        <v/>
      </c>
      <c r="E285" s="140">
        <v>0</v>
      </c>
      <c r="F285" s="140">
        <v>0</v>
      </c>
      <c r="G285" t="str">
        <f>申込一覧表!AT43</f>
        <v>999:99.99</v>
      </c>
    </row>
    <row r="286" spans="1:7">
      <c r="A286" t="str">
        <f>IF(申込一覧表!N44="","",申込一覧表!Z44)</f>
        <v/>
      </c>
      <c r="B286" s="143" t="str">
        <f>IF(A286="","",申込一覧表!AK44)</f>
        <v/>
      </c>
      <c r="C286" s="143" t="str">
        <f>IF(A286="","",申込一覧表!AO44)</f>
        <v/>
      </c>
      <c r="D286" s="143" t="str">
        <f>申込一覧表!AC44</f>
        <v/>
      </c>
      <c r="E286" s="140">
        <v>0</v>
      </c>
      <c r="F286" s="140">
        <v>0</v>
      </c>
      <c r="G286" t="str">
        <f>申込一覧表!AT44</f>
        <v>999:99.99</v>
      </c>
    </row>
    <row r="287" spans="1:7">
      <c r="A287" s="137" t="str">
        <f>IF(申込一覧表!N45="","",申込一覧表!Z45)</f>
        <v/>
      </c>
      <c r="B287" s="137" t="str">
        <f>IF(A287="","",申込一覧表!AK45)</f>
        <v/>
      </c>
      <c r="C287" s="137" t="str">
        <f>IF(A287="","",申込一覧表!AO45)</f>
        <v/>
      </c>
      <c r="D287" s="137" t="str">
        <f>申込一覧表!AC45</f>
        <v/>
      </c>
      <c r="E287" s="141">
        <v>0</v>
      </c>
      <c r="F287" s="141">
        <v>0</v>
      </c>
      <c r="G287" s="137" t="str">
        <f>申込一覧表!AT45</f>
        <v>999:99.99</v>
      </c>
    </row>
    <row r="288" spans="1:7">
      <c r="B288" s="143"/>
      <c r="C288" s="143"/>
      <c r="D288" s="143"/>
      <c r="E288" s="140"/>
      <c r="F288" s="140"/>
    </row>
    <row r="289" spans="1:7">
      <c r="A289" s="137"/>
      <c r="B289" s="137"/>
      <c r="C289" s="137"/>
      <c r="D289" s="137"/>
      <c r="E289" s="141"/>
      <c r="F289" s="141"/>
      <c r="G289" s="137"/>
    </row>
    <row r="290" spans="1:7">
      <c r="A290" t="str">
        <f>IF(申込一覧表!N48="","",申込一覧表!Z48)</f>
        <v/>
      </c>
      <c r="B290" s="143" t="str">
        <f>IF(A290="","",申込一覧表!AK48)</f>
        <v/>
      </c>
      <c r="C290" s="143" t="str">
        <f>IF(A290="","",申込一覧表!AO48)</f>
        <v/>
      </c>
      <c r="D290" s="143" t="str">
        <f>申込一覧表!AC48</f>
        <v/>
      </c>
      <c r="E290" s="140">
        <v>0</v>
      </c>
      <c r="F290" s="140">
        <v>5</v>
      </c>
      <c r="G290" t="str">
        <f>申込一覧表!AT48</f>
        <v>999:99.99</v>
      </c>
    </row>
    <row r="291" spans="1:7">
      <c r="A291" t="str">
        <f>IF(申込一覧表!N49="","",申込一覧表!Z49)</f>
        <v/>
      </c>
      <c r="B291" s="143" t="str">
        <f>IF(A291="","",申込一覧表!AK49)</f>
        <v/>
      </c>
      <c r="C291" s="143" t="str">
        <f>IF(A291="","",申込一覧表!AO49)</f>
        <v/>
      </c>
      <c r="D291" s="143" t="str">
        <f>申込一覧表!AC49</f>
        <v/>
      </c>
      <c r="E291" s="140">
        <v>0</v>
      </c>
      <c r="F291" s="140">
        <v>5</v>
      </c>
      <c r="G291" t="str">
        <f>申込一覧表!AT49</f>
        <v>999:99.99</v>
      </c>
    </row>
    <row r="292" spans="1:7">
      <c r="A292" t="str">
        <f>IF(申込一覧表!N50="","",申込一覧表!Z50)</f>
        <v/>
      </c>
      <c r="B292" s="143" t="str">
        <f>IF(A292="","",申込一覧表!AK50)</f>
        <v/>
      </c>
      <c r="C292" s="143" t="str">
        <f>IF(A292="","",申込一覧表!AO50)</f>
        <v/>
      </c>
      <c r="D292" s="143" t="str">
        <f>申込一覧表!AC50</f>
        <v/>
      </c>
      <c r="E292" s="140">
        <v>0</v>
      </c>
      <c r="F292" s="140">
        <v>5</v>
      </c>
      <c r="G292" t="str">
        <f>申込一覧表!AT50</f>
        <v>999:99.99</v>
      </c>
    </row>
    <row r="293" spans="1:7">
      <c r="A293" t="str">
        <f>IF(申込一覧表!N51="","",申込一覧表!Z51)</f>
        <v/>
      </c>
      <c r="B293" s="143" t="str">
        <f>IF(A293="","",申込一覧表!AK51)</f>
        <v/>
      </c>
      <c r="C293" s="143" t="str">
        <f>IF(A293="","",申込一覧表!AO51)</f>
        <v/>
      </c>
      <c r="D293" s="143" t="str">
        <f>申込一覧表!AC51</f>
        <v/>
      </c>
      <c r="E293" s="140">
        <v>0</v>
      </c>
      <c r="F293" s="140">
        <v>5</v>
      </c>
      <c r="G293" t="str">
        <f>申込一覧表!AT51</f>
        <v>999:99.99</v>
      </c>
    </row>
    <row r="294" spans="1:7">
      <c r="A294" t="str">
        <f>IF(申込一覧表!N52="","",申込一覧表!Z52)</f>
        <v/>
      </c>
      <c r="B294" s="143" t="str">
        <f>IF(A294="","",申込一覧表!AK52)</f>
        <v/>
      </c>
      <c r="C294" s="143" t="str">
        <f>IF(A294="","",申込一覧表!AO52)</f>
        <v/>
      </c>
      <c r="D294" s="143" t="str">
        <f>申込一覧表!AC52</f>
        <v/>
      </c>
      <c r="E294" s="140">
        <v>0</v>
      </c>
      <c r="F294" s="140">
        <v>5</v>
      </c>
      <c r="G294" t="str">
        <f>申込一覧表!AT52</f>
        <v>999:99.99</v>
      </c>
    </row>
    <row r="295" spans="1:7">
      <c r="A295" t="str">
        <f>IF(申込一覧表!N53="","",申込一覧表!Z53)</f>
        <v/>
      </c>
      <c r="B295" s="143" t="str">
        <f>IF(A295="","",申込一覧表!AK53)</f>
        <v/>
      </c>
      <c r="C295" s="143" t="str">
        <f>IF(A295="","",申込一覧表!AO53)</f>
        <v/>
      </c>
      <c r="D295" s="143" t="str">
        <f>申込一覧表!AC53</f>
        <v/>
      </c>
      <c r="E295" s="140">
        <v>0</v>
      </c>
      <c r="F295" s="140">
        <v>5</v>
      </c>
      <c r="G295" t="str">
        <f>申込一覧表!AT53</f>
        <v>999:99.99</v>
      </c>
    </row>
    <row r="296" spans="1:7">
      <c r="A296" t="str">
        <f>IF(申込一覧表!N54="","",申込一覧表!Z54)</f>
        <v/>
      </c>
      <c r="B296" s="143" t="str">
        <f>IF(A296="","",申込一覧表!AK54)</f>
        <v/>
      </c>
      <c r="C296" s="143" t="str">
        <f>IF(A296="","",申込一覧表!AO54)</f>
        <v/>
      </c>
      <c r="D296" s="143" t="str">
        <f>申込一覧表!AC54</f>
        <v/>
      </c>
      <c r="E296" s="140">
        <v>0</v>
      </c>
      <c r="F296" s="140">
        <v>5</v>
      </c>
      <c r="G296" t="str">
        <f>申込一覧表!AT54</f>
        <v>999:99.99</v>
      </c>
    </row>
    <row r="297" spans="1:7">
      <c r="A297" t="str">
        <f>IF(申込一覧表!N55="","",申込一覧表!Z55)</f>
        <v/>
      </c>
      <c r="B297" s="143" t="str">
        <f>IF(A297="","",申込一覧表!AK55)</f>
        <v/>
      </c>
      <c r="C297" s="143" t="str">
        <f>IF(A297="","",申込一覧表!AO55)</f>
        <v/>
      </c>
      <c r="D297" s="143" t="str">
        <f>申込一覧表!AC55</f>
        <v/>
      </c>
      <c r="E297" s="140">
        <v>0</v>
      </c>
      <c r="F297" s="140">
        <v>5</v>
      </c>
      <c r="G297" t="str">
        <f>申込一覧表!AT55</f>
        <v>999:99.99</v>
      </c>
    </row>
    <row r="298" spans="1:7">
      <c r="A298" t="str">
        <f>IF(申込一覧表!N56="","",申込一覧表!Z56)</f>
        <v/>
      </c>
      <c r="B298" s="143" t="str">
        <f>IF(A298="","",申込一覧表!AK56)</f>
        <v/>
      </c>
      <c r="C298" s="143" t="str">
        <f>IF(A298="","",申込一覧表!AO56)</f>
        <v/>
      </c>
      <c r="D298" s="143" t="str">
        <f>申込一覧表!AC56</f>
        <v/>
      </c>
      <c r="E298" s="140">
        <v>0</v>
      </c>
      <c r="F298" s="140">
        <v>5</v>
      </c>
      <c r="G298" t="str">
        <f>申込一覧表!AT56</f>
        <v>999:99.99</v>
      </c>
    </row>
    <row r="299" spans="1:7">
      <c r="A299" t="str">
        <f>IF(申込一覧表!N57="","",申込一覧表!Z57)</f>
        <v/>
      </c>
      <c r="B299" s="143" t="str">
        <f>IF(A299="","",申込一覧表!AK57)</f>
        <v/>
      </c>
      <c r="C299" s="143" t="str">
        <f>IF(A299="","",申込一覧表!AO57)</f>
        <v/>
      </c>
      <c r="D299" s="143" t="str">
        <f>申込一覧表!AC57</f>
        <v/>
      </c>
      <c r="E299" s="140">
        <v>0</v>
      </c>
      <c r="F299" s="140">
        <v>5</v>
      </c>
      <c r="G299" t="str">
        <f>申込一覧表!AT57</f>
        <v>999:99.99</v>
      </c>
    </row>
    <row r="300" spans="1:7">
      <c r="A300" t="str">
        <f>IF(申込一覧表!N58="","",申込一覧表!Z58)</f>
        <v/>
      </c>
      <c r="B300" s="143" t="str">
        <f>IF(A300="","",申込一覧表!AK58)</f>
        <v/>
      </c>
      <c r="C300" s="143" t="str">
        <f>IF(A300="","",申込一覧表!AO58)</f>
        <v/>
      </c>
      <c r="D300" s="143" t="str">
        <f>申込一覧表!AC58</f>
        <v/>
      </c>
      <c r="E300" s="140">
        <v>0</v>
      </c>
      <c r="F300" s="140">
        <v>5</v>
      </c>
      <c r="G300" t="str">
        <f>申込一覧表!AT58</f>
        <v>999:99.99</v>
      </c>
    </row>
    <row r="301" spans="1:7">
      <c r="A301" t="str">
        <f>IF(申込一覧表!N59="","",申込一覧表!Z59)</f>
        <v/>
      </c>
      <c r="B301" s="143" t="str">
        <f>IF(A301="","",申込一覧表!AK59)</f>
        <v/>
      </c>
      <c r="C301" s="143" t="str">
        <f>IF(A301="","",申込一覧表!AO59)</f>
        <v/>
      </c>
      <c r="D301" s="143" t="str">
        <f>申込一覧表!AC59</f>
        <v/>
      </c>
      <c r="E301" s="140">
        <v>0</v>
      </c>
      <c r="F301" s="140">
        <v>5</v>
      </c>
      <c r="G301" t="str">
        <f>申込一覧表!AT59</f>
        <v>999:99.99</v>
      </c>
    </row>
    <row r="302" spans="1:7">
      <c r="A302" t="str">
        <f>IF(申込一覧表!N60="","",申込一覧表!Z60)</f>
        <v/>
      </c>
      <c r="B302" s="143" t="str">
        <f>IF(A302="","",申込一覧表!AK60)</f>
        <v/>
      </c>
      <c r="C302" s="143" t="str">
        <f>IF(A302="","",申込一覧表!AO60)</f>
        <v/>
      </c>
      <c r="D302" s="143" t="str">
        <f>申込一覧表!AC60</f>
        <v/>
      </c>
      <c r="E302" s="140">
        <v>0</v>
      </c>
      <c r="F302" s="140">
        <v>5</v>
      </c>
      <c r="G302" t="str">
        <f>申込一覧表!AT60</f>
        <v>999:99.99</v>
      </c>
    </row>
    <row r="303" spans="1:7">
      <c r="A303" t="str">
        <f>IF(申込一覧表!N61="","",申込一覧表!Z61)</f>
        <v/>
      </c>
      <c r="B303" s="143" t="str">
        <f>IF(A303="","",申込一覧表!AK61)</f>
        <v/>
      </c>
      <c r="C303" s="143" t="str">
        <f>IF(A303="","",申込一覧表!AO61)</f>
        <v/>
      </c>
      <c r="D303" s="143" t="str">
        <f>申込一覧表!AC61</f>
        <v/>
      </c>
      <c r="E303" s="140">
        <v>0</v>
      </c>
      <c r="F303" s="140">
        <v>5</v>
      </c>
      <c r="G303" t="str">
        <f>申込一覧表!AT61</f>
        <v>999:99.99</v>
      </c>
    </row>
    <row r="304" spans="1:7">
      <c r="A304" t="str">
        <f>IF(申込一覧表!N62="","",申込一覧表!Z62)</f>
        <v/>
      </c>
      <c r="B304" s="143" t="str">
        <f>IF(A304="","",申込一覧表!AK62)</f>
        <v/>
      </c>
      <c r="C304" s="143" t="str">
        <f>IF(A304="","",申込一覧表!AO62)</f>
        <v/>
      </c>
      <c r="D304" s="143" t="str">
        <f>申込一覧表!AC62</f>
        <v/>
      </c>
      <c r="E304" s="140">
        <v>0</v>
      </c>
      <c r="F304" s="140">
        <v>5</v>
      </c>
      <c r="G304" t="str">
        <f>申込一覧表!AT62</f>
        <v>999:99.99</v>
      </c>
    </row>
    <row r="305" spans="1:7">
      <c r="A305" t="str">
        <f>IF(申込一覧表!N63="","",申込一覧表!Z63)</f>
        <v/>
      </c>
      <c r="B305" s="143" t="str">
        <f>IF(A305="","",申込一覧表!AK63)</f>
        <v/>
      </c>
      <c r="C305" s="143" t="str">
        <f>IF(A305="","",申込一覧表!AO63)</f>
        <v/>
      </c>
      <c r="D305" s="143" t="str">
        <f>申込一覧表!AC63</f>
        <v/>
      </c>
      <c r="E305" s="140">
        <v>0</v>
      </c>
      <c r="F305" s="140">
        <v>5</v>
      </c>
      <c r="G305" t="str">
        <f>申込一覧表!AT63</f>
        <v>999:99.99</v>
      </c>
    </row>
    <row r="306" spans="1:7">
      <c r="A306" t="str">
        <f>IF(申込一覧表!N64="","",申込一覧表!Z64)</f>
        <v/>
      </c>
      <c r="B306" s="143" t="str">
        <f>IF(A306="","",申込一覧表!AK64)</f>
        <v/>
      </c>
      <c r="C306" s="143" t="str">
        <f>IF(A306="","",申込一覧表!AO64)</f>
        <v/>
      </c>
      <c r="D306" s="143" t="str">
        <f>申込一覧表!AC64</f>
        <v/>
      </c>
      <c r="E306" s="140">
        <v>0</v>
      </c>
      <c r="F306" s="140">
        <v>5</v>
      </c>
      <c r="G306" t="str">
        <f>申込一覧表!AT64</f>
        <v>999:99.99</v>
      </c>
    </row>
    <row r="307" spans="1:7">
      <c r="A307" t="str">
        <f>IF(申込一覧表!N65="","",申込一覧表!Z65)</f>
        <v/>
      </c>
      <c r="B307" s="143" t="str">
        <f>IF(A307="","",申込一覧表!AK65)</f>
        <v/>
      </c>
      <c r="C307" s="143" t="str">
        <f>IF(A307="","",申込一覧表!AO65)</f>
        <v/>
      </c>
      <c r="D307" s="143" t="str">
        <f>申込一覧表!AC65</f>
        <v/>
      </c>
      <c r="E307" s="140">
        <v>0</v>
      </c>
      <c r="F307" s="140">
        <v>5</v>
      </c>
      <c r="G307" t="str">
        <f>申込一覧表!AT65</f>
        <v>999:99.99</v>
      </c>
    </row>
    <row r="308" spans="1:7">
      <c r="A308" t="str">
        <f>IF(申込一覧表!N66="","",申込一覧表!Z66)</f>
        <v/>
      </c>
      <c r="B308" s="143" t="str">
        <f>IF(A308="","",申込一覧表!AK66)</f>
        <v/>
      </c>
      <c r="C308" s="143" t="str">
        <f>IF(A308="","",申込一覧表!AO66)</f>
        <v/>
      </c>
      <c r="D308" s="143" t="str">
        <f>申込一覧表!AC66</f>
        <v/>
      </c>
      <c r="E308" s="140">
        <v>0</v>
      </c>
      <c r="F308" s="140">
        <v>5</v>
      </c>
      <c r="G308" t="str">
        <f>申込一覧表!AT66</f>
        <v>999:99.99</v>
      </c>
    </row>
    <row r="309" spans="1:7">
      <c r="A309" t="str">
        <f>IF(申込一覧表!N67="","",申込一覧表!Z67)</f>
        <v/>
      </c>
      <c r="B309" s="143" t="str">
        <f>IF(A309="","",申込一覧表!AK67)</f>
        <v/>
      </c>
      <c r="C309" s="143" t="str">
        <f>IF(A309="","",申込一覧表!AO67)</f>
        <v/>
      </c>
      <c r="D309" s="143" t="str">
        <f>申込一覧表!AC67</f>
        <v/>
      </c>
      <c r="E309" s="140">
        <v>0</v>
      </c>
      <c r="F309" s="140">
        <v>5</v>
      </c>
      <c r="G309" t="str">
        <f>申込一覧表!AT67</f>
        <v>999:99.99</v>
      </c>
    </row>
    <row r="310" spans="1:7">
      <c r="A310" t="str">
        <f>IF(申込一覧表!N68="","",申込一覧表!Z68)</f>
        <v/>
      </c>
      <c r="B310" s="143" t="str">
        <f>IF(A310="","",申込一覧表!AK68)</f>
        <v/>
      </c>
      <c r="C310" s="143" t="str">
        <f>IF(A310="","",申込一覧表!AO68)</f>
        <v/>
      </c>
      <c r="D310" s="143" t="str">
        <f>申込一覧表!AC68</f>
        <v/>
      </c>
      <c r="E310" s="140">
        <v>0</v>
      </c>
      <c r="F310" s="140">
        <v>5</v>
      </c>
      <c r="G310" t="str">
        <f>申込一覧表!AT68</f>
        <v>999:99.99</v>
      </c>
    </row>
    <row r="311" spans="1:7">
      <c r="A311" t="str">
        <f>IF(申込一覧表!N69="","",申込一覧表!Z69)</f>
        <v/>
      </c>
      <c r="B311" s="143" t="str">
        <f>IF(A311="","",申込一覧表!AK69)</f>
        <v/>
      </c>
      <c r="C311" s="143" t="str">
        <f>IF(A311="","",申込一覧表!AO69)</f>
        <v/>
      </c>
      <c r="D311" s="143" t="str">
        <f>申込一覧表!AC69</f>
        <v/>
      </c>
      <c r="E311" s="140">
        <v>0</v>
      </c>
      <c r="F311" s="140">
        <v>5</v>
      </c>
      <c r="G311" t="str">
        <f>申込一覧表!AT69</f>
        <v>999:99.99</v>
      </c>
    </row>
    <row r="312" spans="1:7">
      <c r="A312" t="str">
        <f>IF(申込一覧表!N70="","",申込一覧表!Z70)</f>
        <v/>
      </c>
      <c r="B312" s="143" t="str">
        <f>IF(A312="","",申込一覧表!AK70)</f>
        <v/>
      </c>
      <c r="C312" s="143" t="str">
        <f>IF(A312="","",申込一覧表!AO70)</f>
        <v/>
      </c>
      <c r="D312" s="143" t="str">
        <f>申込一覧表!AC70</f>
        <v/>
      </c>
      <c r="E312" s="140">
        <v>0</v>
      </c>
      <c r="F312" s="140">
        <v>5</v>
      </c>
      <c r="G312" t="str">
        <f>申込一覧表!AT70</f>
        <v>999:99.99</v>
      </c>
    </row>
    <row r="313" spans="1:7">
      <c r="A313" t="str">
        <f>IF(申込一覧表!N71="","",申込一覧表!Z71)</f>
        <v/>
      </c>
      <c r="B313" s="143" t="str">
        <f>IF(A313="","",申込一覧表!AK71)</f>
        <v/>
      </c>
      <c r="C313" s="143" t="str">
        <f>IF(A313="","",申込一覧表!AO71)</f>
        <v/>
      </c>
      <c r="D313" s="143" t="str">
        <f>申込一覧表!AC71</f>
        <v/>
      </c>
      <c r="E313" s="140">
        <v>0</v>
      </c>
      <c r="F313" s="140">
        <v>5</v>
      </c>
      <c r="G313" t="str">
        <f>申込一覧表!AT71</f>
        <v>999:99.99</v>
      </c>
    </row>
    <row r="314" spans="1:7">
      <c r="A314" t="str">
        <f>IF(申込一覧表!N72="","",申込一覧表!Z72)</f>
        <v/>
      </c>
      <c r="B314" s="143" t="str">
        <f>IF(A314="","",申込一覧表!AK72)</f>
        <v/>
      </c>
      <c r="C314" s="143" t="str">
        <f>IF(A314="","",申込一覧表!AO72)</f>
        <v/>
      </c>
      <c r="D314" s="143" t="str">
        <f>申込一覧表!AC72</f>
        <v/>
      </c>
      <c r="E314" s="140">
        <v>0</v>
      </c>
      <c r="F314" s="140">
        <v>5</v>
      </c>
      <c r="G314" t="str">
        <f>申込一覧表!AT72</f>
        <v>999:99.99</v>
      </c>
    </row>
    <row r="315" spans="1:7">
      <c r="A315" t="str">
        <f>IF(申込一覧表!N73="","",申込一覧表!Z73)</f>
        <v/>
      </c>
      <c r="B315" s="143" t="str">
        <f>IF(A315="","",申込一覧表!AK73)</f>
        <v/>
      </c>
      <c r="C315" s="143" t="str">
        <f>IF(A315="","",申込一覧表!AO73)</f>
        <v/>
      </c>
      <c r="D315" s="143" t="str">
        <f>申込一覧表!AC73</f>
        <v/>
      </c>
      <c r="E315" s="140">
        <v>0</v>
      </c>
      <c r="F315" s="140">
        <v>5</v>
      </c>
      <c r="G315" t="str">
        <f>申込一覧表!AT73</f>
        <v>999:99.99</v>
      </c>
    </row>
    <row r="316" spans="1:7">
      <c r="A316" t="str">
        <f>IF(申込一覧表!N74="","",申込一覧表!Z74)</f>
        <v/>
      </c>
      <c r="B316" s="143" t="str">
        <f>IF(A316="","",申込一覧表!AK74)</f>
        <v/>
      </c>
      <c r="C316" s="143" t="str">
        <f>IF(A316="","",申込一覧表!AO74)</f>
        <v/>
      </c>
      <c r="D316" s="143" t="str">
        <f>申込一覧表!AC74</f>
        <v/>
      </c>
      <c r="E316" s="140">
        <v>0</v>
      </c>
      <c r="F316" s="140">
        <v>5</v>
      </c>
      <c r="G316" t="str">
        <f>申込一覧表!AT74</f>
        <v>999:99.99</v>
      </c>
    </row>
    <row r="317" spans="1:7">
      <c r="A317" t="str">
        <f>IF(申込一覧表!N75="","",申込一覧表!Z75)</f>
        <v/>
      </c>
      <c r="B317" s="143" t="str">
        <f>IF(A317="","",申込一覧表!AK75)</f>
        <v/>
      </c>
      <c r="C317" s="143" t="str">
        <f>IF(A317="","",申込一覧表!AO75)</f>
        <v/>
      </c>
      <c r="D317" s="143" t="str">
        <f>申込一覧表!AC75</f>
        <v/>
      </c>
      <c r="E317" s="140">
        <v>0</v>
      </c>
      <c r="F317" s="140">
        <v>5</v>
      </c>
      <c r="G317" t="str">
        <f>申込一覧表!AT75</f>
        <v>999:99.99</v>
      </c>
    </row>
    <row r="318" spans="1:7">
      <c r="A318" t="str">
        <f>IF(申込一覧表!N76="","",申込一覧表!Z76)</f>
        <v/>
      </c>
      <c r="B318" s="143" t="str">
        <f>IF(A318="","",申込一覧表!AK76)</f>
        <v/>
      </c>
      <c r="C318" s="143" t="str">
        <f>IF(A318="","",申込一覧表!AO76)</f>
        <v/>
      </c>
      <c r="D318" s="143" t="str">
        <f>申込一覧表!AC76</f>
        <v/>
      </c>
      <c r="E318" s="140">
        <v>0</v>
      </c>
      <c r="F318" s="140">
        <v>5</v>
      </c>
      <c r="G318" t="str">
        <f>申込一覧表!AT76</f>
        <v>999:99.99</v>
      </c>
    </row>
    <row r="319" spans="1:7">
      <c r="A319" t="str">
        <f>IF(申込一覧表!N77="","",申込一覧表!Z77)</f>
        <v/>
      </c>
      <c r="B319" s="143" t="str">
        <f>IF(A319="","",申込一覧表!AK77)</f>
        <v/>
      </c>
      <c r="C319" s="143" t="str">
        <f>IF(A319="","",申込一覧表!AO77)</f>
        <v/>
      </c>
      <c r="D319" s="143" t="str">
        <f>申込一覧表!AC77</f>
        <v/>
      </c>
      <c r="E319" s="140">
        <v>0</v>
      </c>
      <c r="F319" s="140">
        <v>5</v>
      </c>
      <c r="G319" t="str">
        <f>申込一覧表!AT77</f>
        <v>999:99.99</v>
      </c>
    </row>
    <row r="320" spans="1:7">
      <c r="A320" t="str">
        <f>IF(申込一覧表!N78="","",申込一覧表!Z78)</f>
        <v/>
      </c>
      <c r="B320" s="143" t="str">
        <f>IF(A320="","",申込一覧表!AK78)</f>
        <v/>
      </c>
      <c r="C320" s="143" t="str">
        <f>IF(A320="","",申込一覧表!AO78)</f>
        <v/>
      </c>
      <c r="D320" s="143" t="str">
        <f>申込一覧表!AC78</f>
        <v/>
      </c>
      <c r="E320" s="140">
        <v>0</v>
      </c>
      <c r="F320" s="140">
        <v>5</v>
      </c>
      <c r="G320" t="str">
        <f>申込一覧表!AT78</f>
        <v>999:99.99</v>
      </c>
    </row>
    <row r="321" spans="1:7">
      <c r="A321" t="str">
        <f>IF(申込一覧表!N79="","",申込一覧表!Z79)</f>
        <v/>
      </c>
      <c r="B321" s="143" t="str">
        <f>IF(A321="","",申込一覧表!AK79)</f>
        <v/>
      </c>
      <c r="C321" s="143" t="str">
        <f>IF(A321="","",申込一覧表!AO79)</f>
        <v/>
      </c>
      <c r="D321" s="143" t="str">
        <f>申込一覧表!AC79</f>
        <v/>
      </c>
      <c r="E321" s="140">
        <v>0</v>
      </c>
      <c r="F321" s="140">
        <v>5</v>
      </c>
      <c r="G321" t="str">
        <f>申込一覧表!AT79</f>
        <v>999:99.99</v>
      </c>
    </row>
    <row r="322" spans="1:7">
      <c r="A322" t="str">
        <f>IF(申込一覧表!N80="","",申込一覧表!Z80)</f>
        <v/>
      </c>
      <c r="B322" s="143" t="str">
        <f>IF(A322="","",申込一覧表!AK80)</f>
        <v/>
      </c>
      <c r="C322" s="143" t="str">
        <f>IF(A322="","",申込一覧表!AO80)</f>
        <v/>
      </c>
      <c r="D322" s="143" t="str">
        <f>申込一覧表!AC80</f>
        <v/>
      </c>
      <c r="E322" s="140">
        <v>0</v>
      </c>
      <c r="F322" s="140">
        <v>5</v>
      </c>
      <c r="G322" t="str">
        <f>申込一覧表!AT80</f>
        <v>999:99.99</v>
      </c>
    </row>
    <row r="323" spans="1:7">
      <c r="A323" t="str">
        <f>IF(申込一覧表!N81="","",申込一覧表!Z81)</f>
        <v/>
      </c>
      <c r="B323" s="143" t="str">
        <f>IF(A323="","",申込一覧表!AK81)</f>
        <v/>
      </c>
      <c r="C323" s="143" t="str">
        <f>IF(A323="","",申込一覧表!AO81)</f>
        <v/>
      </c>
      <c r="D323" s="143" t="str">
        <f>申込一覧表!AC81</f>
        <v/>
      </c>
      <c r="E323" s="140">
        <v>0</v>
      </c>
      <c r="F323" s="140">
        <v>5</v>
      </c>
      <c r="G323" t="str">
        <f>申込一覧表!AT81</f>
        <v>999:99.99</v>
      </c>
    </row>
    <row r="324" spans="1:7">
      <c r="A324" t="str">
        <f>IF(申込一覧表!N82="","",申込一覧表!Z82)</f>
        <v/>
      </c>
      <c r="B324" s="143" t="str">
        <f>IF(A324="","",申込一覧表!AK82)</f>
        <v/>
      </c>
      <c r="C324" s="143" t="str">
        <f>IF(A324="","",申込一覧表!AO82)</f>
        <v/>
      </c>
      <c r="D324" s="143" t="str">
        <f>申込一覧表!AC82</f>
        <v/>
      </c>
      <c r="E324" s="140">
        <v>0</v>
      </c>
      <c r="F324" s="140">
        <v>5</v>
      </c>
      <c r="G324" t="str">
        <f>申込一覧表!AT82</f>
        <v>999:99.99</v>
      </c>
    </row>
    <row r="325" spans="1:7">
      <c r="A325" t="str">
        <f>IF(申込一覧表!N83="","",申込一覧表!Z83)</f>
        <v/>
      </c>
      <c r="B325" s="143" t="str">
        <f>IF(A325="","",申込一覧表!AK83)</f>
        <v/>
      </c>
      <c r="C325" s="143" t="str">
        <f>IF(A325="","",申込一覧表!AO83)</f>
        <v/>
      </c>
      <c r="D325" s="143" t="str">
        <f>申込一覧表!AC83</f>
        <v/>
      </c>
      <c r="E325" s="140">
        <v>0</v>
      </c>
      <c r="F325" s="140">
        <v>5</v>
      </c>
      <c r="G325" t="str">
        <f>申込一覧表!AT83</f>
        <v>999:99.99</v>
      </c>
    </row>
    <row r="326" spans="1:7">
      <c r="A326" t="str">
        <f>IF(申込一覧表!N84="","",申込一覧表!Z84)</f>
        <v/>
      </c>
      <c r="B326" s="143" t="str">
        <f>IF(A326="","",申込一覧表!AK84)</f>
        <v/>
      </c>
      <c r="C326" s="143" t="str">
        <f>IF(A326="","",申込一覧表!AO84)</f>
        <v/>
      </c>
      <c r="D326" s="143" t="str">
        <f>申込一覧表!AC84</f>
        <v/>
      </c>
      <c r="E326" s="140">
        <v>0</v>
      </c>
      <c r="F326" s="140">
        <v>5</v>
      </c>
      <c r="G326" t="str">
        <f>申込一覧表!AT84</f>
        <v>999:99.99</v>
      </c>
    </row>
    <row r="327" spans="1:7">
      <c r="A327" t="str">
        <f>IF(申込一覧表!N85="","",申込一覧表!Z85)</f>
        <v/>
      </c>
      <c r="B327" s="143" t="str">
        <f>IF(A327="","",申込一覧表!AK85)</f>
        <v/>
      </c>
      <c r="C327" s="143" t="str">
        <f>IF(A327="","",申込一覧表!AO85)</f>
        <v/>
      </c>
      <c r="D327" s="143" t="str">
        <f>申込一覧表!AC85</f>
        <v/>
      </c>
      <c r="E327" s="140">
        <v>0</v>
      </c>
      <c r="F327" s="140">
        <v>5</v>
      </c>
      <c r="G327" t="str">
        <f>申込一覧表!AT85</f>
        <v>999:99.99</v>
      </c>
    </row>
    <row r="328" spans="1:7">
      <c r="A328" t="str">
        <f>IF(申込一覧表!N86="","",申込一覧表!Z86)</f>
        <v/>
      </c>
      <c r="B328" s="143" t="str">
        <f>IF(A328="","",申込一覧表!AK86)</f>
        <v/>
      </c>
      <c r="C328" s="143" t="str">
        <f>IF(A328="","",申込一覧表!AO86)</f>
        <v/>
      </c>
      <c r="D328" s="143" t="str">
        <f>申込一覧表!AC86</f>
        <v/>
      </c>
      <c r="E328" s="140">
        <v>0</v>
      </c>
      <c r="F328" s="140">
        <v>5</v>
      </c>
      <c r="G328" t="str">
        <f>申込一覧表!AT86</f>
        <v>999:99.99</v>
      </c>
    </row>
    <row r="329" spans="1:7">
      <c r="A329" s="137" t="str">
        <f>IF(申込一覧表!N87="","",申込一覧表!Z87)</f>
        <v/>
      </c>
      <c r="B329" s="137" t="str">
        <f>IF(A329="","",申込一覧表!AK87)</f>
        <v/>
      </c>
      <c r="C329" s="137" t="str">
        <f>IF(A329="","",申込一覧表!AO87)</f>
        <v/>
      </c>
      <c r="D329" s="137" t="str">
        <f>申込一覧表!AC87</f>
        <v/>
      </c>
      <c r="E329" s="141">
        <v>0</v>
      </c>
      <c r="F329" s="141">
        <v>5</v>
      </c>
      <c r="G329" s="137" t="str">
        <f>申込一覧表!AT87</f>
        <v>999:99.99</v>
      </c>
    </row>
    <row r="330" spans="1:7">
      <c r="E330" s="140"/>
      <c r="F330" s="140"/>
    </row>
    <row r="331" spans="1:7">
      <c r="E331" s="140"/>
      <c r="F331" s="140"/>
    </row>
    <row r="332" spans="1:7">
      <c r="E332" s="140"/>
      <c r="F332" s="140"/>
    </row>
    <row r="333" spans="1:7">
      <c r="E333" s="140"/>
      <c r="F333" s="140"/>
    </row>
    <row r="334" spans="1:7">
      <c r="E334" s="140"/>
      <c r="F334" s="140"/>
    </row>
    <row r="335" spans="1:7">
      <c r="E335" s="140"/>
      <c r="F335" s="140"/>
    </row>
    <row r="336" spans="1:7">
      <c r="E336" s="140"/>
      <c r="F336" s="140"/>
    </row>
    <row r="337" spans="5:6">
      <c r="E337" s="140"/>
      <c r="F337" s="140"/>
    </row>
    <row r="338" spans="5:6">
      <c r="E338" s="140"/>
      <c r="F338" s="14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申込書</vt:lpstr>
      <vt:lpstr>申込一覧表</vt:lpstr>
      <vt:lpstr>リレーオーダー用紙</vt:lpstr>
      <vt:lpstr>誓約書</vt:lpstr>
      <vt:lpstr>メール</vt:lpstr>
      <vt:lpstr>団体</vt:lpstr>
      <vt:lpstr>所属1</vt:lpstr>
      <vt:lpstr>選手</vt:lpstr>
      <vt:lpstr>エントリー</vt:lpstr>
      <vt:lpstr>連続出場</vt:lpstr>
      <vt:lpstr>チーム</vt:lpstr>
      <vt:lpstr>リレーオーダー用紙!Print_Area</vt:lpstr>
      <vt:lpstr>申込一覧表!Print_Area</vt:lpstr>
      <vt:lpstr>申込書!Print_Area</vt:lpstr>
      <vt:lpstr>誓約書!Print_Area</vt:lpstr>
      <vt:lpstr>連続出場!Print_Area</vt:lpstr>
      <vt:lpstr>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SHIGEHARA</cp:lastModifiedBy>
  <cp:lastPrinted>2012-10-17T23:17:43Z</cp:lastPrinted>
  <dcterms:created xsi:type="dcterms:W3CDTF">2003-04-18T11:12:20Z</dcterms:created>
  <dcterms:modified xsi:type="dcterms:W3CDTF">2020-10-15T01:42:47Z</dcterms:modified>
</cp:coreProperties>
</file>