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D:\2203-04通信記録会\エントリー\原本\"/>
    </mc:Choice>
  </mc:AlternateContent>
  <xr:revisionPtr revIDLastSave="0" documentId="13_ncr:1_{E1229999-1720-412C-951F-E8C8092E91BA}" xr6:coauthVersionLast="47" xr6:coauthVersionMax="47" xr10:uidLastSave="{00000000-0000-0000-0000-000000000000}"/>
  <workbookProtection workbookAlgorithmName="SHA-512" workbookHashValue="M3Whp49c6d3gtzgoEFby4EBP+eFGXgqVPhuAyW/mcyyJK8IcrfhaNDVgq7Hd+n2WJsc0krX8l+C+/m6t2uSOFw==" workbookSaltValue="2AqpjKjPNDjz3bywwMs06g==" workbookSpinCount="100000" lockStructure="1"/>
  <bookViews>
    <workbookView xWindow="-120" yWindow="-120" windowWidth="29040" windowHeight="15840" tabRatio="648" xr2:uid="{00000000-000D-0000-FFFF-FFFF00000000}"/>
  </bookViews>
  <sheets>
    <sheet name="申込書" sheetId="1" r:id="rId1"/>
    <sheet name="申込一覧表" sheetId="2" r:id="rId2"/>
    <sheet name="リレーオーダー用紙" sheetId="4" state="hidden" r:id="rId3"/>
    <sheet name="誓約書" sheetId="10" state="hidden" r:id="rId4"/>
    <sheet name="メール" sheetId="9" state="hidden" r:id="rId5"/>
    <sheet name="団体" sheetId="7" state="hidden" r:id="rId6"/>
    <sheet name="所属1" sheetId="11" state="hidden" r:id="rId7"/>
    <sheet name="選手" sheetId="12" state="hidden" r:id="rId8"/>
    <sheet name="エントリー" sheetId="13" state="hidden" r:id="rId9"/>
    <sheet name="連続出場" sheetId="15" r:id="rId10"/>
    <sheet name="チーム" sheetId="14" state="hidden" r:id="rId11"/>
  </sheets>
  <definedNames>
    <definedName name="_xlnm.Print_Area" localSheetId="2">リレーオーダー用紙!$A$1:$J$58</definedName>
    <definedName name="_xlnm.Print_Area" localSheetId="1">申込一覧表!$A$1:$P$87</definedName>
    <definedName name="_xlnm.Print_Area" localSheetId="0">申込書!$B$1:$X$65</definedName>
    <definedName name="_xlnm.Print_Area" localSheetId="3">誓約書!$A$1:$Q$20</definedName>
    <definedName name="_xlnm.Print_Area" localSheetId="9">連続出場!$A$1:$X$116</definedName>
    <definedName name="_xlnm.Print_Titles" localSheetId="1">申込一覧表!$1:$4</definedName>
  </definedNames>
  <calcPr calcId="181029"/>
</workbook>
</file>

<file path=xl/calcChain.xml><?xml version="1.0" encoding="utf-8"?>
<calcChain xmlns="http://schemas.openxmlformats.org/spreadsheetml/2006/main">
  <c r="AM7" i="15" l="1"/>
  <c r="AN7" i="15"/>
  <c r="AM8" i="15"/>
  <c r="AN8" i="15"/>
  <c r="AM9" i="15"/>
  <c r="AN9" i="15"/>
  <c r="AM10" i="15"/>
  <c r="AN10" i="15"/>
  <c r="AM11" i="15"/>
  <c r="AN11" i="15"/>
  <c r="AM12" i="15"/>
  <c r="AN12" i="15"/>
  <c r="AM13" i="15"/>
  <c r="AN13" i="15"/>
  <c r="AM14" i="15"/>
  <c r="AN14" i="15"/>
  <c r="AM15" i="15"/>
  <c r="AN15" i="15"/>
  <c r="AM16" i="15"/>
  <c r="AN16" i="15"/>
  <c r="AM17" i="15"/>
  <c r="AN17" i="15"/>
  <c r="AM18" i="15"/>
  <c r="AN18" i="15"/>
  <c r="AM19" i="15"/>
  <c r="AN19" i="15"/>
  <c r="AM20" i="15"/>
  <c r="AN20" i="15"/>
  <c r="AM21" i="15"/>
  <c r="AN21" i="15"/>
  <c r="AM22" i="15"/>
  <c r="AN22" i="15"/>
  <c r="AM23" i="15"/>
  <c r="AN23" i="15"/>
  <c r="AM24" i="15"/>
  <c r="AN24" i="15"/>
  <c r="AM25" i="15"/>
  <c r="AN25" i="15"/>
  <c r="AM26" i="15"/>
  <c r="AN26" i="15"/>
  <c r="AM27" i="15"/>
  <c r="AN27" i="15"/>
  <c r="AM28" i="15"/>
  <c r="AN28" i="15"/>
  <c r="AM29" i="15"/>
  <c r="AN29" i="15"/>
  <c r="AM30" i="15"/>
  <c r="AN30" i="15"/>
  <c r="AM31" i="15"/>
  <c r="AN31" i="15"/>
  <c r="AM32" i="15"/>
  <c r="AN32" i="15"/>
  <c r="AM33" i="15"/>
  <c r="AN33" i="15"/>
  <c r="AM34" i="15"/>
  <c r="AN34" i="15"/>
  <c r="AM35" i="15"/>
  <c r="AN35" i="15"/>
  <c r="AM36" i="15"/>
  <c r="AN36" i="15"/>
  <c r="AM37" i="15"/>
  <c r="AN37" i="15"/>
  <c r="AM38" i="15"/>
  <c r="AN38" i="15"/>
  <c r="AM39" i="15"/>
  <c r="AN39" i="15"/>
  <c r="AM40" i="15"/>
  <c r="AN40" i="15"/>
  <c r="AM41" i="15"/>
  <c r="AN41" i="15"/>
  <c r="AM42" i="15"/>
  <c r="AN42" i="15"/>
  <c r="AM43" i="15"/>
  <c r="AN43" i="15"/>
  <c r="AM44" i="15"/>
  <c r="AN44" i="15"/>
  <c r="AM45" i="15"/>
  <c r="AN45" i="15"/>
  <c r="AM46" i="15"/>
  <c r="AN46" i="15"/>
  <c r="AM47" i="15"/>
  <c r="AN47" i="15"/>
  <c r="AM48" i="15"/>
  <c r="AN48" i="15"/>
  <c r="AM49" i="15"/>
  <c r="AN49" i="15"/>
  <c r="AM50" i="15"/>
  <c r="AN50" i="15"/>
  <c r="AM51" i="15"/>
  <c r="AN51" i="15"/>
  <c r="AM52" i="15"/>
  <c r="AN52" i="15"/>
  <c r="AM53" i="15"/>
  <c r="AN53" i="15"/>
  <c r="AM54" i="15"/>
  <c r="AN54" i="15"/>
  <c r="AM55" i="15"/>
  <c r="AN55" i="15"/>
  <c r="AM56" i="15"/>
  <c r="AN56" i="15"/>
  <c r="AM57" i="15"/>
  <c r="AN57" i="15"/>
  <c r="AM58" i="15"/>
  <c r="AN58" i="15"/>
  <c r="AM59" i="15"/>
  <c r="AN59" i="15"/>
  <c r="AM60" i="15"/>
  <c r="AN60" i="15"/>
  <c r="AM61" i="15"/>
  <c r="AN61" i="15"/>
  <c r="AM62" i="15"/>
  <c r="AN62" i="15"/>
  <c r="AM63" i="15"/>
  <c r="AN63" i="15"/>
  <c r="AM64" i="15"/>
  <c r="AN64" i="15"/>
  <c r="AM65" i="15"/>
  <c r="AN65" i="15"/>
  <c r="AM66" i="15"/>
  <c r="AN66" i="15"/>
  <c r="AM67" i="15"/>
  <c r="AN67" i="15"/>
  <c r="AM68" i="15"/>
  <c r="AN68" i="15"/>
  <c r="AM69" i="15"/>
  <c r="AN69" i="15"/>
  <c r="AM70" i="15"/>
  <c r="AN70" i="15"/>
  <c r="AM71" i="15"/>
  <c r="AN71" i="15"/>
  <c r="AM72" i="15"/>
  <c r="AN72" i="15"/>
  <c r="AM73" i="15"/>
  <c r="AN73" i="15"/>
  <c r="AM74" i="15"/>
  <c r="AN74" i="15"/>
  <c r="AM75" i="15"/>
  <c r="AN75" i="15"/>
  <c r="AM76" i="15"/>
  <c r="AN76" i="15"/>
  <c r="AM77" i="15"/>
  <c r="AN77" i="15"/>
  <c r="AM78" i="15"/>
  <c r="AN78" i="15"/>
  <c r="AM79" i="15"/>
  <c r="AN79" i="15"/>
  <c r="AM80" i="15"/>
  <c r="AN80" i="15"/>
  <c r="AM81" i="15"/>
  <c r="AN81" i="15"/>
  <c r="AM82" i="15"/>
  <c r="AN82" i="15"/>
  <c r="AM83" i="15"/>
  <c r="AN83" i="15"/>
  <c r="AM84" i="15"/>
  <c r="AN84" i="15"/>
  <c r="AM85" i="15"/>
  <c r="AN85" i="15"/>
  <c r="AM86" i="15"/>
  <c r="AN86" i="15"/>
  <c r="AM87" i="15"/>
  <c r="AN87" i="15"/>
  <c r="AM88" i="15"/>
  <c r="AN88" i="15"/>
  <c r="AM89" i="15"/>
  <c r="AN89" i="15"/>
  <c r="AM90" i="15"/>
  <c r="AN90" i="15"/>
  <c r="AM91" i="15"/>
  <c r="AN91" i="15"/>
  <c r="AM92" i="15"/>
  <c r="AN92" i="15"/>
  <c r="AM93" i="15"/>
  <c r="AN93" i="15"/>
  <c r="AM94" i="15"/>
  <c r="AN94" i="15"/>
  <c r="AM95" i="15"/>
  <c r="AN95" i="15"/>
  <c r="AM96" i="15"/>
  <c r="AN96" i="15"/>
  <c r="AM97" i="15"/>
  <c r="AN97" i="15"/>
  <c r="AM98" i="15"/>
  <c r="AN98" i="15"/>
  <c r="AM99" i="15"/>
  <c r="AN99" i="15"/>
  <c r="AM100" i="15"/>
  <c r="AN100" i="15"/>
  <c r="AM101" i="15"/>
  <c r="AN101" i="15"/>
  <c r="AM102" i="15"/>
  <c r="AN102" i="15"/>
  <c r="AM103" i="15"/>
  <c r="AN103" i="15"/>
  <c r="AM104" i="15"/>
  <c r="AN104" i="15"/>
  <c r="AM105" i="15"/>
  <c r="AN105" i="15"/>
  <c r="AM106" i="15"/>
  <c r="AN106" i="15"/>
  <c r="AM107" i="15"/>
  <c r="AN107" i="15"/>
  <c r="AM108" i="15"/>
  <c r="AN108" i="15"/>
  <c r="AM109" i="15"/>
  <c r="AN109" i="15"/>
  <c r="AM110" i="15"/>
  <c r="AN110" i="15"/>
  <c r="AM111" i="15"/>
  <c r="AN111" i="15"/>
  <c r="AM112" i="15"/>
  <c r="AN112" i="15"/>
  <c r="AM113" i="15"/>
  <c r="AN113" i="15"/>
  <c r="AM114" i="15"/>
  <c r="AN114" i="15"/>
  <c r="AM115" i="15"/>
  <c r="AN115" i="15"/>
  <c r="AM116" i="15"/>
  <c r="AN116" i="15"/>
  <c r="AM117" i="15"/>
  <c r="AN117" i="15"/>
  <c r="AM118" i="15"/>
  <c r="AN118" i="15"/>
  <c r="AM119" i="15"/>
  <c r="AN119" i="15"/>
  <c r="AM120" i="15"/>
  <c r="AN120" i="15"/>
  <c r="AM121" i="15"/>
  <c r="AN121" i="15"/>
  <c r="AM122" i="15"/>
  <c r="AN122" i="15"/>
  <c r="AM123" i="15"/>
  <c r="AN123" i="15"/>
  <c r="AM124" i="15"/>
  <c r="AN124" i="15"/>
  <c r="AM125" i="15"/>
  <c r="AN125" i="15"/>
  <c r="AM126" i="15"/>
  <c r="AN126" i="15"/>
  <c r="AM127" i="15"/>
  <c r="AN127" i="15"/>
  <c r="AM128" i="15"/>
  <c r="AN128" i="15"/>
  <c r="AM129" i="15"/>
  <c r="AN129" i="15"/>
  <c r="AM130" i="15"/>
  <c r="AN130" i="15"/>
  <c r="AM131" i="15"/>
  <c r="AN131" i="15"/>
  <c r="AM132" i="15"/>
  <c r="AN132" i="15"/>
  <c r="AM133" i="15"/>
  <c r="AN133" i="15"/>
  <c r="AM134" i="15"/>
  <c r="AN134" i="15"/>
  <c r="AM135" i="15"/>
  <c r="AN135" i="15"/>
  <c r="AM136" i="15"/>
  <c r="AN136" i="15"/>
  <c r="AM137" i="15"/>
  <c r="AN137" i="15"/>
  <c r="AM138" i="15"/>
  <c r="AN138" i="15"/>
  <c r="AM139" i="15"/>
  <c r="AN139" i="15"/>
  <c r="AM140" i="15"/>
  <c r="AN140" i="15"/>
  <c r="AM141" i="15"/>
  <c r="AN141" i="15"/>
  <c r="AM142" i="15"/>
  <c r="AN142" i="15"/>
  <c r="AM143" i="15"/>
  <c r="AN143" i="15"/>
  <c r="AM144" i="15"/>
  <c r="AN144" i="15"/>
  <c r="AM145" i="15"/>
  <c r="AN145" i="15"/>
  <c r="AM146" i="15"/>
  <c r="AN146" i="15"/>
  <c r="AM147" i="15"/>
  <c r="AN147" i="15"/>
  <c r="AM148" i="15"/>
  <c r="AN148" i="15"/>
  <c r="AM149" i="15"/>
  <c r="AN149" i="15"/>
  <c r="AM150" i="15"/>
  <c r="AN150" i="15"/>
  <c r="AM151" i="15"/>
  <c r="AN151" i="15"/>
  <c r="AT49" i="2" l="1"/>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T48" i="2"/>
  <c r="AS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48"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T6" i="2"/>
  <c r="AS6" i="2"/>
  <c r="AR6"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48"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6" i="2"/>
  <c r="E7" i="15" l="1"/>
  <c r="G7" i="15"/>
  <c r="I7" i="15"/>
  <c r="K7" i="15"/>
  <c r="O7" i="15"/>
  <c r="Q7" i="15"/>
  <c r="S7" i="15"/>
  <c r="U7" i="15"/>
  <c r="W7" i="15"/>
  <c r="AA7" i="15"/>
  <c r="AC7" i="15"/>
  <c r="AE7" i="15"/>
  <c r="AG7" i="15"/>
  <c r="AI7" i="15"/>
  <c r="C7" i="15"/>
  <c r="N4" i="15" l="1"/>
  <c r="Z4" i="15"/>
  <c r="Y3" i="15"/>
  <c r="B4" i="15"/>
  <c r="D3" i="2"/>
  <c r="A3" i="15" l="1"/>
  <c r="M3" i="15"/>
  <c r="AB117" i="15" l="1"/>
  <c r="AB118" i="15"/>
  <c r="AB119" i="15"/>
  <c r="AB120" i="15"/>
  <c r="AB121" i="15"/>
  <c r="AB122" i="15"/>
  <c r="AB123" i="15"/>
  <c r="AB124" i="15"/>
  <c r="AB125" i="15"/>
  <c r="AB126" i="15"/>
  <c r="AB127" i="15"/>
  <c r="AB128" i="15"/>
  <c r="AB129" i="15"/>
  <c r="AB130" i="15"/>
  <c r="AB131" i="15"/>
  <c r="AB132" i="15"/>
  <c r="AB133" i="15"/>
  <c r="AB134" i="15"/>
  <c r="AB135" i="15"/>
  <c r="AB136" i="15"/>
  <c r="AB137" i="15"/>
  <c r="AB138" i="15"/>
  <c r="AB139" i="15"/>
  <c r="AB140" i="15"/>
  <c r="AB141" i="15"/>
  <c r="AB142" i="15"/>
  <c r="AB143" i="15"/>
  <c r="AB144" i="15"/>
  <c r="AB145" i="15"/>
  <c r="AB146" i="15"/>
  <c r="AB147" i="15"/>
  <c r="AB148" i="15"/>
  <c r="AB149" i="15"/>
  <c r="AB150" i="15"/>
  <c r="AB151" i="15"/>
  <c r="AB152" i="15"/>
  <c r="AB153" i="15"/>
  <c r="AB154" i="15"/>
  <c r="AB155" i="15"/>
  <c r="AB156" i="15"/>
  <c r="AB157" i="15"/>
  <c r="AB158" i="15"/>
  <c r="AB159" i="15"/>
  <c r="AB160" i="15"/>
  <c r="AB161" i="15"/>
  <c r="AB162" i="15"/>
  <c r="AB163" i="15"/>
  <c r="AB164" i="15"/>
  <c r="AB165" i="15"/>
  <c r="AB166" i="15"/>
  <c r="AB167" i="15"/>
  <c r="AB168" i="15"/>
  <c r="AB169" i="15"/>
  <c r="AB170" i="15"/>
  <c r="AB171" i="15"/>
  <c r="AB172" i="15"/>
  <c r="AB173" i="15"/>
  <c r="AB174" i="15"/>
  <c r="AB175" i="15"/>
  <c r="AB176" i="15"/>
  <c r="AB177" i="15"/>
  <c r="AB178" i="15"/>
  <c r="AB179" i="15"/>
  <c r="AB180" i="15"/>
  <c r="AB181" i="15"/>
  <c r="AB182" i="15"/>
  <c r="AB183" i="15"/>
  <c r="AB184" i="15"/>
  <c r="AB185" i="15"/>
  <c r="AB186" i="15"/>
  <c r="AB187" i="15"/>
  <c r="AB188" i="15"/>
  <c r="AB189" i="15"/>
  <c r="AB190" i="15"/>
  <c r="AB191" i="15"/>
  <c r="AB192" i="15"/>
  <c r="AB193" i="15"/>
  <c r="AB194" i="15"/>
  <c r="AB195" i="15"/>
  <c r="AB196" i="15"/>
  <c r="AB197" i="15"/>
  <c r="AB198" i="15"/>
  <c r="AB199" i="15"/>
  <c r="AB200" i="15"/>
  <c r="AB201" i="15"/>
  <c r="AB202" i="15"/>
  <c r="AB203" i="15"/>
  <c r="AB204" i="15"/>
  <c r="AB205" i="15"/>
  <c r="AB206" i="15"/>
  <c r="AB207" i="15"/>
  <c r="AA120" i="15" l="1"/>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B4" i="1" l="1"/>
  <c r="A3" i="2" l="1"/>
  <c r="Y4" i="15" l="1"/>
  <c r="A4" i="15"/>
  <c r="M4" i="15"/>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48"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6" i="2"/>
  <c r="AL87" i="2"/>
  <c r="AM87" i="2"/>
  <c r="AN87" i="2"/>
  <c r="AO87" i="2"/>
  <c r="AL49" i="2"/>
  <c r="AM49" i="2"/>
  <c r="AN49" i="2"/>
  <c r="AO49" i="2"/>
  <c r="AL50" i="2"/>
  <c r="AM50" i="2"/>
  <c r="AN50" i="2"/>
  <c r="AO50" i="2"/>
  <c r="AL51" i="2"/>
  <c r="AM51" i="2"/>
  <c r="AN51" i="2"/>
  <c r="AO51" i="2"/>
  <c r="AL52" i="2"/>
  <c r="AM52" i="2"/>
  <c r="AN52" i="2"/>
  <c r="AO52" i="2"/>
  <c r="AL53" i="2"/>
  <c r="AM53" i="2"/>
  <c r="AN53" i="2"/>
  <c r="AO53" i="2"/>
  <c r="AL54" i="2"/>
  <c r="AM54" i="2"/>
  <c r="AN54" i="2"/>
  <c r="AO54" i="2"/>
  <c r="AL55" i="2"/>
  <c r="AM55" i="2"/>
  <c r="AN55" i="2"/>
  <c r="AO55" i="2"/>
  <c r="AL56" i="2"/>
  <c r="AM56" i="2"/>
  <c r="AN56" i="2"/>
  <c r="AO56" i="2"/>
  <c r="AL57" i="2"/>
  <c r="AM57" i="2"/>
  <c r="AN57" i="2"/>
  <c r="AO57" i="2"/>
  <c r="AL58" i="2"/>
  <c r="AM58" i="2"/>
  <c r="AN58" i="2"/>
  <c r="AO58" i="2"/>
  <c r="AL59" i="2"/>
  <c r="AM59" i="2"/>
  <c r="AN59" i="2"/>
  <c r="AO59" i="2"/>
  <c r="AL60" i="2"/>
  <c r="AM60" i="2"/>
  <c r="AN60" i="2"/>
  <c r="AO60" i="2"/>
  <c r="AL61" i="2"/>
  <c r="AM61" i="2"/>
  <c r="AN61" i="2"/>
  <c r="AO61" i="2"/>
  <c r="AL62" i="2"/>
  <c r="AM62" i="2"/>
  <c r="AN62" i="2"/>
  <c r="AO62" i="2"/>
  <c r="AL63" i="2"/>
  <c r="AM63" i="2"/>
  <c r="AN63" i="2"/>
  <c r="AO63" i="2"/>
  <c r="AL64" i="2"/>
  <c r="AM64" i="2"/>
  <c r="AN64" i="2"/>
  <c r="AO64" i="2"/>
  <c r="AL65" i="2"/>
  <c r="AM65" i="2"/>
  <c r="AN65" i="2"/>
  <c r="AO65" i="2"/>
  <c r="AL66" i="2"/>
  <c r="AM66" i="2"/>
  <c r="AN66" i="2"/>
  <c r="AO66" i="2"/>
  <c r="AL67" i="2"/>
  <c r="AM67" i="2"/>
  <c r="AN67" i="2"/>
  <c r="AO67" i="2"/>
  <c r="AL68" i="2"/>
  <c r="AM68" i="2"/>
  <c r="AN68" i="2"/>
  <c r="AO68" i="2"/>
  <c r="AL69" i="2"/>
  <c r="AM69" i="2"/>
  <c r="AN69" i="2"/>
  <c r="AO69" i="2"/>
  <c r="AL70" i="2"/>
  <c r="AM70" i="2"/>
  <c r="AN70" i="2"/>
  <c r="AO70" i="2"/>
  <c r="AL71" i="2"/>
  <c r="AM71" i="2"/>
  <c r="AN71" i="2"/>
  <c r="AO71" i="2"/>
  <c r="AL72" i="2"/>
  <c r="AM72" i="2"/>
  <c r="AN72" i="2"/>
  <c r="AO72" i="2"/>
  <c r="AL73" i="2"/>
  <c r="AM73" i="2"/>
  <c r="AN73" i="2"/>
  <c r="AO73" i="2"/>
  <c r="AL74" i="2"/>
  <c r="AM74" i="2"/>
  <c r="AN74" i="2"/>
  <c r="AO74" i="2"/>
  <c r="AL75" i="2"/>
  <c r="AM75" i="2"/>
  <c r="AN75" i="2"/>
  <c r="AO75" i="2"/>
  <c r="AL76" i="2"/>
  <c r="AM76" i="2"/>
  <c r="AN76" i="2"/>
  <c r="AO76" i="2"/>
  <c r="AL77" i="2"/>
  <c r="AM77" i="2"/>
  <c r="AN77" i="2"/>
  <c r="AO77" i="2"/>
  <c r="AL78" i="2"/>
  <c r="AM78" i="2"/>
  <c r="AN78" i="2"/>
  <c r="AO78" i="2"/>
  <c r="AL79" i="2"/>
  <c r="AM79" i="2"/>
  <c r="AN79" i="2"/>
  <c r="AO79" i="2"/>
  <c r="AL80" i="2"/>
  <c r="AM80" i="2"/>
  <c r="AN80" i="2"/>
  <c r="AO80" i="2"/>
  <c r="AL81" i="2"/>
  <c r="AM81" i="2"/>
  <c r="AN81" i="2"/>
  <c r="AO81" i="2"/>
  <c r="AL82" i="2"/>
  <c r="AM82" i="2"/>
  <c r="AN82" i="2"/>
  <c r="AO82" i="2"/>
  <c r="AL83" i="2"/>
  <c r="AM83" i="2"/>
  <c r="AN83" i="2"/>
  <c r="AO83" i="2"/>
  <c r="AL84" i="2"/>
  <c r="AM84" i="2"/>
  <c r="AN84" i="2"/>
  <c r="AO84" i="2"/>
  <c r="AL85" i="2"/>
  <c r="AM85" i="2"/>
  <c r="AN85" i="2"/>
  <c r="AO85" i="2"/>
  <c r="AL86" i="2"/>
  <c r="AM86" i="2"/>
  <c r="AN86" i="2"/>
  <c r="AO86" i="2"/>
  <c r="AO48" i="2"/>
  <c r="AN48" i="2"/>
  <c r="AM48" i="2"/>
  <c r="AL48" i="2"/>
  <c r="AL7" i="2"/>
  <c r="AM7" i="2"/>
  <c r="AN7" i="2"/>
  <c r="AO7" i="2"/>
  <c r="AL8" i="2"/>
  <c r="AM8" i="2"/>
  <c r="AN8" i="2"/>
  <c r="AO8" i="2"/>
  <c r="AL9" i="2"/>
  <c r="AM9" i="2"/>
  <c r="AN9" i="2"/>
  <c r="AO9" i="2"/>
  <c r="AL10" i="2"/>
  <c r="AM10" i="2"/>
  <c r="AN10" i="2"/>
  <c r="AO10" i="2"/>
  <c r="AL11" i="2"/>
  <c r="AM11" i="2"/>
  <c r="AN11" i="2"/>
  <c r="AO11" i="2"/>
  <c r="AL12" i="2"/>
  <c r="AM12" i="2"/>
  <c r="AN12" i="2"/>
  <c r="AO12" i="2"/>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0" i="2"/>
  <c r="AM30" i="2"/>
  <c r="AN30" i="2"/>
  <c r="AO30" i="2"/>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O6" i="2"/>
  <c r="AN6" i="2"/>
  <c r="AM6" i="2"/>
  <c r="AL6" i="2"/>
  <c r="AB208" i="15"/>
  <c r="AB209" i="15"/>
  <c r="AB210" i="15"/>
  <c r="AB211" i="15"/>
  <c r="AN6" i="15"/>
  <c r="AA208" i="15"/>
  <c r="AA209" i="15"/>
  <c r="AA210" i="15"/>
  <c r="AA211" i="15"/>
  <c r="AV46" i="2"/>
  <c r="AV47" i="2"/>
  <c r="AU47" i="2"/>
  <c r="AJ6" i="2"/>
  <c r="AJ49" i="2"/>
  <c r="AK49" i="2"/>
  <c r="AJ50" i="2"/>
  <c r="AK50" i="2"/>
  <c r="AJ51" i="2"/>
  <c r="AK51" i="2"/>
  <c r="AJ52" i="2"/>
  <c r="AK52" i="2"/>
  <c r="AJ53" i="2"/>
  <c r="AK53" i="2"/>
  <c r="AJ54" i="2"/>
  <c r="AK54" i="2"/>
  <c r="AJ55" i="2"/>
  <c r="AK55" i="2"/>
  <c r="AJ56" i="2"/>
  <c r="AK56" i="2"/>
  <c r="AJ57" i="2"/>
  <c r="AK57" i="2"/>
  <c r="AJ58" i="2"/>
  <c r="AK58" i="2"/>
  <c r="AJ59" i="2"/>
  <c r="AK59" i="2"/>
  <c r="AJ60" i="2"/>
  <c r="AK60" i="2"/>
  <c r="AJ61" i="2"/>
  <c r="AK61" i="2"/>
  <c r="AJ62" i="2"/>
  <c r="AK62" i="2"/>
  <c r="AJ63" i="2"/>
  <c r="AK63" i="2"/>
  <c r="AJ64" i="2"/>
  <c r="AK64" i="2"/>
  <c r="AJ65" i="2"/>
  <c r="AK65" i="2"/>
  <c r="AJ66" i="2"/>
  <c r="AK66" i="2"/>
  <c r="AJ67" i="2"/>
  <c r="AK67" i="2"/>
  <c r="AJ68" i="2"/>
  <c r="AK68" i="2"/>
  <c r="AJ69" i="2"/>
  <c r="AK69" i="2"/>
  <c r="AJ70" i="2"/>
  <c r="AK70" i="2"/>
  <c r="AJ71" i="2"/>
  <c r="AK71" i="2"/>
  <c r="AJ72" i="2"/>
  <c r="AK72" i="2"/>
  <c r="AJ73" i="2"/>
  <c r="AK73" i="2"/>
  <c r="AJ74" i="2"/>
  <c r="AK74" i="2"/>
  <c r="AJ75" i="2"/>
  <c r="AK75" i="2"/>
  <c r="AJ76" i="2"/>
  <c r="AK76" i="2"/>
  <c r="AJ77" i="2"/>
  <c r="AK77" i="2"/>
  <c r="AJ78" i="2"/>
  <c r="AK78" i="2"/>
  <c r="AJ79" i="2"/>
  <c r="AK79" i="2"/>
  <c r="AJ80" i="2"/>
  <c r="AK80" i="2"/>
  <c r="AJ81" i="2"/>
  <c r="AK81" i="2"/>
  <c r="AJ82" i="2"/>
  <c r="AK82" i="2"/>
  <c r="AJ83" i="2"/>
  <c r="AK83" i="2"/>
  <c r="AJ84" i="2"/>
  <c r="AK84" i="2"/>
  <c r="AJ85" i="2"/>
  <c r="AK85" i="2"/>
  <c r="AJ86" i="2"/>
  <c r="AK86" i="2"/>
  <c r="AJ87" i="2"/>
  <c r="AK87" i="2"/>
  <c r="AK48" i="2"/>
  <c r="AJ48" i="2"/>
  <c r="AJ7" i="2"/>
  <c r="AK7" i="2"/>
  <c r="AJ8" i="2"/>
  <c r="AK8" i="2"/>
  <c r="AJ9" i="2"/>
  <c r="AK9" i="2"/>
  <c r="AJ10" i="2"/>
  <c r="AK10" i="2"/>
  <c r="AJ11" i="2"/>
  <c r="AK11" i="2"/>
  <c r="AJ12" i="2"/>
  <c r="AK12" i="2"/>
  <c r="AJ13" i="2"/>
  <c r="AK13" i="2"/>
  <c r="AJ14" i="2"/>
  <c r="AK14" i="2"/>
  <c r="AJ15" i="2"/>
  <c r="AK15" i="2"/>
  <c r="AJ16" i="2"/>
  <c r="AK16" i="2"/>
  <c r="AJ17" i="2"/>
  <c r="AK17" i="2"/>
  <c r="AJ18" i="2"/>
  <c r="AK18" i="2"/>
  <c r="AJ19" i="2"/>
  <c r="AK19" i="2"/>
  <c r="AJ20" i="2"/>
  <c r="AK20" i="2"/>
  <c r="AJ21" i="2"/>
  <c r="AK21" i="2"/>
  <c r="AJ22" i="2"/>
  <c r="AK22" i="2"/>
  <c r="AJ23" i="2"/>
  <c r="AK23" i="2"/>
  <c r="AJ24" i="2"/>
  <c r="AK24" i="2"/>
  <c r="AJ25" i="2"/>
  <c r="AK25" i="2"/>
  <c r="AJ26" i="2"/>
  <c r="AK26" i="2"/>
  <c r="AJ27" i="2"/>
  <c r="AK27" i="2"/>
  <c r="AJ28" i="2"/>
  <c r="AK28" i="2"/>
  <c r="AJ29" i="2"/>
  <c r="AK29" i="2"/>
  <c r="AJ30" i="2"/>
  <c r="AK30" i="2"/>
  <c r="AJ31" i="2"/>
  <c r="AK31" i="2"/>
  <c r="AJ32" i="2"/>
  <c r="AK32" i="2"/>
  <c r="AJ33" i="2"/>
  <c r="AK33" i="2"/>
  <c r="AJ34" i="2"/>
  <c r="AK34" i="2"/>
  <c r="AJ35" i="2"/>
  <c r="AK35" i="2"/>
  <c r="AJ36" i="2"/>
  <c r="AK36" i="2"/>
  <c r="AJ37" i="2"/>
  <c r="AK37" i="2"/>
  <c r="AJ38" i="2"/>
  <c r="AK38" i="2"/>
  <c r="AJ39" i="2"/>
  <c r="AK39" i="2"/>
  <c r="AJ40" i="2"/>
  <c r="AK40" i="2"/>
  <c r="AJ41" i="2"/>
  <c r="AK41" i="2"/>
  <c r="AJ42" i="2"/>
  <c r="AK42" i="2"/>
  <c r="AJ43" i="2"/>
  <c r="AK43" i="2"/>
  <c r="AJ44" i="2"/>
  <c r="AK44" i="2"/>
  <c r="AJ45" i="2"/>
  <c r="AK45" i="2"/>
  <c r="AK6" i="2"/>
  <c r="P12" i="1"/>
  <c r="AB88" i="2" l="1"/>
  <c r="E25" i="1" s="1"/>
  <c r="AB46" i="2"/>
  <c r="E26" i="1" s="1"/>
  <c r="AC3" i="7" s="1"/>
  <c r="AB47" i="2"/>
  <c r="E30" i="1" s="1"/>
  <c r="AL3" i="7" s="1"/>
  <c r="A2" i="9"/>
  <c r="G3" i="13"/>
  <c r="G85" i="13"/>
  <c r="G167" i="13"/>
  <c r="G249" i="13"/>
  <c r="G4" i="13"/>
  <c r="G86" i="13"/>
  <c r="G168" i="13"/>
  <c r="G250" i="13"/>
  <c r="G5" i="13"/>
  <c r="G87" i="13"/>
  <c r="G169" i="13"/>
  <c r="G251" i="13"/>
  <c r="G6" i="13"/>
  <c r="G88" i="13"/>
  <c r="G170" i="13"/>
  <c r="G252" i="13"/>
  <c r="G7" i="13"/>
  <c r="G89" i="13"/>
  <c r="G171" i="13"/>
  <c r="G253" i="13"/>
  <c r="G8" i="13"/>
  <c r="G90" i="13"/>
  <c r="G172" i="13"/>
  <c r="G254" i="13"/>
  <c r="G9" i="13"/>
  <c r="G91" i="13"/>
  <c r="G173" i="13"/>
  <c r="G255" i="13"/>
  <c r="G10" i="13"/>
  <c r="G92" i="13"/>
  <c r="G174" i="13"/>
  <c r="G256" i="13"/>
  <c r="G11" i="13"/>
  <c r="G93" i="13"/>
  <c r="G175" i="13"/>
  <c r="G257" i="13"/>
  <c r="G12" i="13"/>
  <c r="G94" i="13"/>
  <c r="G176" i="13"/>
  <c r="G258" i="13"/>
  <c r="G13" i="13"/>
  <c r="G95" i="13"/>
  <c r="G177" i="13"/>
  <c r="G259" i="13"/>
  <c r="G14" i="13"/>
  <c r="G96" i="13"/>
  <c r="G260" i="13"/>
  <c r="G15" i="13"/>
  <c r="G97" i="13"/>
  <c r="G179" i="13"/>
  <c r="G261" i="13"/>
  <c r="G16" i="13"/>
  <c r="G98" i="13"/>
  <c r="G180" i="13"/>
  <c r="G262" i="13"/>
  <c r="G17" i="13"/>
  <c r="G99" i="13"/>
  <c r="G181" i="13"/>
  <c r="G263" i="13"/>
  <c r="G18" i="13"/>
  <c r="G100" i="13"/>
  <c r="G182" i="13"/>
  <c r="G264" i="13"/>
  <c r="G19" i="13"/>
  <c r="G101" i="13"/>
  <c r="G183" i="13"/>
  <c r="G265" i="13"/>
  <c r="G20" i="13"/>
  <c r="G102" i="13"/>
  <c r="G184" i="13"/>
  <c r="G266" i="13"/>
  <c r="G21" i="13"/>
  <c r="G103" i="13"/>
  <c r="G185" i="13"/>
  <c r="G267" i="13"/>
  <c r="G22" i="13"/>
  <c r="G104" i="13"/>
  <c r="G268" i="13"/>
  <c r="G23" i="13"/>
  <c r="G105" i="13"/>
  <c r="G187" i="13"/>
  <c r="G269" i="13"/>
  <c r="G24" i="13"/>
  <c r="G106" i="13"/>
  <c r="G188" i="13"/>
  <c r="G270" i="13"/>
  <c r="G25" i="13"/>
  <c r="G107" i="13"/>
  <c r="G189" i="13"/>
  <c r="G271" i="13"/>
  <c r="G26" i="13"/>
  <c r="G108" i="13"/>
  <c r="G190" i="13"/>
  <c r="G272" i="13"/>
  <c r="G27" i="13"/>
  <c r="G109" i="13"/>
  <c r="G191" i="13"/>
  <c r="G273" i="13"/>
  <c r="G28" i="13"/>
  <c r="G110" i="13"/>
  <c r="G192" i="13"/>
  <c r="G274" i="13"/>
  <c r="G29" i="13"/>
  <c r="G111" i="13"/>
  <c r="G193" i="13"/>
  <c r="G275" i="13"/>
  <c r="G30" i="13"/>
  <c r="G112" i="13"/>
  <c r="G276" i="13"/>
  <c r="G31" i="13"/>
  <c r="G113" i="13"/>
  <c r="G195" i="13"/>
  <c r="G277" i="13"/>
  <c r="G32" i="13"/>
  <c r="G114" i="13"/>
  <c r="G196" i="13"/>
  <c r="G278" i="13"/>
  <c r="G33" i="13"/>
  <c r="G115" i="13"/>
  <c r="G197" i="13"/>
  <c r="G279" i="13"/>
  <c r="G34" i="13"/>
  <c r="G116" i="13"/>
  <c r="G198" i="13"/>
  <c r="G280" i="13"/>
  <c r="G35" i="13"/>
  <c r="G117" i="13"/>
  <c r="G199" i="13"/>
  <c r="G281" i="13"/>
  <c r="G36" i="13"/>
  <c r="G118" i="13"/>
  <c r="G200" i="13"/>
  <c r="G282" i="13"/>
  <c r="G37" i="13"/>
  <c r="G119" i="13"/>
  <c r="G201" i="13"/>
  <c r="G283" i="13"/>
  <c r="G38" i="13"/>
  <c r="G120" i="13"/>
  <c r="G284" i="13"/>
  <c r="G39" i="13"/>
  <c r="G121" i="13"/>
  <c r="G203" i="13"/>
  <c r="G285" i="13"/>
  <c r="G40" i="13"/>
  <c r="G122" i="13"/>
  <c r="G204" i="13"/>
  <c r="G286" i="13"/>
  <c r="G41" i="13"/>
  <c r="G123" i="13"/>
  <c r="G205" i="13"/>
  <c r="G287" i="13"/>
  <c r="G44" i="13"/>
  <c r="G126" i="13"/>
  <c r="G208" i="13"/>
  <c r="G290" i="13"/>
  <c r="G45" i="13"/>
  <c r="G127" i="13"/>
  <c r="G209" i="13"/>
  <c r="G291" i="13"/>
  <c r="G46" i="13"/>
  <c r="G128" i="13"/>
  <c r="G210" i="13"/>
  <c r="G292" i="13"/>
  <c r="G47" i="13"/>
  <c r="G129" i="13"/>
  <c r="G211" i="13"/>
  <c r="G293" i="13"/>
  <c r="G48" i="13"/>
  <c r="G130" i="13"/>
  <c r="G294" i="13"/>
  <c r="G49" i="13"/>
  <c r="G131" i="13"/>
  <c r="G213" i="13"/>
  <c r="G295" i="13"/>
  <c r="G50" i="13"/>
  <c r="G132" i="13"/>
  <c r="G214" i="13"/>
  <c r="G296" i="13"/>
  <c r="G51" i="13"/>
  <c r="G133" i="13"/>
  <c r="G215" i="13"/>
  <c r="G297" i="13"/>
  <c r="G52" i="13"/>
  <c r="G134" i="13"/>
  <c r="G216" i="13"/>
  <c r="G298" i="13"/>
  <c r="G53" i="13"/>
  <c r="G135" i="13"/>
  <c r="G217" i="13"/>
  <c r="G299" i="13"/>
  <c r="G54" i="13"/>
  <c r="G136" i="13"/>
  <c r="G218" i="13"/>
  <c r="G300" i="13"/>
  <c r="G55" i="13"/>
  <c r="G137" i="13"/>
  <c r="G219" i="13"/>
  <c r="G301" i="13"/>
  <c r="G56" i="13"/>
  <c r="G138" i="13"/>
  <c r="G302" i="13"/>
  <c r="G57" i="13"/>
  <c r="G139" i="13"/>
  <c r="G221" i="13"/>
  <c r="G303" i="13"/>
  <c r="G58" i="13"/>
  <c r="G140" i="13"/>
  <c r="G222" i="13"/>
  <c r="G304" i="13"/>
  <c r="G59" i="13"/>
  <c r="G141" i="13"/>
  <c r="G223" i="13"/>
  <c r="G305" i="13"/>
  <c r="G60" i="13"/>
  <c r="G142" i="13"/>
  <c r="G224" i="13"/>
  <c r="G306" i="13"/>
  <c r="G61" i="13"/>
  <c r="G143" i="13"/>
  <c r="G225" i="13"/>
  <c r="G307" i="13"/>
  <c r="G62" i="13"/>
  <c r="G144" i="13"/>
  <c r="G226" i="13"/>
  <c r="G308" i="13"/>
  <c r="G63" i="13"/>
  <c r="G145" i="13"/>
  <c r="G227" i="13"/>
  <c r="G309" i="13"/>
  <c r="G64" i="13"/>
  <c r="G146" i="13"/>
  <c r="G310" i="13"/>
  <c r="G65" i="13"/>
  <c r="G147" i="13"/>
  <c r="G229" i="13"/>
  <c r="G311" i="13"/>
  <c r="G66" i="13"/>
  <c r="G148" i="13"/>
  <c r="G230" i="13"/>
  <c r="G312" i="13"/>
  <c r="G67" i="13"/>
  <c r="G149" i="13"/>
  <c r="G231" i="13"/>
  <c r="G313" i="13"/>
  <c r="G68" i="13"/>
  <c r="G150" i="13"/>
  <c r="G232" i="13"/>
  <c r="G314" i="13"/>
  <c r="G69" i="13"/>
  <c r="G151" i="13"/>
  <c r="G233" i="13"/>
  <c r="G315" i="13"/>
  <c r="G70" i="13"/>
  <c r="G152" i="13"/>
  <c r="G234" i="13"/>
  <c r="G316" i="13"/>
  <c r="G71" i="13"/>
  <c r="G153" i="13"/>
  <c r="G235" i="13"/>
  <c r="G317" i="13"/>
  <c r="G72" i="13"/>
  <c r="G154" i="13"/>
  <c r="G318" i="13"/>
  <c r="G73" i="13"/>
  <c r="G155" i="13"/>
  <c r="G237" i="13"/>
  <c r="G319" i="13"/>
  <c r="G74" i="13"/>
  <c r="G156" i="13"/>
  <c r="G238" i="13"/>
  <c r="G320" i="13"/>
  <c r="G75" i="13"/>
  <c r="G157" i="13"/>
  <c r="G239" i="13"/>
  <c r="G321" i="13"/>
  <c r="G76" i="13"/>
  <c r="G158" i="13"/>
  <c r="G240" i="13"/>
  <c r="G322" i="13"/>
  <c r="G77" i="13"/>
  <c r="G159" i="13"/>
  <c r="G241" i="13"/>
  <c r="G323" i="13"/>
  <c r="G78" i="13"/>
  <c r="G160" i="13"/>
  <c r="G242" i="13"/>
  <c r="G324" i="13"/>
  <c r="G79" i="13"/>
  <c r="G161" i="13"/>
  <c r="G243" i="13"/>
  <c r="G325" i="13"/>
  <c r="G80" i="13"/>
  <c r="G162" i="13"/>
  <c r="G326" i="13"/>
  <c r="G81" i="13"/>
  <c r="G163" i="13"/>
  <c r="G245" i="13"/>
  <c r="G327" i="13"/>
  <c r="G82" i="13"/>
  <c r="G164" i="13"/>
  <c r="G246" i="13"/>
  <c r="G328" i="13"/>
  <c r="G83" i="13"/>
  <c r="G165" i="13"/>
  <c r="G247" i="13"/>
  <c r="G329" i="13"/>
  <c r="G248" i="13"/>
  <c r="G166" i="13"/>
  <c r="G84" i="13"/>
  <c r="G2" i="13"/>
  <c r="J44" i="4"/>
  <c r="J45" i="4"/>
  <c r="J46" i="4"/>
  <c r="J47" i="4"/>
  <c r="J48" i="4"/>
  <c r="J53" i="4"/>
  <c r="J54" i="4"/>
  <c r="J55" i="4"/>
  <c r="J56" i="4"/>
  <c r="J57" i="4"/>
  <c r="AH6" i="2"/>
  <c r="AU6" i="2" s="1"/>
  <c r="AH7" i="2"/>
  <c r="AU7" i="2" s="1"/>
  <c r="AH8" i="2"/>
  <c r="AU8" i="2" s="1"/>
  <c r="AH9" i="2"/>
  <c r="AH10" i="2"/>
  <c r="AU10" i="2" s="1"/>
  <c r="AH11" i="2"/>
  <c r="AH12" i="2"/>
  <c r="AU12" i="2" s="1"/>
  <c r="T7" i="2"/>
  <c r="U7" i="2"/>
  <c r="T8" i="2"/>
  <c r="U8" i="2"/>
  <c r="T9" i="2"/>
  <c r="U9" i="2"/>
  <c r="T10" i="2"/>
  <c r="U10" i="2"/>
  <c r="T11" i="2"/>
  <c r="U11" i="2"/>
  <c r="T12" i="2"/>
  <c r="U12" i="2"/>
  <c r="T13" i="2"/>
  <c r="U13" i="2"/>
  <c r="T14" i="2"/>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AF35" i="2" s="1"/>
  <c r="C31" i="12" s="1"/>
  <c r="T36" i="2"/>
  <c r="U36" i="2"/>
  <c r="T37" i="2"/>
  <c r="U37" i="2"/>
  <c r="T38" i="2"/>
  <c r="U38" i="2"/>
  <c r="T39" i="2"/>
  <c r="U39" i="2"/>
  <c r="T40" i="2"/>
  <c r="U40" i="2"/>
  <c r="T41" i="2"/>
  <c r="U41" i="2"/>
  <c r="T42" i="2"/>
  <c r="U42" i="2"/>
  <c r="T43" i="2"/>
  <c r="U43" i="2"/>
  <c r="T44" i="2"/>
  <c r="U44" i="2"/>
  <c r="T45" i="2"/>
  <c r="U45" i="2"/>
  <c r="T48" i="2"/>
  <c r="U48" i="2"/>
  <c r="T49" i="2"/>
  <c r="U49" i="2"/>
  <c r="T50" i="2"/>
  <c r="U50" i="2"/>
  <c r="T51" i="2"/>
  <c r="U51" i="2"/>
  <c r="T52" i="2"/>
  <c r="U52" i="2"/>
  <c r="T53" i="2"/>
  <c r="U53" i="2"/>
  <c r="AF53" i="2" s="1"/>
  <c r="C49" i="12" s="1"/>
  <c r="T54" i="2"/>
  <c r="U54" i="2"/>
  <c r="T55" i="2"/>
  <c r="U55" i="2"/>
  <c r="T56" i="2"/>
  <c r="U56" i="2"/>
  <c r="T57" i="2"/>
  <c r="U57" i="2"/>
  <c r="T58" i="2"/>
  <c r="U58" i="2"/>
  <c r="T59" i="2"/>
  <c r="U59" i="2"/>
  <c r="T60" i="2"/>
  <c r="U60" i="2"/>
  <c r="T61" i="2"/>
  <c r="U61" i="2"/>
  <c r="T62" i="2"/>
  <c r="U62" i="2"/>
  <c r="T63" i="2"/>
  <c r="U63" i="2"/>
  <c r="T64" i="2"/>
  <c r="U64" i="2"/>
  <c r="T65" i="2"/>
  <c r="U65" i="2"/>
  <c r="T66" i="2"/>
  <c r="U66" i="2"/>
  <c r="T67" i="2"/>
  <c r="U67" i="2"/>
  <c r="T68" i="2"/>
  <c r="U68" i="2"/>
  <c r="T69" i="2"/>
  <c r="U69" i="2"/>
  <c r="AF69" i="2" s="1"/>
  <c r="C65" i="12" s="1"/>
  <c r="T70" i="2"/>
  <c r="U70" i="2"/>
  <c r="T71" i="2"/>
  <c r="U71" i="2"/>
  <c r="T72" i="2"/>
  <c r="X72" i="2" s="1"/>
  <c r="U72" i="2"/>
  <c r="T73" i="2"/>
  <c r="U73" i="2"/>
  <c r="T74" i="2"/>
  <c r="U74" i="2"/>
  <c r="T75" i="2"/>
  <c r="U75" i="2"/>
  <c r="T76" i="2"/>
  <c r="U76" i="2"/>
  <c r="T77" i="2"/>
  <c r="U77" i="2"/>
  <c r="T78" i="2"/>
  <c r="U78" i="2"/>
  <c r="T79" i="2"/>
  <c r="U79" i="2"/>
  <c r="T80" i="2"/>
  <c r="U80" i="2"/>
  <c r="T81" i="2"/>
  <c r="U81" i="2"/>
  <c r="X81" i="2" s="1"/>
  <c r="T82" i="2"/>
  <c r="U82" i="2"/>
  <c r="T83" i="2"/>
  <c r="U83" i="2"/>
  <c r="T84" i="2"/>
  <c r="AF84" i="2" s="1"/>
  <c r="C80" i="12" s="1"/>
  <c r="U84" i="2"/>
  <c r="T85" i="2"/>
  <c r="U85" i="2"/>
  <c r="T86" i="2"/>
  <c r="U86" i="2"/>
  <c r="AF86" i="2" s="1"/>
  <c r="C82" i="12" s="1"/>
  <c r="T87" i="2"/>
  <c r="U87" i="2"/>
  <c r="U6" i="2"/>
  <c r="T6" i="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44"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2" i="12"/>
  <c r="AW8" i="4"/>
  <c r="E3" i="14" s="1"/>
  <c r="AW9" i="4"/>
  <c r="E4" i="14" s="1"/>
  <c r="AW10" i="4"/>
  <c r="E5" i="14" s="1"/>
  <c r="AW11" i="4"/>
  <c r="E6" i="14" s="1"/>
  <c r="AW12" i="4"/>
  <c r="E7" i="14" s="1"/>
  <c r="AW13" i="4"/>
  <c r="E8" i="14" s="1"/>
  <c r="AW16" i="4"/>
  <c r="E11" i="14" s="1"/>
  <c r="AW17" i="4"/>
  <c r="E12" i="14" s="1"/>
  <c r="AW18" i="4"/>
  <c r="E13" i="14" s="1"/>
  <c r="AW19" i="4"/>
  <c r="E14" i="14" s="1"/>
  <c r="AW20" i="4"/>
  <c r="E15" i="14" s="1"/>
  <c r="AW21" i="4"/>
  <c r="E16" i="14" s="1"/>
  <c r="AW22" i="4"/>
  <c r="E17" i="14" s="1"/>
  <c r="AW25" i="4"/>
  <c r="E20" i="14" s="1"/>
  <c r="AW26" i="4"/>
  <c r="E21" i="14" s="1"/>
  <c r="AW27" i="4"/>
  <c r="E22" i="14" s="1"/>
  <c r="AW28" i="4"/>
  <c r="E23" i="14" s="1"/>
  <c r="AW29" i="4"/>
  <c r="E24" i="14" s="1"/>
  <c r="AW30" i="4"/>
  <c r="E25" i="14" s="1"/>
  <c r="AW31" i="4"/>
  <c r="E26" i="14" s="1"/>
  <c r="AW34" i="4"/>
  <c r="E29" i="14" s="1"/>
  <c r="AW35" i="4"/>
  <c r="E30" i="14" s="1"/>
  <c r="AW36" i="4"/>
  <c r="E31" i="14" s="1"/>
  <c r="AW37" i="4"/>
  <c r="E32" i="14" s="1"/>
  <c r="AW38" i="4"/>
  <c r="E33" i="14" s="1"/>
  <c r="AW39" i="4"/>
  <c r="E34" i="14" s="1"/>
  <c r="AW40" i="4"/>
  <c r="E35" i="14" s="1"/>
  <c r="AW43" i="4"/>
  <c r="E38" i="14" s="1"/>
  <c r="AW44" i="4"/>
  <c r="E39" i="14" s="1"/>
  <c r="AW45" i="4"/>
  <c r="E40" i="14" s="1"/>
  <c r="AW46" i="4"/>
  <c r="E41" i="14" s="1"/>
  <c r="AW47" i="4"/>
  <c r="E42" i="14" s="1"/>
  <c r="AW48" i="4"/>
  <c r="E43" i="14" s="1"/>
  <c r="AW49" i="4"/>
  <c r="E44" i="14" s="1"/>
  <c r="AW52" i="4"/>
  <c r="E47" i="14" s="1"/>
  <c r="AW53" i="4"/>
  <c r="E48" i="14" s="1"/>
  <c r="AW54" i="4"/>
  <c r="E49" i="14" s="1"/>
  <c r="AW55" i="4"/>
  <c r="E50" i="14" s="1"/>
  <c r="AW56" i="4"/>
  <c r="E51" i="14" s="1"/>
  <c r="AW57" i="4"/>
  <c r="E52" i="14" s="1"/>
  <c r="AW58" i="4"/>
  <c r="E53" i="14" s="1"/>
  <c r="AW7" i="4"/>
  <c r="E2" i="14" s="1"/>
  <c r="A39" i="14"/>
  <c r="A40" i="14"/>
  <c r="A41" i="14"/>
  <c r="A42" i="14"/>
  <c r="A43" i="14"/>
  <c r="A44" i="14"/>
  <c r="A45" i="14"/>
  <c r="A47" i="14"/>
  <c r="A48" i="14"/>
  <c r="A49" i="14"/>
  <c r="A50" i="14"/>
  <c r="A51" i="14"/>
  <c r="A52" i="14"/>
  <c r="A53" i="14"/>
  <c r="A38" i="14"/>
  <c r="A21" i="14"/>
  <c r="A22" i="14"/>
  <c r="A23" i="14"/>
  <c r="A24" i="14"/>
  <c r="A25" i="14"/>
  <c r="A26" i="14"/>
  <c r="A27" i="14"/>
  <c r="A29" i="14"/>
  <c r="A30" i="14"/>
  <c r="A31" i="14"/>
  <c r="A32" i="14"/>
  <c r="A33" i="14"/>
  <c r="A34" i="14"/>
  <c r="A35" i="14"/>
  <c r="A20" i="14"/>
  <c r="A3" i="14"/>
  <c r="A4" i="14"/>
  <c r="A5" i="14"/>
  <c r="A6" i="14"/>
  <c r="A7" i="14"/>
  <c r="A8" i="14"/>
  <c r="A9" i="14"/>
  <c r="A11" i="14"/>
  <c r="A12" i="14"/>
  <c r="A13" i="14"/>
  <c r="A14" i="14"/>
  <c r="A15" i="14"/>
  <c r="A16" i="14"/>
  <c r="A17" i="14"/>
  <c r="A36" i="14"/>
  <c r="A2" i="14"/>
  <c r="AS8" i="4"/>
  <c r="J3" i="14" s="1"/>
  <c r="AT8" i="4"/>
  <c r="K3" i="14" s="1"/>
  <c r="AU8" i="4"/>
  <c r="L3" i="14" s="1"/>
  <c r="AV8" i="4"/>
  <c r="M3" i="14" s="1"/>
  <c r="AS9" i="4"/>
  <c r="J4" i="14" s="1"/>
  <c r="AT9" i="4"/>
  <c r="K4" i="14" s="1"/>
  <c r="AU9" i="4"/>
  <c r="L4" i="14" s="1"/>
  <c r="AV9" i="4"/>
  <c r="M4" i="14" s="1"/>
  <c r="AS10" i="4"/>
  <c r="J5" i="14" s="1"/>
  <c r="AT10" i="4"/>
  <c r="K5" i="14" s="1"/>
  <c r="AU10" i="4"/>
  <c r="L5" i="14" s="1"/>
  <c r="AV10" i="4"/>
  <c r="M5" i="14" s="1"/>
  <c r="AS11" i="4"/>
  <c r="J6" i="14" s="1"/>
  <c r="AT11" i="4"/>
  <c r="K6" i="14" s="1"/>
  <c r="AU11" i="4"/>
  <c r="L6" i="14" s="1"/>
  <c r="AV11" i="4"/>
  <c r="M6" i="14" s="1"/>
  <c r="AS12" i="4"/>
  <c r="J7" i="14" s="1"/>
  <c r="AT12" i="4"/>
  <c r="K7" i="14" s="1"/>
  <c r="AU12" i="4"/>
  <c r="L7" i="14" s="1"/>
  <c r="AV12" i="4"/>
  <c r="M7" i="14" s="1"/>
  <c r="AS14" i="4"/>
  <c r="AT14" i="4"/>
  <c r="AU14" i="4"/>
  <c r="AV14" i="4"/>
  <c r="AT15" i="4"/>
  <c r="AU15" i="4"/>
  <c r="AV15" i="4"/>
  <c r="AS17" i="4"/>
  <c r="J12" i="14" s="1"/>
  <c r="AT17" i="4"/>
  <c r="K12" i="14" s="1"/>
  <c r="AU17" i="4"/>
  <c r="L12" i="14" s="1"/>
  <c r="AV17" i="4"/>
  <c r="M12" i="14" s="1"/>
  <c r="AS18" i="4"/>
  <c r="J13" i="14" s="1"/>
  <c r="AT18" i="4"/>
  <c r="K13" i="14" s="1"/>
  <c r="AU18" i="4"/>
  <c r="L13" i="14" s="1"/>
  <c r="AV18" i="4"/>
  <c r="M13" i="14" s="1"/>
  <c r="AS19" i="4"/>
  <c r="J14" i="14" s="1"/>
  <c r="AT19" i="4"/>
  <c r="K14" i="14" s="1"/>
  <c r="AU19" i="4"/>
  <c r="L14" i="14" s="1"/>
  <c r="AV19" i="4"/>
  <c r="M14" i="14" s="1"/>
  <c r="AS20" i="4"/>
  <c r="J15" i="14" s="1"/>
  <c r="AT20" i="4"/>
  <c r="K15" i="14" s="1"/>
  <c r="AU20" i="4"/>
  <c r="L15" i="14" s="1"/>
  <c r="AV20" i="4"/>
  <c r="M15" i="14" s="1"/>
  <c r="AS21" i="4"/>
  <c r="J16" i="14" s="1"/>
  <c r="AT21" i="4"/>
  <c r="K16" i="14" s="1"/>
  <c r="AU21" i="4"/>
  <c r="L16" i="14" s="1"/>
  <c r="AV21" i="4"/>
  <c r="M16" i="14" s="1"/>
  <c r="AS23" i="4"/>
  <c r="AT23" i="4"/>
  <c r="AU23" i="4"/>
  <c r="AV23" i="4"/>
  <c r="AT24" i="4"/>
  <c r="AU24" i="4"/>
  <c r="AV24" i="4"/>
  <c r="AS26" i="4"/>
  <c r="J21" i="14" s="1"/>
  <c r="AT26" i="4"/>
  <c r="K21" i="14" s="1"/>
  <c r="AU26" i="4"/>
  <c r="L21" i="14" s="1"/>
  <c r="AV26" i="4"/>
  <c r="M21" i="14" s="1"/>
  <c r="AS27" i="4"/>
  <c r="J22" i="14" s="1"/>
  <c r="AT27" i="4"/>
  <c r="K22" i="14" s="1"/>
  <c r="AU27" i="4"/>
  <c r="L22" i="14" s="1"/>
  <c r="AV27" i="4"/>
  <c r="M22" i="14" s="1"/>
  <c r="AS28" i="4"/>
  <c r="J23" i="14" s="1"/>
  <c r="AT28" i="4"/>
  <c r="K23" i="14" s="1"/>
  <c r="AU28" i="4"/>
  <c r="L23" i="14" s="1"/>
  <c r="AV28" i="4"/>
  <c r="M23" i="14" s="1"/>
  <c r="AS29" i="4"/>
  <c r="J24" i="14" s="1"/>
  <c r="AT29" i="4"/>
  <c r="K24" i="14" s="1"/>
  <c r="AU29" i="4"/>
  <c r="L24" i="14" s="1"/>
  <c r="AV29" i="4"/>
  <c r="M24" i="14" s="1"/>
  <c r="AS30" i="4"/>
  <c r="J25" i="14" s="1"/>
  <c r="AT30" i="4"/>
  <c r="K25" i="14" s="1"/>
  <c r="AU30" i="4"/>
  <c r="L25" i="14" s="1"/>
  <c r="AV30" i="4"/>
  <c r="M25" i="14" s="1"/>
  <c r="AS32" i="4"/>
  <c r="AT32" i="4"/>
  <c r="AU32" i="4"/>
  <c r="AV32" i="4"/>
  <c r="AT33" i="4"/>
  <c r="AU33" i="4"/>
  <c r="AV33" i="4"/>
  <c r="AS35" i="4"/>
  <c r="J30" i="14" s="1"/>
  <c r="AT35" i="4"/>
  <c r="K30" i="14" s="1"/>
  <c r="AU35" i="4"/>
  <c r="L30" i="14" s="1"/>
  <c r="AV35" i="4"/>
  <c r="M30" i="14" s="1"/>
  <c r="AS36" i="4"/>
  <c r="J31" i="14" s="1"/>
  <c r="AT36" i="4"/>
  <c r="K31" i="14" s="1"/>
  <c r="AU36" i="4"/>
  <c r="L31" i="14" s="1"/>
  <c r="AV36" i="4"/>
  <c r="M31" i="14" s="1"/>
  <c r="AS37" i="4"/>
  <c r="J32" i="14" s="1"/>
  <c r="AT37" i="4"/>
  <c r="K32" i="14" s="1"/>
  <c r="AU37" i="4"/>
  <c r="L32" i="14" s="1"/>
  <c r="AV37" i="4"/>
  <c r="M32" i="14" s="1"/>
  <c r="AS38" i="4"/>
  <c r="J33" i="14" s="1"/>
  <c r="AT38" i="4"/>
  <c r="K33" i="14" s="1"/>
  <c r="AU38" i="4"/>
  <c r="L33" i="14" s="1"/>
  <c r="AV38" i="4"/>
  <c r="M33" i="14" s="1"/>
  <c r="AS39" i="4"/>
  <c r="J34" i="14" s="1"/>
  <c r="AT39" i="4"/>
  <c r="K34" i="14" s="1"/>
  <c r="AU39" i="4"/>
  <c r="L34" i="14" s="1"/>
  <c r="AV39" i="4"/>
  <c r="M34" i="14" s="1"/>
  <c r="AS41" i="4"/>
  <c r="AT41" i="4"/>
  <c r="AU41" i="4"/>
  <c r="AV41" i="4"/>
  <c r="AT42" i="4"/>
  <c r="AU42" i="4"/>
  <c r="AV42" i="4"/>
  <c r="AS44" i="4"/>
  <c r="J39" i="14" s="1"/>
  <c r="AT44" i="4"/>
  <c r="K39" i="14" s="1"/>
  <c r="AU44" i="4"/>
  <c r="L39" i="14" s="1"/>
  <c r="AV44" i="4"/>
  <c r="M39" i="14" s="1"/>
  <c r="AS45" i="4"/>
  <c r="J40" i="14" s="1"/>
  <c r="AT45" i="4"/>
  <c r="K40" i="14" s="1"/>
  <c r="AU45" i="4"/>
  <c r="L40" i="14" s="1"/>
  <c r="AV45" i="4"/>
  <c r="M40" i="14" s="1"/>
  <c r="AS46" i="4"/>
  <c r="J41" i="14" s="1"/>
  <c r="AT46" i="4"/>
  <c r="K41" i="14" s="1"/>
  <c r="AU46" i="4"/>
  <c r="L41" i="14" s="1"/>
  <c r="AV46" i="4"/>
  <c r="M41" i="14" s="1"/>
  <c r="AS47" i="4"/>
  <c r="J42" i="14" s="1"/>
  <c r="AT47" i="4"/>
  <c r="K42" i="14" s="1"/>
  <c r="AU47" i="4"/>
  <c r="L42" i="14" s="1"/>
  <c r="AV47" i="4"/>
  <c r="M42" i="14" s="1"/>
  <c r="AS48" i="4"/>
  <c r="J43" i="14" s="1"/>
  <c r="AT48" i="4"/>
  <c r="K43" i="14" s="1"/>
  <c r="AU48" i="4"/>
  <c r="L43" i="14" s="1"/>
  <c r="AV48" i="4"/>
  <c r="M43" i="14" s="1"/>
  <c r="AS50" i="4"/>
  <c r="AT50" i="4"/>
  <c r="AU50" i="4"/>
  <c r="AV50" i="4"/>
  <c r="AT51" i="4"/>
  <c r="AU51" i="4"/>
  <c r="AV51" i="4"/>
  <c r="AS53" i="4"/>
  <c r="J48" i="14" s="1"/>
  <c r="AT53" i="4"/>
  <c r="K48" i="14" s="1"/>
  <c r="AU53" i="4"/>
  <c r="L48" i="14" s="1"/>
  <c r="AV53" i="4"/>
  <c r="M48" i="14" s="1"/>
  <c r="AS54" i="4"/>
  <c r="J49" i="14" s="1"/>
  <c r="AT54" i="4"/>
  <c r="K49" i="14" s="1"/>
  <c r="AU54" i="4"/>
  <c r="L49" i="14" s="1"/>
  <c r="AV54" i="4"/>
  <c r="M49" i="14" s="1"/>
  <c r="AS55" i="4"/>
  <c r="J50" i="14" s="1"/>
  <c r="AT55" i="4"/>
  <c r="K50" i="14" s="1"/>
  <c r="AU55" i="4"/>
  <c r="L50" i="14" s="1"/>
  <c r="AV55" i="4"/>
  <c r="M50" i="14" s="1"/>
  <c r="AS56" i="4"/>
  <c r="J51" i="14" s="1"/>
  <c r="AT56" i="4"/>
  <c r="K51" i="14" s="1"/>
  <c r="AU56" i="4"/>
  <c r="L51" i="14" s="1"/>
  <c r="AV56" i="4"/>
  <c r="M51" i="14" s="1"/>
  <c r="AS57" i="4"/>
  <c r="J52" i="14" s="1"/>
  <c r="AT57" i="4"/>
  <c r="K52" i="14" s="1"/>
  <c r="AU57" i="4"/>
  <c r="L52" i="14" s="1"/>
  <c r="AV57" i="4"/>
  <c r="M52" i="14" s="1"/>
  <c r="AV59" i="4"/>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85" i="13"/>
  <c r="C85" i="13" s="1"/>
  <c r="A87" i="13"/>
  <c r="C87" i="13" s="1"/>
  <c r="A88" i="13"/>
  <c r="C88" i="13" s="1"/>
  <c r="A89" i="13"/>
  <c r="C89" i="13" s="1"/>
  <c r="A90" i="13"/>
  <c r="C90" i="13" s="1"/>
  <c r="A91" i="13"/>
  <c r="C91" i="13" s="1"/>
  <c r="A92" i="13"/>
  <c r="C92" i="13" s="1"/>
  <c r="A93" i="13"/>
  <c r="C93" i="13" s="1"/>
  <c r="A94" i="13"/>
  <c r="C94" i="13" s="1"/>
  <c r="A95" i="13"/>
  <c r="C95" i="13" s="1"/>
  <c r="A96" i="13"/>
  <c r="C96" i="13" s="1"/>
  <c r="A97" i="13"/>
  <c r="C97" i="13" s="1"/>
  <c r="A98" i="13"/>
  <c r="C98" i="13" s="1"/>
  <c r="A99" i="13"/>
  <c r="C99" i="13" s="1"/>
  <c r="A100" i="13"/>
  <c r="C100" i="13" s="1"/>
  <c r="A101" i="13"/>
  <c r="C101" i="13" s="1"/>
  <c r="A102" i="13"/>
  <c r="C102" i="13" s="1"/>
  <c r="A103" i="13"/>
  <c r="C103" i="13" s="1"/>
  <c r="A104" i="13"/>
  <c r="C104" i="13" s="1"/>
  <c r="A105" i="13"/>
  <c r="C105" i="13" s="1"/>
  <c r="A106" i="13"/>
  <c r="C106" i="13" s="1"/>
  <c r="A107" i="13"/>
  <c r="C107" i="13" s="1"/>
  <c r="A108" i="13"/>
  <c r="C108" i="13" s="1"/>
  <c r="A109" i="13"/>
  <c r="C109" i="13" s="1"/>
  <c r="A110" i="13"/>
  <c r="C110" i="13" s="1"/>
  <c r="A111" i="13"/>
  <c r="C111" i="13" s="1"/>
  <c r="A112" i="13"/>
  <c r="C112" i="13" s="1"/>
  <c r="A113" i="13"/>
  <c r="C113" i="13" s="1"/>
  <c r="A114" i="13"/>
  <c r="C114" i="13" s="1"/>
  <c r="A115" i="13"/>
  <c r="C115" i="13" s="1"/>
  <c r="A116" i="13"/>
  <c r="C116" i="13" s="1"/>
  <c r="A117" i="13"/>
  <c r="C117" i="13" s="1"/>
  <c r="A118" i="13"/>
  <c r="C118" i="13" s="1"/>
  <c r="A119" i="13"/>
  <c r="C119" i="13" s="1"/>
  <c r="A120" i="13"/>
  <c r="C120" i="13" s="1"/>
  <c r="A121" i="13"/>
  <c r="C121" i="13" s="1"/>
  <c r="A122" i="13"/>
  <c r="C122" i="13" s="1"/>
  <c r="A128"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G178" i="13"/>
  <c r="G186" i="13"/>
  <c r="G194" i="13"/>
  <c r="G202" i="13"/>
  <c r="G212" i="13"/>
  <c r="G220" i="13"/>
  <c r="G228" i="13"/>
  <c r="G236" i="13"/>
  <c r="G244" i="13"/>
  <c r="AI7" i="2"/>
  <c r="AI8" i="2"/>
  <c r="B86" i="13" s="1"/>
  <c r="AI9" i="2"/>
  <c r="B87" i="13" s="1"/>
  <c r="AI10" i="2"/>
  <c r="B88" i="13" s="1"/>
  <c r="AI11" i="2"/>
  <c r="B89" i="13" s="1"/>
  <c r="AI12" i="2"/>
  <c r="B90" i="13" s="1"/>
  <c r="AH13" i="2"/>
  <c r="AI13" i="2"/>
  <c r="B91" i="13" s="1"/>
  <c r="AH14" i="2"/>
  <c r="AI14" i="2"/>
  <c r="B92" i="13" s="1"/>
  <c r="AH15" i="2"/>
  <c r="AI15" i="2"/>
  <c r="B93" i="13" s="1"/>
  <c r="AH16" i="2"/>
  <c r="AI16" i="2"/>
  <c r="B94" i="13" s="1"/>
  <c r="AH17" i="2"/>
  <c r="AI17" i="2"/>
  <c r="B95" i="13" s="1"/>
  <c r="AH18" i="2"/>
  <c r="AI18" i="2"/>
  <c r="B96" i="13" s="1"/>
  <c r="AH19" i="2"/>
  <c r="AI19" i="2"/>
  <c r="B97" i="13" s="1"/>
  <c r="AH20" i="2"/>
  <c r="AI20" i="2"/>
  <c r="B98" i="13" s="1"/>
  <c r="AH21" i="2"/>
  <c r="AI21" i="2"/>
  <c r="B99" i="13" s="1"/>
  <c r="AH22" i="2"/>
  <c r="AI22" i="2"/>
  <c r="B100" i="13" s="1"/>
  <c r="AH23" i="2"/>
  <c r="AI23" i="2"/>
  <c r="B101" i="13" s="1"/>
  <c r="AH24" i="2"/>
  <c r="AI24" i="2"/>
  <c r="B102" i="13" s="1"/>
  <c r="AH25" i="2"/>
  <c r="AI25" i="2"/>
  <c r="B103" i="13" s="1"/>
  <c r="AH26" i="2"/>
  <c r="AI26" i="2"/>
  <c r="B104" i="13" s="1"/>
  <c r="AH27" i="2"/>
  <c r="AI27" i="2"/>
  <c r="B105" i="13" s="1"/>
  <c r="AH28" i="2"/>
  <c r="AI28" i="2"/>
  <c r="B106" i="13" s="1"/>
  <c r="AH29" i="2"/>
  <c r="AI29" i="2"/>
  <c r="B107" i="13" s="1"/>
  <c r="AH30" i="2"/>
  <c r="AI30" i="2"/>
  <c r="B108" i="13" s="1"/>
  <c r="AH31" i="2"/>
  <c r="AI31" i="2"/>
  <c r="B109" i="13" s="1"/>
  <c r="AH32" i="2"/>
  <c r="AI32" i="2"/>
  <c r="B110" i="13" s="1"/>
  <c r="AH33" i="2"/>
  <c r="AI33" i="2"/>
  <c r="B111" i="13" s="1"/>
  <c r="AH34" i="2"/>
  <c r="AI34" i="2"/>
  <c r="B112" i="13" s="1"/>
  <c r="AH35" i="2"/>
  <c r="AI35" i="2"/>
  <c r="B113" i="13" s="1"/>
  <c r="AH36" i="2"/>
  <c r="AI36" i="2"/>
  <c r="B114" i="13" s="1"/>
  <c r="AH37" i="2"/>
  <c r="AI37" i="2"/>
  <c r="B115" i="13" s="1"/>
  <c r="AH38" i="2"/>
  <c r="AI38" i="2"/>
  <c r="B116" i="13" s="1"/>
  <c r="AH39" i="2"/>
  <c r="AI39" i="2"/>
  <c r="B117" i="13" s="1"/>
  <c r="AH40" i="2"/>
  <c r="AI40" i="2"/>
  <c r="B118" i="13" s="1"/>
  <c r="AH41" i="2"/>
  <c r="AI41" i="2"/>
  <c r="B119" i="13" s="1"/>
  <c r="AH42" i="2"/>
  <c r="AI42" i="2"/>
  <c r="B120" i="13" s="1"/>
  <c r="AH43" i="2"/>
  <c r="AI43" i="2"/>
  <c r="B121" i="13" s="1"/>
  <c r="AH44" i="2"/>
  <c r="AI44" i="2"/>
  <c r="B122" i="13" s="1"/>
  <c r="AH45" i="2"/>
  <c r="AI45" i="2"/>
  <c r="B123" i="13" s="1"/>
  <c r="AH46" i="2"/>
  <c r="AU46" i="2" s="1"/>
  <c r="AH48" i="2"/>
  <c r="AU48" i="2" s="1"/>
  <c r="AI48" i="2"/>
  <c r="AH49" i="2"/>
  <c r="AI49" i="2"/>
  <c r="AH50" i="2"/>
  <c r="AU50" i="2" s="1"/>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I6" i="2"/>
  <c r="A28" i="12"/>
  <c r="A29" i="12"/>
  <c r="A30" i="12"/>
  <c r="A31" i="12"/>
  <c r="A32" i="12"/>
  <c r="A33" i="12"/>
  <c r="A34" i="12"/>
  <c r="A35" i="12"/>
  <c r="A36" i="12"/>
  <c r="A37" i="12"/>
  <c r="A38" i="12"/>
  <c r="A39" i="12"/>
  <c r="A40" i="12"/>
  <c r="A42" i="12"/>
  <c r="F42" i="12" s="1"/>
  <c r="A43" i="12"/>
  <c r="I43" i="12" s="1"/>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Z46" i="2"/>
  <c r="Z47" i="2"/>
  <c r="D2" i="11"/>
  <c r="E2" i="11" s="1"/>
  <c r="C2" i="11"/>
  <c r="B2" i="11"/>
  <c r="A3" i="4"/>
  <c r="W3" i="7"/>
  <c r="V3" i="7"/>
  <c r="U3" i="7"/>
  <c r="R3" i="7"/>
  <c r="Q3" i="7"/>
  <c r="P3" i="7"/>
  <c r="AP48" i="2"/>
  <c r="I44" i="12" s="1"/>
  <c r="AP7" i="2"/>
  <c r="I3" i="12" s="1"/>
  <c r="AP8" i="2"/>
  <c r="I4" i="12" s="1"/>
  <c r="AP9" i="2"/>
  <c r="I5" i="12" s="1"/>
  <c r="AP10" i="2"/>
  <c r="I6" i="12" s="1"/>
  <c r="AP11" i="2"/>
  <c r="I7" i="12" s="1"/>
  <c r="AP12" i="2"/>
  <c r="I8" i="12" s="1"/>
  <c r="AP13" i="2"/>
  <c r="I9" i="12" s="1"/>
  <c r="AP14" i="2"/>
  <c r="I10" i="12" s="1"/>
  <c r="AP15" i="2"/>
  <c r="I11" i="12" s="1"/>
  <c r="AP16" i="2"/>
  <c r="I12" i="12" s="1"/>
  <c r="AP17" i="2"/>
  <c r="I13" i="12" s="1"/>
  <c r="AP18" i="2"/>
  <c r="I14" i="12" s="1"/>
  <c r="AP19" i="2"/>
  <c r="I15" i="12" s="1"/>
  <c r="AP20" i="2"/>
  <c r="I16" i="12" s="1"/>
  <c r="AP21" i="2"/>
  <c r="I17" i="12" s="1"/>
  <c r="AP22" i="2"/>
  <c r="I18" i="12" s="1"/>
  <c r="AP23" i="2"/>
  <c r="I19" i="12" s="1"/>
  <c r="AP24" i="2"/>
  <c r="I20" i="12" s="1"/>
  <c r="AP25" i="2"/>
  <c r="I21" i="12" s="1"/>
  <c r="AP26" i="2"/>
  <c r="I22" i="12" s="1"/>
  <c r="AP27" i="2"/>
  <c r="I23" i="12" s="1"/>
  <c r="AP28" i="2"/>
  <c r="I24" i="12" s="1"/>
  <c r="AP29" i="2"/>
  <c r="I25" i="12" s="1"/>
  <c r="AP30" i="2"/>
  <c r="I26" i="12" s="1"/>
  <c r="AP31" i="2"/>
  <c r="I27" i="12" s="1"/>
  <c r="AP32" i="2"/>
  <c r="I28" i="12" s="1"/>
  <c r="AP33" i="2"/>
  <c r="I29" i="12" s="1"/>
  <c r="AP34" i="2"/>
  <c r="I30" i="12" s="1"/>
  <c r="AP35" i="2"/>
  <c r="I31" i="12" s="1"/>
  <c r="AP36" i="2"/>
  <c r="I32" i="12" s="1"/>
  <c r="AP37" i="2"/>
  <c r="I33" i="12" s="1"/>
  <c r="AP38" i="2"/>
  <c r="I34" i="12" s="1"/>
  <c r="AP39" i="2"/>
  <c r="I35" i="12" s="1"/>
  <c r="AP40" i="2"/>
  <c r="I36" i="12" s="1"/>
  <c r="AP41" i="2"/>
  <c r="I37" i="12" s="1"/>
  <c r="AP42" i="2"/>
  <c r="I38" i="12" s="1"/>
  <c r="AP43" i="2"/>
  <c r="I39" i="12" s="1"/>
  <c r="AP44" i="2"/>
  <c r="I40" i="12" s="1"/>
  <c r="AP45" i="2"/>
  <c r="I41" i="12" s="1"/>
  <c r="AP49" i="2"/>
  <c r="I45" i="12" s="1"/>
  <c r="AP50" i="2"/>
  <c r="I46" i="12" s="1"/>
  <c r="AP51" i="2"/>
  <c r="I47" i="12" s="1"/>
  <c r="AP52" i="2"/>
  <c r="I48" i="12" s="1"/>
  <c r="AP53" i="2"/>
  <c r="I49" i="12" s="1"/>
  <c r="AP54" i="2"/>
  <c r="I50" i="12" s="1"/>
  <c r="AP55" i="2"/>
  <c r="I51" i="12" s="1"/>
  <c r="AP56" i="2"/>
  <c r="I52" i="12" s="1"/>
  <c r="AP57" i="2"/>
  <c r="I53" i="12" s="1"/>
  <c r="AP58" i="2"/>
  <c r="I54" i="12" s="1"/>
  <c r="AP59" i="2"/>
  <c r="I55" i="12" s="1"/>
  <c r="AP60" i="2"/>
  <c r="I56" i="12" s="1"/>
  <c r="AP61" i="2"/>
  <c r="I57" i="12" s="1"/>
  <c r="AP62" i="2"/>
  <c r="I58" i="12" s="1"/>
  <c r="AP63" i="2"/>
  <c r="I59" i="12" s="1"/>
  <c r="AP64" i="2"/>
  <c r="I60" i="12" s="1"/>
  <c r="AP65" i="2"/>
  <c r="I61" i="12" s="1"/>
  <c r="AP66" i="2"/>
  <c r="I62" i="12" s="1"/>
  <c r="AP67" i="2"/>
  <c r="I63" i="12" s="1"/>
  <c r="AP68" i="2"/>
  <c r="I64" i="12" s="1"/>
  <c r="AP69" i="2"/>
  <c r="I65" i="12" s="1"/>
  <c r="AP70" i="2"/>
  <c r="I66" i="12" s="1"/>
  <c r="AP71" i="2"/>
  <c r="I67" i="12" s="1"/>
  <c r="AP72" i="2"/>
  <c r="I68" i="12" s="1"/>
  <c r="AP73" i="2"/>
  <c r="I69" i="12" s="1"/>
  <c r="AP74" i="2"/>
  <c r="I70" i="12" s="1"/>
  <c r="AP75" i="2"/>
  <c r="I71" i="12" s="1"/>
  <c r="AP76" i="2"/>
  <c r="I72" i="12" s="1"/>
  <c r="AP77" i="2"/>
  <c r="I73" i="12" s="1"/>
  <c r="AP78" i="2"/>
  <c r="I74" i="12" s="1"/>
  <c r="AP79" i="2"/>
  <c r="I75" i="12" s="1"/>
  <c r="AP80" i="2"/>
  <c r="I76" i="12" s="1"/>
  <c r="AP81" i="2"/>
  <c r="I77" i="12" s="1"/>
  <c r="AP82" i="2"/>
  <c r="I78" i="12" s="1"/>
  <c r="AP83" i="2"/>
  <c r="I79" i="12" s="1"/>
  <c r="AP84" i="2"/>
  <c r="I80" i="12" s="1"/>
  <c r="AP85" i="2"/>
  <c r="I81" i="12" s="1"/>
  <c r="AP86" i="2"/>
  <c r="I82" i="12" s="1"/>
  <c r="AP87" i="2"/>
  <c r="I83" i="12" s="1"/>
  <c r="AP6" i="2"/>
  <c r="I2" i="12" s="1"/>
  <c r="L9" i="10"/>
  <c r="L10" i="10" s="1"/>
  <c r="L11" i="10" s="1"/>
  <c r="L12" i="10" s="1"/>
  <c r="L13" i="10" s="1"/>
  <c r="L14" i="10" s="1"/>
  <c r="L15" i="10" s="1"/>
  <c r="L16" i="10" s="1"/>
  <c r="L17" i="10" s="1"/>
  <c r="O9" i="10"/>
  <c r="O10" i="10" s="1"/>
  <c r="O11" i="10" s="1"/>
  <c r="O12" i="10" s="1"/>
  <c r="O13" i="10" s="1"/>
  <c r="O14" i="10" s="1"/>
  <c r="O15" i="10" s="1"/>
  <c r="O16" i="10" s="1"/>
  <c r="O17" i="10" s="1"/>
  <c r="U53" i="4"/>
  <c r="V53" i="4"/>
  <c r="W53" i="4"/>
  <c r="X53" i="4"/>
  <c r="U54" i="4"/>
  <c r="V54" i="4"/>
  <c r="W54" i="4"/>
  <c r="X54" i="4"/>
  <c r="U55" i="4"/>
  <c r="V55" i="4"/>
  <c r="W55" i="4"/>
  <c r="X55" i="4"/>
  <c r="U56" i="4"/>
  <c r="V56" i="4"/>
  <c r="W56" i="4"/>
  <c r="X56" i="4"/>
  <c r="U57" i="4"/>
  <c r="V57" i="4"/>
  <c r="W57" i="4"/>
  <c r="X57" i="4"/>
  <c r="U44" i="4"/>
  <c r="V44" i="4"/>
  <c r="W44" i="4"/>
  <c r="X44" i="4"/>
  <c r="U45" i="4"/>
  <c r="V45" i="4"/>
  <c r="W45" i="4"/>
  <c r="X45" i="4"/>
  <c r="U46" i="4"/>
  <c r="V46" i="4"/>
  <c r="W46" i="4"/>
  <c r="X46" i="4"/>
  <c r="U47" i="4"/>
  <c r="V47" i="4"/>
  <c r="W47" i="4"/>
  <c r="X47" i="4"/>
  <c r="U48" i="4"/>
  <c r="V48" i="4"/>
  <c r="W48" i="4"/>
  <c r="X48" i="4"/>
  <c r="U35" i="4"/>
  <c r="V35" i="4"/>
  <c r="W35" i="4"/>
  <c r="X35" i="4"/>
  <c r="U36" i="4"/>
  <c r="V36" i="4"/>
  <c r="W36" i="4"/>
  <c r="X36" i="4"/>
  <c r="U37" i="4"/>
  <c r="V37" i="4"/>
  <c r="W37" i="4"/>
  <c r="X37" i="4"/>
  <c r="U38" i="4"/>
  <c r="V38" i="4"/>
  <c r="W38" i="4"/>
  <c r="X38" i="4"/>
  <c r="U39" i="4"/>
  <c r="V39" i="4"/>
  <c r="W39" i="4"/>
  <c r="X39" i="4"/>
  <c r="U26" i="4"/>
  <c r="V26" i="4"/>
  <c r="W26" i="4"/>
  <c r="X26" i="4"/>
  <c r="U27" i="4"/>
  <c r="V27" i="4"/>
  <c r="W27" i="4"/>
  <c r="X27" i="4"/>
  <c r="U28" i="4"/>
  <c r="V28" i="4"/>
  <c r="W28" i="4"/>
  <c r="X28" i="4"/>
  <c r="U29" i="4"/>
  <c r="V29" i="4"/>
  <c r="W29" i="4"/>
  <c r="X29" i="4"/>
  <c r="U30" i="4"/>
  <c r="V30" i="4"/>
  <c r="W30" i="4"/>
  <c r="X30" i="4"/>
  <c r="U17" i="4"/>
  <c r="V17" i="4"/>
  <c r="W17" i="4"/>
  <c r="X17" i="4"/>
  <c r="U18" i="4"/>
  <c r="V18" i="4"/>
  <c r="W18" i="4"/>
  <c r="X18" i="4"/>
  <c r="U19" i="4"/>
  <c r="V19" i="4"/>
  <c r="W19" i="4"/>
  <c r="X19" i="4"/>
  <c r="U20" i="4"/>
  <c r="V20" i="4"/>
  <c r="W20" i="4"/>
  <c r="X20" i="4"/>
  <c r="U21" i="4"/>
  <c r="V21" i="4"/>
  <c r="W21" i="4"/>
  <c r="X21" i="4"/>
  <c r="U8" i="4"/>
  <c r="V8" i="4"/>
  <c r="W8" i="4"/>
  <c r="X8" i="4"/>
  <c r="U9" i="4"/>
  <c r="V9" i="4"/>
  <c r="W9" i="4"/>
  <c r="X9" i="4"/>
  <c r="U10" i="4"/>
  <c r="V10" i="4"/>
  <c r="W10" i="4"/>
  <c r="X10" i="4"/>
  <c r="U11" i="4"/>
  <c r="V11" i="4"/>
  <c r="W11" i="4"/>
  <c r="X11" i="4"/>
  <c r="U12" i="4"/>
  <c r="V12" i="4"/>
  <c r="W12" i="4"/>
  <c r="X12" i="4"/>
  <c r="BB3" i="7"/>
  <c r="BA3" i="7"/>
  <c r="AZ3" i="7"/>
  <c r="E3" i="7"/>
  <c r="C16" i="14" s="1"/>
  <c r="AF55" i="4"/>
  <c r="AE55" i="4"/>
  <c r="AD55" i="4"/>
  <c r="AC55" i="4"/>
  <c r="Y55" i="4"/>
  <c r="Z55" i="4"/>
  <c r="AA55" i="4"/>
  <c r="AB55" i="4"/>
  <c r="AF54" i="4"/>
  <c r="AE54" i="4"/>
  <c r="AD54" i="4"/>
  <c r="AC54" i="4"/>
  <c r="Y54" i="4"/>
  <c r="Z54" i="4"/>
  <c r="AA54" i="4"/>
  <c r="AB54" i="4"/>
  <c r="AF53" i="4"/>
  <c r="AE53" i="4"/>
  <c r="AD53" i="4"/>
  <c r="AC53" i="4"/>
  <c r="Y53" i="4"/>
  <c r="Z53" i="4"/>
  <c r="AA53" i="4"/>
  <c r="AB53" i="4"/>
  <c r="AF44" i="4"/>
  <c r="AE44" i="4"/>
  <c r="AD44" i="4"/>
  <c r="AC44" i="4"/>
  <c r="Y44" i="4"/>
  <c r="Z44" i="4"/>
  <c r="AA44" i="4"/>
  <c r="AB44" i="4"/>
  <c r="AF45" i="4"/>
  <c r="AE45" i="4"/>
  <c r="AD45" i="4"/>
  <c r="AC45" i="4"/>
  <c r="Y45" i="4"/>
  <c r="Z45" i="4"/>
  <c r="AA45" i="4"/>
  <c r="AB45" i="4"/>
  <c r="AB46" i="4"/>
  <c r="Y46" i="4"/>
  <c r="Z46" i="4"/>
  <c r="AA46" i="4"/>
  <c r="AF46" i="4"/>
  <c r="AE46" i="4"/>
  <c r="AD46" i="4"/>
  <c r="AC46" i="4"/>
  <c r="AF39" i="4"/>
  <c r="AE39" i="4"/>
  <c r="AD39" i="4"/>
  <c r="AC39" i="4"/>
  <c r="AF38" i="4"/>
  <c r="AE38" i="4"/>
  <c r="AD38" i="4"/>
  <c r="AC38" i="4"/>
  <c r="AF37" i="4"/>
  <c r="AE37" i="4"/>
  <c r="AD37" i="4"/>
  <c r="AC37" i="4"/>
  <c r="AF36" i="4"/>
  <c r="AE36" i="4"/>
  <c r="AD36" i="4"/>
  <c r="AC36" i="4"/>
  <c r="AF35" i="4"/>
  <c r="AE35" i="4"/>
  <c r="AD35" i="4"/>
  <c r="AC35" i="4"/>
  <c r="AF30" i="4"/>
  <c r="AE30" i="4"/>
  <c r="AD30" i="4"/>
  <c r="AC30" i="4"/>
  <c r="AF29" i="4"/>
  <c r="AE29" i="4"/>
  <c r="AD29" i="4"/>
  <c r="AC29" i="4"/>
  <c r="AF28" i="4"/>
  <c r="AE28" i="4"/>
  <c r="AD28" i="4"/>
  <c r="AC28" i="4"/>
  <c r="AF27" i="4"/>
  <c r="AE27" i="4"/>
  <c r="AD27" i="4"/>
  <c r="AC27" i="4"/>
  <c r="AF26" i="4"/>
  <c r="AE26" i="4"/>
  <c r="AD26" i="4"/>
  <c r="AC26" i="4"/>
  <c r="AF21" i="4"/>
  <c r="AE21" i="4"/>
  <c r="AD21" i="4"/>
  <c r="AC21" i="4"/>
  <c r="AF20" i="4"/>
  <c r="AE20" i="4"/>
  <c r="AD20" i="4"/>
  <c r="AC20" i="4"/>
  <c r="AF19" i="4"/>
  <c r="AE19" i="4"/>
  <c r="AD19" i="4"/>
  <c r="AC19" i="4"/>
  <c r="AF18" i="4"/>
  <c r="AE18" i="4"/>
  <c r="AD18" i="4"/>
  <c r="AC18" i="4"/>
  <c r="AF17" i="4"/>
  <c r="AE17" i="4"/>
  <c r="AD17" i="4"/>
  <c r="AC17" i="4"/>
  <c r="AF8" i="4"/>
  <c r="AE8" i="4"/>
  <c r="AD8" i="4"/>
  <c r="AF9" i="4"/>
  <c r="AE9" i="4"/>
  <c r="AD9" i="4"/>
  <c r="AC9" i="4"/>
  <c r="AF10" i="4"/>
  <c r="AE10" i="4"/>
  <c r="AD10" i="4"/>
  <c r="AC10" i="4"/>
  <c r="AF11" i="4"/>
  <c r="AE11" i="4"/>
  <c r="AD11" i="4"/>
  <c r="AC11" i="4"/>
  <c r="AF12" i="4"/>
  <c r="AE12" i="4"/>
  <c r="AD12" i="4"/>
  <c r="AC12" i="4"/>
  <c r="P7" i="2"/>
  <c r="AG7" i="2" s="1"/>
  <c r="P8" i="2"/>
  <c r="F4" i="12" s="1"/>
  <c r="P9" i="2"/>
  <c r="AG9" i="2" s="1"/>
  <c r="P6" i="2"/>
  <c r="P10" i="2"/>
  <c r="F6" i="12" s="1"/>
  <c r="P11" i="2"/>
  <c r="F7" i="12" s="1"/>
  <c r="P12" i="2"/>
  <c r="F8" i="12" s="1"/>
  <c r="P13" i="2"/>
  <c r="F9" i="12" s="1"/>
  <c r="P14" i="2"/>
  <c r="F10" i="12" s="1"/>
  <c r="P15" i="2"/>
  <c r="F11" i="12" s="1"/>
  <c r="P16" i="2"/>
  <c r="AC16" i="2" s="1"/>
  <c r="P45" i="2"/>
  <c r="P25" i="2"/>
  <c r="AG25" i="2" s="1"/>
  <c r="P26" i="2"/>
  <c r="F22" i="12" s="1"/>
  <c r="P43" i="2"/>
  <c r="F39" i="12" s="1"/>
  <c r="P44" i="2"/>
  <c r="F40" i="12" s="1"/>
  <c r="P42" i="2"/>
  <c r="AC42" i="2" s="1"/>
  <c r="D120" i="13" s="1"/>
  <c r="P41" i="2"/>
  <c r="F37" i="12" s="1"/>
  <c r="P40" i="2"/>
  <c r="AC40" i="2" s="1"/>
  <c r="D200" i="13" s="1"/>
  <c r="T52" i="4"/>
  <c r="T53" i="4"/>
  <c r="T13" i="4"/>
  <c r="T14" i="4"/>
  <c r="T59" i="4"/>
  <c r="T60" i="4"/>
  <c r="T17" i="4"/>
  <c r="T46" i="4"/>
  <c r="T77" i="4"/>
  <c r="T76" i="4"/>
  <c r="T44" i="4"/>
  <c r="AC56" i="4"/>
  <c r="AD56" i="4"/>
  <c r="T42" i="4"/>
  <c r="AE56" i="4"/>
  <c r="T41" i="4"/>
  <c r="AF56" i="4"/>
  <c r="AC57" i="4"/>
  <c r="AD57" i="4"/>
  <c r="AE57" i="4"/>
  <c r="AF57" i="4"/>
  <c r="T49" i="4"/>
  <c r="T9" i="4"/>
  <c r="T10" i="4"/>
  <c r="T48" i="4"/>
  <c r="AC47" i="4"/>
  <c r="AD47" i="4"/>
  <c r="AE47" i="4"/>
  <c r="AF47" i="4"/>
  <c r="AC48" i="4"/>
  <c r="AD48" i="4"/>
  <c r="AE48" i="4"/>
  <c r="AF48" i="4"/>
  <c r="P77" i="2"/>
  <c r="AG77" i="2" s="1"/>
  <c r="P76" i="2"/>
  <c r="AG76" i="2" s="1"/>
  <c r="P59" i="2"/>
  <c r="AG59" i="2" s="1"/>
  <c r="P60" i="2"/>
  <c r="AG60" i="2" s="1"/>
  <c r="P52" i="2"/>
  <c r="F48" i="12" s="1"/>
  <c r="P53" i="2"/>
  <c r="AG53" i="2" s="1"/>
  <c r="P48" i="2"/>
  <c r="AC48" i="2" s="1"/>
  <c r="D208" i="13" s="1"/>
  <c r="P49" i="2"/>
  <c r="AG49" i="2" s="1"/>
  <c r="P38" i="2"/>
  <c r="F34" i="12" s="1"/>
  <c r="P31" i="2"/>
  <c r="AG31" i="2" s="1"/>
  <c r="P86" i="2"/>
  <c r="P84" i="2"/>
  <c r="AG84" i="2" s="1"/>
  <c r="P83" i="2"/>
  <c r="AC83" i="2" s="1"/>
  <c r="D161" i="13" s="1"/>
  <c r="P85" i="2"/>
  <c r="AC85" i="2" s="1"/>
  <c r="P54" i="2"/>
  <c r="AG54" i="2" s="1"/>
  <c r="P78" i="2"/>
  <c r="AG78" i="2" s="1"/>
  <c r="P50" i="2"/>
  <c r="P51" i="2"/>
  <c r="AG51" i="2" s="1"/>
  <c r="P87" i="2"/>
  <c r="AG87" i="2" s="1"/>
  <c r="T8" i="4"/>
  <c r="T11" i="4"/>
  <c r="T12" i="4"/>
  <c r="T15" i="4"/>
  <c r="T16" i="4"/>
  <c r="T18" i="4"/>
  <c r="T19" i="4"/>
  <c r="T20" i="4"/>
  <c r="T21" i="4"/>
  <c r="T22" i="4"/>
  <c r="T23" i="4"/>
  <c r="T24" i="4"/>
  <c r="T25" i="4"/>
  <c r="T26" i="4"/>
  <c r="T27" i="4"/>
  <c r="T28" i="4"/>
  <c r="T29" i="4"/>
  <c r="T30" i="4"/>
  <c r="T31" i="4"/>
  <c r="T32" i="4"/>
  <c r="T33" i="4"/>
  <c r="T34" i="4"/>
  <c r="T35" i="4"/>
  <c r="T36" i="4"/>
  <c r="T37" i="4"/>
  <c r="T38" i="4"/>
  <c r="T39" i="4"/>
  <c r="T40" i="4"/>
  <c r="T43" i="4"/>
  <c r="T45" i="4"/>
  <c r="T50" i="4"/>
  <c r="T51" i="4"/>
  <c r="T54" i="4"/>
  <c r="T55" i="4"/>
  <c r="T56" i="4"/>
  <c r="T57" i="4"/>
  <c r="T58" i="4"/>
  <c r="T61" i="4"/>
  <c r="T62" i="4"/>
  <c r="T63" i="4"/>
  <c r="T64" i="4"/>
  <c r="T65" i="4"/>
  <c r="T66" i="4"/>
  <c r="T67" i="4"/>
  <c r="T68" i="4"/>
  <c r="T69" i="4"/>
  <c r="T70" i="4"/>
  <c r="T71" i="4"/>
  <c r="T72" i="4"/>
  <c r="T73" i="4"/>
  <c r="T74" i="4"/>
  <c r="T75" i="4"/>
  <c r="T78" i="4"/>
  <c r="T79" i="4"/>
  <c r="T80" i="4"/>
  <c r="T81" i="4"/>
  <c r="T82" i="4"/>
  <c r="T83" i="4"/>
  <c r="T84" i="4"/>
  <c r="T85" i="4"/>
  <c r="T86" i="4"/>
  <c r="T7" i="4"/>
  <c r="P27" i="2"/>
  <c r="F23" i="12" s="1"/>
  <c r="N20" i="1"/>
  <c r="C20" i="1"/>
  <c r="AX3" i="7"/>
  <c r="AW3" i="7"/>
  <c r="AK3" i="7"/>
  <c r="AH3" i="7"/>
  <c r="Y3" i="7"/>
  <c r="AB3" i="7"/>
  <c r="T3" i="7"/>
  <c r="S3" i="7"/>
  <c r="O3" i="7"/>
  <c r="N3" i="7"/>
  <c r="M3" i="7"/>
  <c r="L3" i="7"/>
  <c r="K3" i="7"/>
  <c r="J3" i="7"/>
  <c r="I3" i="7"/>
  <c r="H3" i="7"/>
  <c r="G3" i="7"/>
  <c r="F3" i="7"/>
  <c r="D3" i="7"/>
  <c r="C3" i="7"/>
  <c r="B4" i="14" s="1"/>
  <c r="N4" i="4"/>
  <c r="B16" i="4"/>
  <c r="B53" i="4"/>
  <c r="B54" i="4"/>
  <c r="B55" i="4"/>
  <c r="B56" i="4"/>
  <c r="B57" i="4"/>
  <c r="B8" i="4"/>
  <c r="B9" i="4"/>
  <c r="B10" i="4"/>
  <c r="B11" i="4"/>
  <c r="B12" i="4"/>
  <c r="B17" i="4"/>
  <c r="B18" i="4"/>
  <c r="B19" i="4"/>
  <c r="B20" i="4"/>
  <c r="B21" i="4"/>
  <c r="B26" i="4"/>
  <c r="B27" i="4"/>
  <c r="B28" i="4"/>
  <c r="B29" i="4"/>
  <c r="B30" i="4"/>
  <c r="B35" i="4"/>
  <c r="B36" i="4"/>
  <c r="B37" i="4"/>
  <c r="B38" i="4"/>
  <c r="B39" i="4"/>
  <c r="B44" i="4"/>
  <c r="B45" i="4"/>
  <c r="B46" i="4"/>
  <c r="B47" i="4"/>
  <c r="Y47" i="4"/>
  <c r="Z47" i="4"/>
  <c r="B48" i="4"/>
  <c r="AE7" i="2"/>
  <c r="D3" i="12" s="1"/>
  <c r="AE8" i="2"/>
  <c r="D4" i="12" s="1"/>
  <c r="AE9" i="2"/>
  <c r="D5" i="12" s="1"/>
  <c r="AE10" i="2"/>
  <c r="D6" i="12" s="1"/>
  <c r="AE11" i="2"/>
  <c r="D7" i="12" s="1"/>
  <c r="AE12" i="2"/>
  <c r="D8" i="12" s="1"/>
  <c r="AE13" i="2"/>
  <c r="D9" i="12" s="1"/>
  <c r="AE14" i="2"/>
  <c r="D10" i="12" s="1"/>
  <c r="AE15" i="2"/>
  <c r="D11" i="12" s="1"/>
  <c r="AE16" i="2"/>
  <c r="D12" i="12" s="1"/>
  <c r="AE17" i="2"/>
  <c r="D13" i="12" s="1"/>
  <c r="P17" i="2"/>
  <c r="F13" i="12" s="1"/>
  <c r="AE18" i="2"/>
  <c r="D14" i="12" s="1"/>
  <c r="P18" i="2"/>
  <c r="AG18" i="2" s="1"/>
  <c r="AE19" i="2"/>
  <c r="D15" i="12" s="1"/>
  <c r="P19" i="2"/>
  <c r="AG19" i="2" s="1"/>
  <c r="AE20" i="2"/>
  <c r="D16" i="12" s="1"/>
  <c r="P20" i="2"/>
  <c r="AG20" i="2" s="1"/>
  <c r="AE21" i="2"/>
  <c r="D17" i="12" s="1"/>
  <c r="P21" i="2"/>
  <c r="F17" i="12" s="1"/>
  <c r="AE22" i="2"/>
  <c r="D18" i="12" s="1"/>
  <c r="P22" i="2"/>
  <c r="AC22" i="2" s="1"/>
  <c r="D100" i="13" s="1"/>
  <c r="AE23" i="2"/>
  <c r="D19" i="12" s="1"/>
  <c r="P23" i="2"/>
  <c r="AC23" i="2" s="1"/>
  <c r="G19" i="12" s="1"/>
  <c r="AE24" i="2"/>
  <c r="D20" i="12" s="1"/>
  <c r="P24" i="2"/>
  <c r="F20" i="12" s="1"/>
  <c r="P28" i="2"/>
  <c r="AC28" i="2" s="1"/>
  <c r="P29" i="2"/>
  <c r="AC29" i="2" s="1"/>
  <c r="D189" i="13" s="1"/>
  <c r="P30" i="2"/>
  <c r="F26" i="12" s="1"/>
  <c r="P32" i="2"/>
  <c r="AC32" i="2" s="1"/>
  <c r="D274" i="13" s="1"/>
  <c r="P33" i="2"/>
  <c r="AG33" i="2" s="1"/>
  <c r="P34" i="2"/>
  <c r="AC34" i="2" s="1"/>
  <c r="G30" i="12" s="1"/>
  <c r="P35" i="2"/>
  <c r="F31" i="12" s="1"/>
  <c r="P36" i="2"/>
  <c r="F32" i="12" s="1"/>
  <c r="P37" i="2"/>
  <c r="AG37" i="2" s="1"/>
  <c r="P39" i="2"/>
  <c r="AC39" i="2" s="1"/>
  <c r="AE48" i="2"/>
  <c r="D44" i="12" s="1"/>
  <c r="AE49" i="2"/>
  <c r="D45" i="12" s="1"/>
  <c r="AE50" i="2"/>
  <c r="D46" i="12" s="1"/>
  <c r="AE51" i="2"/>
  <c r="D47" i="12" s="1"/>
  <c r="AE52" i="2"/>
  <c r="D48" i="12" s="1"/>
  <c r="AE53" i="2"/>
  <c r="D49" i="12" s="1"/>
  <c r="AE54" i="2"/>
  <c r="D50" i="12" s="1"/>
  <c r="AE55" i="2"/>
  <c r="D51" i="12" s="1"/>
  <c r="P55" i="2"/>
  <c r="AE56" i="2"/>
  <c r="D52" i="12" s="1"/>
  <c r="P56" i="2"/>
  <c r="AC56" i="2" s="1"/>
  <c r="AE57" i="2"/>
  <c r="D53" i="12" s="1"/>
  <c r="P57" i="2"/>
  <c r="AC57" i="2" s="1"/>
  <c r="D135" i="13" s="1"/>
  <c r="AE58" i="2"/>
  <c r="D54" i="12" s="1"/>
  <c r="P58" i="2"/>
  <c r="AC58" i="2" s="1"/>
  <c r="AE59" i="2"/>
  <c r="D55" i="12" s="1"/>
  <c r="AE60" i="2"/>
  <c r="D56" i="12" s="1"/>
  <c r="AE61" i="2"/>
  <c r="D57" i="12" s="1"/>
  <c r="P61" i="2"/>
  <c r="F57" i="12" s="1"/>
  <c r="AE62" i="2"/>
  <c r="D58" i="12" s="1"/>
  <c r="P62" i="2"/>
  <c r="AC62" i="2" s="1"/>
  <c r="G58" i="12" s="1"/>
  <c r="AE63" i="2"/>
  <c r="D59" i="12" s="1"/>
  <c r="P63" i="2"/>
  <c r="AC63" i="2" s="1"/>
  <c r="D59" i="13" s="1"/>
  <c r="AE64" i="2"/>
  <c r="D60" i="12" s="1"/>
  <c r="P64" i="2"/>
  <c r="P65" i="2"/>
  <c r="AG65" i="2" s="1"/>
  <c r="P66" i="2"/>
  <c r="F62" i="12" s="1"/>
  <c r="P67" i="2"/>
  <c r="AC67" i="2" s="1"/>
  <c r="P68" i="2"/>
  <c r="F64" i="12" s="1"/>
  <c r="P69" i="2"/>
  <c r="F65" i="12" s="1"/>
  <c r="P70" i="2"/>
  <c r="P71" i="2"/>
  <c r="AG71" i="2" s="1"/>
  <c r="P72" i="2"/>
  <c r="F68" i="12" s="1"/>
  <c r="P73" i="2"/>
  <c r="AG73" i="2" s="1"/>
  <c r="P74" i="2"/>
  <c r="AC74" i="2" s="1"/>
  <c r="P75" i="2"/>
  <c r="P79" i="2"/>
  <c r="AG79" i="2" s="1"/>
  <c r="P80" i="2"/>
  <c r="AC80" i="2" s="1"/>
  <c r="G76" i="12" s="1"/>
  <c r="P81" i="2"/>
  <c r="AG81" i="2" s="1"/>
  <c r="P82" i="2"/>
  <c r="AC82" i="2" s="1"/>
  <c r="D324" i="13" s="1"/>
  <c r="AE6" i="2"/>
  <c r="D2" i="12" s="1"/>
  <c r="AH59" i="4"/>
  <c r="AH50" i="4"/>
  <c r="AH41" i="4"/>
  <c r="AH32" i="4"/>
  <c r="AH23" i="4"/>
  <c r="A1" i="4"/>
  <c r="AA47" i="4"/>
  <c r="AB47" i="4"/>
  <c r="Y48" i="4"/>
  <c r="Z48" i="4"/>
  <c r="AA48" i="4"/>
  <c r="AB48" i="4"/>
  <c r="Y56" i="4"/>
  <c r="Z56" i="4"/>
  <c r="AA56" i="4"/>
  <c r="AB56" i="4"/>
  <c r="Y57" i="4"/>
  <c r="Z57" i="4"/>
  <c r="AA57" i="4"/>
  <c r="AB57" i="4"/>
  <c r="A57" i="4"/>
  <c r="A58" i="4"/>
  <c r="A56" i="4"/>
  <c r="A52" i="4"/>
  <c r="A53" i="4"/>
  <c r="A54" i="4"/>
  <c r="A55" i="4"/>
  <c r="A48" i="4"/>
  <c r="A49" i="4"/>
  <c r="A43" i="4"/>
  <c r="A44" i="4"/>
  <c r="A45" i="4"/>
  <c r="A46" i="4"/>
  <c r="A47" i="4"/>
  <c r="A39" i="4"/>
  <c r="A40" i="4"/>
  <c r="A38" i="4"/>
  <c r="A34" i="4"/>
  <c r="A35" i="4"/>
  <c r="A36" i="4"/>
  <c r="A37" i="4"/>
  <c r="A30" i="4"/>
  <c r="A31" i="4"/>
  <c r="A29" i="4"/>
  <c r="A25" i="4"/>
  <c r="A26" i="4"/>
  <c r="A27" i="4"/>
  <c r="A28" i="4"/>
  <c r="A21" i="4"/>
  <c r="A22" i="4"/>
  <c r="A16" i="4"/>
  <c r="A17" i="4"/>
  <c r="A18" i="4"/>
  <c r="A19" i="4"/>
  <c r="A20" i="4"/>
  <c r="A7" i="4"/>
  <c r="A8" i="4"/>
  <c r="A9" i="4"/>
  <c r="A10" i="4"/>
  <c r="A11" i="4"/>
  <c r="A12" i="4"/>
  <c r="A13" i="4"/>
  <c r="D3" i="4"/>
  <c r="A1" i="2"/>
  <c r="C3" i="2"/>
  <c r="R87" i="2"/>
  <c r="S87" i="2"/>
  <c r="R86" i="2"/>
  <c r="S86" i="2"/>
  <c r="R85" i="2"/>
  <c r="S85" i="2"/>
  <c r="R84" i="2"/>
  <c r="S84" i="2"/>
  <c r="R83" i="2"/>
  <c r="S83" i="2"/>
  <c r="R82" i="2"/>
  <c r="S82" i="2"/>
  <c r="R81" i="2"/>
  <c r="S81" i="2"/>
  <c r="R80" i="2"/>
  <c r="S80" i="2"/>
  <c r="R79" i="2"/>
  <c r="S79" i="2"/>
  <c r="R78" i="2"/>
  <c r="S78" i="2"/>
  <c r="R77" i="2"/>
  <c r="S77" i="2"/>
  <c r="R76" i="2"/>
  <c r="S76" i="2"/>
  <c r="R75" i="2"/>
  <c r="S75" i="2"/>
  <c r="R74" i="2"/>
  <c r="S74" i="2"/>
  <c r="R73" i="2"/>
  <c r="S73" i="2"/>
  <c r="R72" i="2"/>
  <c r="S72" i="2"/>
  <c r="R71" i="2"/>
  <c r="S71" i="2"/>
  <c r="R70" i="2"/>
  <c r="S70" i="2"/>
  <c r="R69" i="2"/>
  <c r="S69" i="2"/>
  <c r="R68" i="2"/>
  <c r="S68" i="2"/>
  <c r="R67" i="2"/>
  <c r="S67" i="2"/>
  <c r="R66" i="2"/>
  <c r="S66" i="2"/>
  <c r="R65" i="2"/>
  <c r="S65" i="2"/>
  <c r="R64" i="2"/>
  <c r="S64" i="2"/>
  <c r="R63" i="2"/>
  <c r="S63" i="2"/>
  <c r="R62" i="2"/>
  <c r="S62" i="2"/>
  <c r="R61" i="2"/>
  <c r="S61" i="2"/>
  <c r="R60" i="2"/>
  <c r="S60" i="2"/>
  <c r="R59" i="2"/>
  <c r="S59" i="2"/>
  <c r="R58" i="2"/>
  <c r="S58" i="2"/>
  <c r="R57" i="2"/>
  <c r="S57" i="2"/>
  <c r="R56" i="2"/>
  <c r="S56" i="2"/>
  <c r="R55" i="2"/>
  <c r="S55" i="2"/>
  <c r="R54" i="2"/>
  <c r="S54" i="2"/>
  <c r="R53" i="2"/>
  <c r="S53" i="2"/>
  <c r="R52" i="2"/>
  <c r="S52" i="2"/>
  <c r="R51" i="2"/>
  <c r="S51" i="2"/>
  <c r="R50" i="2"/>
  <c r="S50" i="2"/>
  <c r="R49" i="2"/>
  <c r="S49" i="2"/>
  <c r="R48" i="2"/>
  <c r="S48" i="2"/>
  <c r="R7" i="2"/>
  <c r="S7"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6" i="2"/>
  <c r="S6" i="2"/>
  <c r="A48" i="2"/>
  <c r="A49" i="2"/>
  <c r="A50" i="2" s="1"/>
  <c r="A51" i="2" s="1"/>
  <c r="A52" i="2" s="1"/>
  <c r="A53" i="2" s="1"/>
  <c r="A54"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c r="A33" i="2"/>
  <c r="A34" i="2"/>
  <c r="A35" i="2"/>
  <c r="A36" i="2"/>
  <c r="A37" i="2"/>
  <c r="A38" i="2"/>
  <c r="A39" i="2"/>
  <c r="A40" i="2"/>
  <c r="A41" i="2"/>
  <c r="A42" i="2"/>
  <c r="A43" i="2"/>
  <c r="A44" i="2"/>
  <c r="A45"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E25" i="2"/>
  <c r="D21" i="12" s="1"/>
  <c r="AE26" i="2"/>
  <c r="D22" i="12" s="1"/>
  <c r="AE27" i="2"/>
  <c r="D23" i="12" s="1"/>
  <c r="AE28" i="2"/>
  <c r="D24" i="12" s="1"/>
  <c r="AE29" i="2"/>
  <c r="D25" i="12" s="1"/>
  <c r="AE30" i="2"/>
  <c r="D26" i="12" s="1"/>
  <c r="AE31" i="2"/>
  <c r="D27" i="12" s="1"/>
  <c r="AE32" i="2"/>
  <c r="D28" i="12" s="1"/>
  <c r="AE33" i="2"/>
  <c r="D29" i="12" s="1"/>
  <c r="AE34" i="2"/>
  <c r="D30" i="12" s="1"/>
  <c r="AE35" i="2"/>
  <c r="D31" i="12" s="1"/>
  <c r="AE36" i="2"/>
  <c r="D32" i="12" s="1"/>
  <c r="AE37" i="2"/>
  <c r="D33" i="12" s="1"/>
  <c r="AE38" i="2"/>
  <c r="D34" i="12" s="1"/>
  <c r="AE39" i="2"/>
  <c r="D35" i="12" s="1"/>
  <c r="AE40" i="2"/>
  <c r="D36" i="12" s="1"/>
  <c r="AE41" i="2"/>
  <c r="D37" i="12" s="1"/>
  <c r="AE42" i="2"/>
  <c r="D38" i="12" s="1"/>
  <c r="AE43" i="2"/>
  <c r="D39" i="12" s="1"/>
  <c r="AE44" i="2"/>
  <c r="D40" i="12" s="1"/>
  <c r="AE45" i="2"/>
  <c r="D41" i="12" s="1"/>
  <c r="AE65" i="2"/>
  <c r="D61" i="12" s="1"/>
  <c r="AE66" i="2"/>
  <c r="D62" i="12" s="1"/>
  <c r="AE67" i="2"/>
  <c r="D63" i="12" s="1"/>
  <c r="AE68" i="2"/>
  <c r="D64" i="12" s="1"/>
  <c r="AE69" i="2"/>
  <c r="D65" i="12" s="1"/>
  <c r="AE70" i="2"/>
  <c r="D66" i="12" s="1"/>
  <c r="AE71" i="2"/>
  <c r="D67" i="12" s="1"/>
  <c r="AE72" i="2"/>
  <c r="D68" i="12" s="1"/>
  <c r="AE73" i="2"/>
  <c r="D69" i="12" s="1"/>
  <c r="AE74" i="2"/>
  <c r="D70" i="12" s="1"/>
  <c r="AE75" i="2"/>
  <c r="D71" i="12" s="1"/>
  <c r="AE76" i="2"/>
  <c r="D72" i="12" s="1"/>
  <c r="AE77" i="2"/>
  <c r="D73" i="12" s="1"/>
  <c r="AE78" i="2"/>
  <c r="D74" i="12" s="1"/>
  <c r="AE79" i="2"/>
  <c r="D75" i="12" s="1"/>
  <c r="AE80" i="2"/>
  <c r="D76" i="12" s="1"/>
  <c r="AE81" i="2"/>
  <c r="D77" i="12" s="1"/>
  <c r="AE82" i="2"/>
  <c r="D78" i="12" s="1"/>
  <c r="AE83" i="2"/>
  <c r="D79" i="12" s="1"/>
  <c r="AE84" i="2"/>
  <c r="D80" i="12" s="1"/>
  <c r="AE85" i="2"/>
  <c r="D81" i="12" s="1"/>
  <c r="AE86" i="2"/>
  <c r="D82" i="12" s="1"/>
  <c r="AE87" i="2"/>
  <c r="D83" i="12" s="1"/>
  <c r="A166" i="13"/>
  <c r="AC60" i="2"/>
  <c r="D56" i="13" s="1"/>
  <c r="A248" i="13"/>
  <c r="A84" i="13"/>
  <c r="AA3" i="7"/>
  <c r="A2" i="13"/>
  <c r="AJ3" i="7"/>
  <c r="AB89" i="2"/>
  <c r="E29" i="1" s="1"/>
  <c r="AI3" i="7" s="1"/>
  <c r="A3" i="13"/>
  <c r="A86" i="13"/>
  <c r="C86" i="13" s="1"/>
  <c r="AC8" i="4"/>
  <c r="F56" i="12"/>
  <c r="X86" i="2"/>
  <c r="AA86" i="2" s="1"/>
  <c r="B40" i="4"/>
  <c r="B34" i="4"/>
  <c r="B22" i="4"/>
  <c r="C6" i="14"/>
  <c r="C26" i="14"/>
  <c r="C38" i="14"/>
  <c r="C48" i="14"/>
  <c r="C7" i="14"/>
  <c r="C17" i="14"/>
  <c r="C29" i="14"/>
  <c r="C2" i="14"/>
  <c r="J46" i="12"/>
  <c r="J48" i="12"/>
  <c r="J50" i="12"/>
  <c r="J52" i="12"/>
  <c r="J54" i="12"/>
  <c r="J56" i="12"/>
  <c r="J58" i="12"/>
  <c r="J60" i="12"/>
  <c r="J62" i="12"/>
  <c r="J64" i="12"/>
  <c r="J66" i="12"/>
  <c r="J68" i="12"/>
  <c r="J70" i="12"/>
  <c r="J72" i="12"/>
  <c r="J74" i="12"/>
  <c r="J76" i="12"/>
  <c r="J78" i="12"/>
  <c r="J80" i="12"/>
  <c r="J82" i="12"/>
  <c r="J44" i="12"/>
  <c r="J4" i="12"/>
  <c r="J6" i="12"/>
  <c r="J8" i="12"/>
  <c r="J10" i="12"/>
  <c r="J12" i="12"/>
  <c r="J14" i="12"/>
  <c r="J16" i="12"/>
  <c r="J18" i="12"/>
  <c r="J20" i="12"/>
  <c r="J22" i="12"/>
  <c r="J24" i="12"/>
  <c r="J26" i="12"/>
  <c r="J28" i="12"/>
  <c r="J30" i="12"/>
  <c r="J32" i="12"/>
  <c r="J34" i="12"/>
  <c r="J36" i="12"/>
  <c r="J38" i="12"/>
  <c r="J40" i="12"/>
  <c r="J2" i="12"/>
  <c r="J45" i="12"/>
  <c r="J47" i="12"/>
  <c r="J49" i="12"/>
  <c r="J51" i="12"/>
  <c r="J53" i="12"/>
  <c r="J55" i="12"/>
  <c r="J57" i="12"/>
  <c r="J59" i="12"/>
  <c r="J61" i="12"/>
  <c r="J63" i="12"/>
  <c r="J65" i="12"/>
  <c r="J67" i="12"/>
  <c r="J69" i="12"/>
  <c r="J71" i="12"/>
  <c r="J73" i="12"/>
  <c r="J75" i="12"/>
  <c r="J77" i="12"/>
  <c r="J79" i="12"/>
  <c r="J81" i="12"/>
  <c r="J83" i="12"/>
  <c r="J3" i="12"/>
  <c r="J5" i="12"/>
  <c r="J7" i="12"/>
  <c r="J9" i="12"/>
  <c r="J11" i="12"/>
  <c r="J13" i="12"/>
  <c r="J15" i="12"/>
  <c r="J17" i="12"/>
  <c r="J19" i="12"/>
  <c r="J21" i="12"/>
  <c r="J23" i="12"/>
  <c r="J25" i="12"/>
  <c r="J27" i="12"/>
  <c r="J29" i="12"/>
  <c r="J31" i="12"/>
  <c r="J33" i="12"/>
  <c r="J35" i="12"/>
  <c r="J37" i="12"/>
  <c r="J39" i="12"/>
  <c r="J41" i="12"/>
  <c r="B3" i="7"/>
  <c r="F2" i="14" s="1"/>
  <c r="B52" i="4"/>
  <c r="B58" i="4"/>
  <c r="B13" i="4"/>
  <c r="B25" i="4"/>
  <c r="B31" i="4"/>
  <c r="B43" i="4"/>
  <c r="B49" i="4"/>
  <c r="A41" i="12"/>
  <c r="A287" i="13"/>
  <c r="A41" i="13"/>
  <c r="A205" i="13"/>
  <c r="A123" i="13"/>
  <c r="C123" i="13" s="1"/>
  <c r="A208" i="13"/>
  <c r="A290" i="13"/>
  <c r="A126" i="13"/>
  <c r="A247" i="13"/>
  <c r="A165" i="13"/>
  <c r="A83" i="12"/>
  <c r="A329" i="13"/>
  <c r="A83" i="13"/>
  <c r="AV22" i="4"/>
  <c r="M17" i="14" s="1"/>
  <c r="U43" i="4"/>
  <c r="AS16" i="4"/>
  <c r="J11" i="14" s="1"/>
  <c r="U7" i="4"/>
  <c r="AS58" i="4"/>
  <c r="J53" i="14" s="1"/>
  <c r="U58" i="4"/>
  <c r="X13" i="4"/>
  <c r="U16" i="4"/>
  <c r="AV13" i="4"/>
  <c r="M8" i="14" s="1"/>
  <c r="Y58" i="4"/>
  <c r="AS43" i="4"/>
  <c r="J38" i="14" s="1"/>
  <c r="AS7" i="4"/>
  <c r="J2" i="14" s="1"/>
  <c r="AF22" i="4"/>
  <c r="AC7" i="4"/>
  <c r="AC58" i="4"/>
  <c r="Y43" i="4"/>
  <c r="X22" i="4"/>
  <c r="AC43" i="4"/>
  <c r="AD58" i="4"/>
  <c r="AC16" i="4"/>
  <c r="AE25" i="4"/>
  <c r="AC40" i="4"/>
  <c r="AF52" i="4"/>
  <c r="AD22" i="4"/>
  <c r="W13" i="4"/>
  <c r="U40" i="4"/>
  <c r="Z43" i="4"/>
  <c r="W43" i="4"/>
  <c r="U52" i="4"/>
  <c r="X40" i="4"/>
  <c r="W34" i="4"/>
  <c r="V58" i="4"/>
  <c r="X43" i="4"/>
  <c r="X58" i="4"/>
  <c r="W40" i="4"/>
  <c r="AD13" i="4"/>
  <c r="AD40" i="4"/>
  <c r="AE31" i="4"/>
  <c r="AE16" i="4"/>
  <c r="U13" i="4"/>
  <c r="W16" i="4"/>
  <c r="X7" i="4"/>
  <c r="X16" i="4"/>
  <c r="Y52" i="4"/>
  <c r="X49" i="4"/>
  <c r="W58" i="4"/>
  <c r="Z49" i="4"/>
  <c r="Z52" i="4"/>
  <c r="AF58" i="4"/>
  <c r="W52" i="4"/>
  <c r="V31" i="4"/>
  <c r="AT34" i="4"/>
  <c r="K29" i="14" s="1"/>
  <c r="AT58" i="4"/>
  <c r="K53" i="14" s="1"/>
  <c r="AT25" i="4"/>
  <c r="K20" i="14" s="1"/>
  <c r="AT43" i="4"/>
  <c r="K38" i="14" s="1"/>
  <c r="AU13" i="4"/>
  <c r="L8" i="14" s="1"/>
  <c r="AV34" i="4"/>
  <c r="M29" i="14" s="1"/>
  <c r="AV52" i="4"/>
  <c r="M47" i="14" s="1"/>
  <c r="AU22" i="4"/>
  <c r="L17" i="14" s="1"/>
  <c r="AU40" i="4"/>
  <c r="L35" i="14" s="1"/>
  <c r="AU58" i="4"/>
  <c r="L53" i="14" s="1"/>
  <c r="AF13" i="4"/>
  <c r="U22" i="4"/>
  <c r="AB49" i="4"/>
  <c r="AB52" i="4"/>
  <c r="W49" i="4"/>
  <c r="V52" i="4"/>
  <c r="Y49" i="4"/>
  <c r="AS31" i="4"/>
  <c r="J26" i="14" s="1"/>
  <c r="AT52" i="4"/>
  <c r="K47" i="14" s="1"/>
  <c r="AS22" i="4"/>
  <c r="J17" i="14" s="1"/>
  <c r="AS40" i="4"/>
  <c r="J35" i="14" s="1"/>
  <c r="AF25" i="4"/>
  <c r="AV16" i="4"/>
  <c r="M11" i="14" s="1"/>
  <c r="AV40" i="4"/>
  <c r="M35" i="14" s="1"/>
  <c r="AV58" i="4"/>
  <c r="M53" i="14" s="1"/>
  <c r="AV25" i="4"/>
  <c r="M20" i="14" s="1"/>
  <c r="AV43" i="4"/>
  <c r="M38" i="14" s="1"/>
  <c r="AS13" i="4"/>
  <c r="J8" i="14" s="1"/>
  <c r="AC22" i="4"/>
  <c r="AD43" i="4"/>
  <c r="AD7" i="4"/>
  <c r="AC49" i="4"/>
  <c r="AE7" i="4"/>
  <c r="AF16" i="4"/>
  <c r="AC25" i="4"/>
  <c r="AE43" i="4"/>
  <c r="AC34" i="4"/>
  <c r="AD49" i="4"/>
  <c r="AD16" i="4"/>
  <c r="AF40" i="4"/>
  <c r="AE58" i="4"/>
  <c r="AF7" i="4"/>
  <c r="V7" i="4"/>
  <c r="W7" i="4"/>
  <c r="W22" i="4"/>
  <c r="AB43" i="4"/>
  <c r="U25" i="4"/>
  <c r="X52" i="4"/>
  <c r="AA58" i="4"/>
  <c r="AA52" i="4"/>
  <c r="V25" i="4"/>
  <c r="U49" i="4"/>
  <c r="AD31" i="4"/>
  <c r="V49" i="4"/>
  <c r="AD25" i="4"/>
  <c r="AC31" i="4"/>
  <c r="AF49" i="4"/>
  <c r="AE52" i="4"/>
  <c r="AD52" i="4"/>
  <c r="AF34" i="4"/>
  <c r="AE49" i="4"/>
  <c r="AD34" i="4"/>
  <c r="AE13" i="4"/>
  <c r="V43" i="4"/>
  <c r="V22" i="4"/>
  <c r="V16" i="4"/>
  <c r="U34" i="4"/>
  <c r="AB58" i="4"/>
  <c r="X31" i="4"/>
  <c r="W25" i="4"/>
  <c r="V34" i="4"/>
  <c r="AT16" i="4"/>
  <c r="K11" i="14" s="1"/>
  <c r="V13" i="4"/>
  <c r="X25" i="4"/>
  <c r="Z58" i="4"/>
  <c r="AE34" i="4"/>
  <c r="AS25" i="4"/>
  <c r="J20" i="14" s="1"/>
  <c r="AS49" i="4"/>
  <c r="J44" i="14" s="1"/>
  <c r="AT13" i="4"/>
  <c r="K8" i="14" s="1"/>
  <c r="AS34" i="4"/>
  <c r="J29" i="14" s="1"/>
  <c r="AS52" i="4"/>
  <c r="J47" i="14" s="1"/>
  <c r="AU25" i="4"/>
  <c r="L20" i="14" s="1"/>
  <c r="AU43" i="4"/>
  <c r="L38" i="14" s="1"/>
  <c r="AV7" i="4"/>
  <c r="M2" i="14" s="1"/>
  <c r="AV31" i="4"/>
  <c r="M26" i="14" s="1"/>
  <c r="AV49" i="4"/>
  <c r="M44" i="14" s="1"/>
  <c r="AA43" i="4"/>
  <c r="U31" i="4"/>
  <c r="X34" i="4"/>
  <c r="AA49" i="4"/>
  <c r="W31" i="4"/>
  <c r="V40" i="4"/>
  <c r="AT22" i="4"/>
  <c r="K17" i="14" s="1"/>
  <c r="AT40" i="4"/>
  <c r="K35" i="14" s="1"/>
  <c r="AT7" i="4"/>
  <c r="K2" i="14" s="1"/>
  <c r="AT31" i="4"/>
  <c r="K26" i="14" s="1"/>
  <c r="AT49" i="4"/>
  <c r="K44" i="14" s="1"/>
  <c r="AF43" i="4"/>
  <c r="AU7" i="4"/>
  <c r="L2" i="14" s="1"/>
  <c r="AU31" i="4"/>
  <c r="L26" i="14" s="1"/>
  <c r="AU49" i="4"/>
  <c r="L44" i="14" s="1"/>
  <c r="AU16" i="4"/>
  <c r="L11" i="14" s="1"/>
  <c r="AU34" i="4"/>
  <c r="L29" i="14" s="1"/>
  <c r="AU52" i="4"/>
  <c r="L47" i="14" s="1"/>
  <c r="AE40" i="4"/>
  <c r="AC52" i="4"/>
  <c r="J43" i="4"/>
  <c r="J58" i="4"/>
  <c r="AF31" i="4"/>
  <c r="J52" i="4"/>
  <c r="AE22" i="4"/>
  <c r="J49" i="4"/>
  <c r="AC13" i="4"/>
  <c r="AG67" i="2" l="1"/>
  <c r="AA118" i="15"/>
  <c r="AF28" i="2"/>
  <c r="C24" i="12" s="1"/>
  <c r="AC25" i="2"/>
  <c r="D21" i="13" s="1"/>
  <c r="B32" i="14"/>
  <c r="B22" i="14"/>
  <c r="AF87" i="2"/>
  <c r="C83" i="12" s="1"/>
  <c r="X3" i="7"/>
  <c r="AD3" i="7" s="1"/>
  <c r="Z3" i="7"/>
  <c r="B42" i="14"/>
  <c r="AG21" i="2"/>
  <c r="AC76" i="2"/>
  <c r="D154" i="13" s="1"/>
  <c r="AC78" i="2"/>
  <c r="D156" i="13" s="1"/>
  <c r="D265" i="13"/>
  <c r="AC19" i="2"/>
  <c r="D97" i="13" s="1"/>
  <c r="AF19" i="2"/>
  <c r="C15" i="12" s="1"/>
  <c r="F21" i="12"/>
  <c r="AG14" i="2"/>
  <c r="F74" i="12"/>
  <c r="AC12" i="2"/>
  <c r="G8" i="12" s="1"/>
  <c r="D192" i="13"/>
  <c r="AC65" i="2"/>
  <c r="D225" i="13" s="1"/>
  <c r="F69" i="12"/>
  <c r="G35" i="12"/>
  <c r="D281" i="13"/>
  <c r="AG17" i="2"/>
  <c r="F75" i="12"/>
  <c r="AC35" i="2"/>
  <c r="D195" i="13" s="1"/>
  <c r="D304" i="13"/>
  <c r="F58" i="12"/>
  <c r="F73" i="12"/>
  <c r="X87" i="2"/>
  <c r="AA87" i="2" s="1"/>
  <c r="G28" i="12"/>
  <c r="F80" i="12"/>
  <c r="C39" i="14"/>
  <c r="C52" i="14"/>
  <c r="B51" i="14"/>
  <c r="B12" i="14"/>
  <c r="AC20" i="2"/>
  <c r="D16" i="13" s="1"/>
  <c r="AG85" i="2"/>
  <c r="AC14" i="2"/>
  <c r="G10" i="12" s="1"/>
  <c r="AC73" i="2"/>
  <c r="D315" i="13" s="1"/>
  <c r="AC18" i="2"/>
  <c r="D260" i="13" s="1"/>
  <c r="AC77" i="2"/>
  <c r="D319" i="13" s="1"/>
  <c r="AC10" i="2"/>
  <c r="D6" i="13" s="1"/>
  <c r="AG6" i="2"/>
  <c r="AC6" i="2"/>
  <c r="D84" i="13" s="1"/>
  <c r="X82" i="2"/>
  <c r="AA82" i="2" s="1"/>
  <c r="X80" i="2"/>
  <c r="AF78" i="2"/>
  <c r="C74" i="12" s="1"/>
  <c r="X64" i="2"/>
  <c r="AF62" i="2"/>
  <c r="C58" i="12" s="1"/>
  <c r="X56" i="2"/>
  <c r="AF44" i="2"/>
  <c r="C40" i="12" s="1"/>
  <c r="X38" i="2"/>
  <c r="X30" i="2"/>
  <c r="AA30" i="2" s="1"/>
  <c r="X22" i="2"/>
  <c r="AA22" i="2" s="1"/>
  <c r="AF12" i="2"/>
  <c r="C8" i="12" s="1"/>
  <c r="D245" i="13"/>
  <c r="D163" i="13"/>
  <c r="D227" i="13"/>
  <c r="D145" i="13"/>
  <c r="D12" i="13"/>
  <c r="D258" i="13"/>
  <c r="D176" i="13"/>
  <c r="D183" i="13"/>
  <c r="F19" i="12"/>
  <c r="F81" i="12"/>
  <c r="AC21" i="2"/>
  <c r="D181" i="13" s="1"/>
  <c r="AC17" i="2"/>
  <c r="AC27" i="2"/>
  <c r="D23" i="13" s="1"/>
  <c r="F63" i="12"/>
  <c r="AG27" i="2"/>
  <c r="AG43" i="2"/>
  <c r="AG23" i="2"/>
  <c r="AC43" i="2"/>
  <c r="G39" i="12" s="1"/>
  <c r="AG12" i="2"/>
  <c r="F67" i="12"/>
  <c r="AC71" i="2"/>
  <c r="D231" i="13" s="1"/>
  <c r="AC53" i="2"/>
  <c r="D295" i="13" s="1"/>
  <c r="F15" i="12"/>
  <c r="D36" i="13"/>
  <c r="D58" i="13"/>
  <c r="AG35" i="2"/>
  <c r="AG62" i="2"/>
  <c r="AC59" i="2"/>
  <c r="D55" i="13" s="1"/>
  <c r="D70" i="13"/>
  <c r="D234" i="13"/>
  <c r="D282" i="13"/>
  <c r="G12" i="12"/>
  <c r="D107" i="13"/>
  <c r="F77" i="12"/>
  <c r="AC33" i="2"/>
  <c r="D118" i="13"/>
  <c r="D94" i="13"/>
  <c r="AC84" i="2"/>
  <c r="F16" i="12"/>
  <c r="AC81" i="2"/>
  <c r="AG10" i="2"/>
  <c r="AC38" i="2"/>
  <c r="D198" i="13" s="1"/>
  <c r="AC79" i="2"/>
  <c r="G75" i="12" s="1"/>
  <c r="G36" i="12"/>
  <c r="F29" i="12"/>
  <c r="F47" i="12"/>
  <c r="F49" i="12"/>
  <c r="AC7" i="2"/>
  <c r="G3" i="12" s="1"/>
  <c r="F2" i="12"/>
  <c r="B30" i="14"/>
  <c r="B48" i="14"/>
  <c r="B38" i="14"/>
  <c r="B26" i="14"/>
  <c r="B16" i="14"/>
  <c r="B6" i="14"/>
  <c r="B49" i="14"/>
  <c r="B40" i="14"/>
  <c r="B20" i="14"/>
  <c r="B8" i="14"/>
  <c r="B53" i="14"/>
  <c r="B44" i="14"/>
  <c r="B34" i="14"/>
  <c r="B24" i="14"/>
  <c r="B14" i="14"/>
  <c r="F16" i="14"/>
  <c r="AC51" i="2"/>
  <c r="D211" i="13" s="1"/>
  <c r="X48" i="2"/>
  <c r="AA48" i="2" s="1"/>
  <c r="J25" i="4"/>
  <c r="J36" i="4"/>
  <c r="AC49" i="2"/>
  <c r="G45" i="12" s="1"/>
  <c r="F45" i="12"/>
  <c r="D44" i="13"/>
  <c r="D52" i="4"/>
  <c r="C52" i="4" s="1"/>
  <c r="AH52" i="4" s="1"/>
  <c r="AN52" i="4" s="1"/>
  <c r="J27" i="4"/>
  <c r="F38" i="14"/>
  <c r="D13" i="4"/>
  <c r="C13" i="4" s="1"/>
  <c r="AH13" i="4" s="1"/>
  <c r="AP13" i="4" s="1"/>
  <c r="J16" i="4"/>
  <c r="J19" i="4"/>
  <c r="J26" i="4"/>
  <c r="J28" i="4"/>
  <c r="C43" i="12"/>
  <c r="J10" i="4"/>
  <c r="D10" i="4"/>
  <c r="C10" i="4" s="1"/>
  <c r="AH10" i="4" s="1"/>
  <c r="AI10" i="4" s="1"/>
  <c r="D21" i="4"/>
  <c r="C21" i="4" s="1"/>
  <c r="AH21" i="4" s="1"/>
  <c r="AJ21" i="4" s="1"/>
  <c r="D19" i="4"/>
  <c r="C19" i="4" s="1"/>
  <c r="AH19" i="4" s="1"/>
  <c r="AL19" i="4" s="1"/>
  <c r="D18" i="4"/>
  <c r="C18" i="4" s="1"/>
  <c r="AH18" i="4" s="1"/>
  <c r="AK18" i="4" s="1"/>
  <c r="D27" i="4"/>
  <c r="C27" i="4" s="1"/>
  <c r="AH27" i="4" s="1"/>
  <c r="AL27" i="4" s="1"/>
  <c r="D38" i="4"/>
  <c r="C38" i="4" s="1"/>
  <c r="AH38" i="4" s="1"/>
  <c r="AO38" i="4" s="1"/>
  <c r="D46" i="4"/>
  <c r="C46" i="4" s="1"/>
  <c r="AH46" i="4" s="1"/>
  <c r="AM46" i="4" s="1"/>
  <c r="D45" i="4"/>
  <c r="C45" i="4" s="1"/>
  <c r="AH45" i="4" s="1"/>
  <c r="AP45" i="4" s="1"/>
  <c r="D55" i="4"/>
  <c r="C55" i="4" s="1"/>
  <c r="AH55" i="4" s="1"/>
  <c r="D50" i="14" s="1"/>
  <c r="D40" i="4"/>
  <c r="C40" i="4" s="1"/>
  <c r="AH40" i="4" s="1"/>
  <c r="AO40" i="4" s="1"/>
  <c r="J7" i="4"/>
  <c r="J40" i="4"/>
  <c r="D22" i="4"/>
  <c r="C22" i="4" s="1"/>
  <c r="AH22" i="4" s="1"/>
  <c r="AO22" i="4" s="1"/>
  <c r="F47" i="14"/>
  <c r="F25" i="14"/>
  <c r="F5" i="14"/>
  <c r="D136" i="13"/>
  <c r="D300" i="13"/>
  <c r="G54" i="12"/>
  <c r="D188" i="13"/>
  <c r="G24" i="12"/>
  <c r="D270" i="13"/>
  <c r="D106" i="13"/>
  <c r="A2" i="11"/>
  <c r="F35" i="14"/>
  <c r="F15" i="14"/>
  <c r="F48" i="14"/>
  <c r="F26" i="14"/>
  <c r="F6" i="14"/>
  <c r="D276" i="13"/>
  <c r="D194" i="13"/>
  <c r="D112" i="13"/>
  <c r="D199" i="13"/>
  <c r="D35" i="13"/>
  <c r="AG72" i="2"/>
  <c r="AC72" i="2"/>
  <c r="D232" i="13" s="1"/>
  <c r="F60" i="12"/>
  <c r="AG64" i="2"/>
  <c r="F51" i="12"/>
  <c r="AC55" i="2"/>
  <c r="D51" i="13" s="1"/>
  <c r="F50" i="12"/>
  <c r="AC54" i="2"/>
  <c r="D132" i="13" s="1"/>
  <c r="AG86" i="2"/>
  <c r="F82" i="12"/>
  <c r="AG48" i="2"/>
  <c r="F44" i="12"/>
  <c r="AG45" i="2"/>
  <c r="AC45" i="2"/>
  <c r="D205" i="13" s="1"/>
  <c r="AG13" i="2"/>
  <c r="AC13" i="2"/>
  <c r="G9" i="12" s="1"/>
  <c r="J18" i="4"/>
  <c r="J20" i="4"/>
  <c r="J35" i="4"/>
  <c r="J37" i="4"/>
  <c r="J38" i="4"/>
  <c r="C4" i="14"/>
  <c r="C14" i="14"/>
  <c r="C24" i="14"/>
  <c r="C34" i="14"/>
  <c r="C44" i="14"/>
  <c r="C51" i="14"/>
  <c r="C5" i="14"/>
  <c r="C15" i="14"/>
  <c r="C25" i="14"/>
  <c r="C35" i="14"/>
  <c r="C47" i="14"/>
  <c r="C8" i="14"/>
  <c r="C20" i="14"/>
  <c r="C30" i="14"/>
  <c r="C40" i="14"/>
  <c r="C49" i="14"/>
  <c r="C53" i="14"/>
  <c r="C11" i="14"/>
  <c r="C21" i="14"/>
  <c r="C31" i="14"/>
  <c r="C41" i="14"/>
  <c r="D43" i="4"/>
  <c r="C43" i="4" s="1"/>
  <c r="AH43" i="4" s="1"/>
  <c r="AL43" i="4" s="1"/>
  <c r="J31" i="4"/>
  <c r="C329" i="13"/>
  <c r="B329" i="13"/>
  <c r="C208" i="13"/>
  <c r="B208" i="13"/>
  <c r="F51" i="14"/>
  <c r="F31" i="14"/>
  <c r="F11" i="14"/>
  <c r="F42" i="14"/>
  <c r="F22" i="14"/>
  <c r="D217" i="13"/>
  <c r="C33" i="14"/>
  <c r="C13" i="14"/>
  <c r="C50" i="14"/>
  <c r="C32" i="14"/>
  <c r="C12" i="14"/>
  <c r="D267" i="13"/>
  <c r="D103" i="13"/>
  <c r="AC86" i="2"/>
  <c r="D82" i="13" s="1"/>
  <c r="AG55" i="2"/>
  <c r="D242" i="13"/>
  <c r="G78" i="12"/>
  <c r="D302" i="13"/>
  <c r="D220" i="13"/>
  <c r="F3" i="12"/>
  <c r="AG75" i="2"/>
  <c r="AC75" i="2"/>
  <c r="D317" i="13" s="1"/>
  <c r="F71" i="12"/>
  <c r="AG39" i="2"/>
  <c r="F35" i="12"/>
  <c r="AG34" i="2"/>
  <c r="F30" i="12"/>
  <c r="F25" i="12"/>
  <c r="AG29" i="2"/>
  <c r="I42" i="12"/>
  <c r="C42" i="12"/>
  <c r="C82" i="13"/>
  <c r="B82" i="13"/>
  <c r="C78" i="13"/>
  <c r="B78" i="13"/>
  <c r="C74" i="13"/>
  <c r="B74" i="13"/>
  <c r="C70" i="13"/>
  <c r="B70" i="13"/>
  <c r="C66" i="13"/>
  <c r="B66" i="13"/>
  <c r="C62" i="13"/>
  <c r="B62" i="13"/>
  <c r="C58" i="13"/>
  <c r="B58" i="13"/>
  <c r="C54" i="13"/>
  <c r="B54" i="13"/>
  <c r="C50" i="13"/>
  <c r="B50" i="13"/>
  <c r="C161" i="13"/>
  <c r="B161" i="13"/>
  <c r="C157" i="13"/>
  <c r="B157" i="13"/>
  <c r="C153" i="13"/>
  <c r="B153" i="13"/>
  <c r="C149" i="13"/>
  <c r="B149" i="13"/>
  <c r="C145" i="13"/>
  <c r="B145" i="13"/>
  <c r="C141" i="13"/>
  <c r="B141" i="13"/>
  <c r="C137" i="13"/>
  <c r="B137" i="13"/>
  <c r="C133" i="13"/>
  <c r="B133" i="13"/>
  <c r="C246" i="13"/>
  <c r="B246" i="13"/>
  <c r="C242" i="13"/>
  <c r="B242" i="13"/>
  <c r="C238" i="13"/>
  <c r="B238" i="13"/>
  <c r="C234" i="13"/>
  <c r="B234" i="13"/>
  <c r="C230" i="13"/>
  <c r="B230" i="13"/>
  <c r="C226" i="13"/>
  <c r="B226" i="13"/>
  <c r="C222" i="13"/>
  <c r="B222" i="13"/>
  <c r="C218" i="13"/>
  <c r="B218" i="13"/>
  <c r="C214" i="13"/>
  <c r="B214" i="13"/>
  <c r="C210" i="13"/>
  <c r="B210" i="13"/>
  <c r="C328" i="13"/>
  <c r="B328" i="13"/>
  <c r="C324" i="13"/>
  <c r="B324" i="13"/>
  <c r="C320" i="13"/>
  <c r="B320" i="13"/>
  <c r="D58" i="4"/>
  <c r="C58" i="4" s="1"/>
  <c r="AH58" i="4" s="1"/>
  <c r="AI58" i="4" s="1"/>
  <c r="F4" i="14"/>
  <c r="F14" i="14"/>
  <c r="F24" i="14"/>
  <c r="F34" i="14"/>
  <c r="F44" i="14"/>
  <c r="F3" i="14"/>
  <c r="F13" i="14"/>
  <c r="F23" i="14"/>
  <c r="F33" i="14"/>
  <c r="F43" i="14"/>
  <c r="F53" i="14"/>
  <c r="F8" i="14"/>
  <c r="F20" i="14"/>
  <c r="F30" i="14"/>
  <c r="F40" i="14"/>
  <c r="F50" i="14"/>
  <c r="F7" i="14"/>
  <c r="F17" i="14"/>
  <c r="F29" i="14"/>
  <c r="F39" i="14"/>
  <c r="F49" i="14"/>
  <c r="D243" i="13"/>
  <c r="D79" i="13"/>
  <c r="D158" i="13"/>
  <c r="D240" i="13"/>
  <c r="D322" i="13"/>
  <c r="W86" i="2"/>
  <c r="D216" i="13"/>
  <c r="D52" i="13"/>
  <c r="F66" i="12"/>
  <c r="AG70" i="2"/>
  <c r="AG66" i="2"/>
  <c r="AC66" i="2"/>
  <c r="AG63" i="2"/>
  <c r="F59" i="12"/>
  <c r="AG58" i="2"/>
  <c r="F54" i="12"/>
  <c r="F24" i="12"/>
  <c r="AG28" i="2"/>
  <c r="AG50" i="2"/>
  <c r="F46" i="12"/>
  <c r="AG83" i="2"/>
  <c r="F79" i="12"/>
  <c r="AG52" i="2"/>
  <c r="AC52" i="2"/>
  <c r="D48" i="13" s="1"/>
  <c r="AG26" i="2"/>
  <c r="AC26" i="2"/>
  <c r="D104" i="13" s="1"/>
  <c r="C165" i="13"/>
  <c r="B165" i="13"/>
  <c r="F41" i="14"/>
  <c r="F21" i="14"/>
  <c r="F52" i="14"/>
  <c r="F32" i="14"/>
  <c r="F12" i="14"/>
  <c r="D30" i="13"/>
  <c r="C43" i="14"/>
  <c r="C23" i="14"/>
  <c r="C3" i="14"/>
  <c r="C42" i="14"/>
  <c r="C22" i="14"/>
  <c r="D38" i="13"/>
  <c r="G38" i="12"/>
  <c r="D202" i="13"/>
  <c r="AC50" i="2"/>
  <c r="D46" i="13" s="1"/>
  <c r="F41" i="12"/>
  <c r="F55" i="12"/>
  <c r="AC70" i="2"/>
  <c r="AG38" i="2"/>
  <c r="AC64" i="2"/>
  <c r="D60" i="13" s="1"/>
  <c r="D117" i="13"/>
  <c r="D261" i="13"/>
  <c r="AG80" i="2"/>
  <c r="F76" i="12"/>
  <c r="AG24" i="2"/>
  <c r="AC24" i="2"/>
  <c r="D102" i="13" s="1"/>
  <c r="C80" i="13"/>
  <c r="B80" i="13"/>
  <c r="C76" i="13"/>
  <c r="B76" i="13"/>
  <c r="C72" i="13"/>
  <c r="B72" i="13"/>
  <c r="C68" i="13"/>
  <c r="B68" i="13"/>
  <c r="C64" i="13"/>
  <c r="B64" i="13"/>
  <c r="C60" i="13"/>
  <c r="B60" i="13"/>
  <c r="C56" i="13"/>
  <c r="B56" i="13"/>
  <c r="C52" i="13"/>
  <c r="B52" i="13"/>
  <c r="C163" i="13"/>
  <c r="B163" i="13"/>
  <c r="C159" i="13"/>
  <c r="B159" i="13"/>
  <c r="C155" i="13"/>
  <c r="B155" i="13"/>
  <c r="C151" i="13"/>
  <c r="B151" i="13"/>
  <c r="C147" i="13"/>
  <c r="B147" i="13"/>
  <c r="C143" i="13"/>
  <c r="B143" i="13"/>
  <c r="C139" i="13"/>
  <c r="B139" i="13"/>
  <c r="C135" i="13"/>
  <c r="B135" i="13"/>
  <c r="C131" i="13"/>
  <c r="B131" i="13"/>
  <c r="C244" i="13"/>
  <c r="B244" i="13"/>
  <c r="C240" i="13"/>
  <c r="B240" i="13"/>
  <c r="C236" i="13"/>
  <c r="B236" i="13"/>
  <c r="C232" i="13"/>
  <c r="B232" i="13"/>
  <c r="C228" i="13"/>
  <c r="B228" i="13"/>
  <c r="C224" i="13"/>
  <c r="B224" i="13"/>
  <c r="C220" i="13"/>
  <c r="B220" i="13"/>
  <c r="C216" i="13"/>
  <c r="B216" i="13"/>
  <c r="C212" i="13"/>
  <c r="B212" i="13"/>
  <c r="C326" i="13"/>
  <c r="B326" i="13"/>
  <c r="C322" i="13"/>
  <c r="B322" i="13"/>
  <c r="C318" i="13"/>
  <c r="B318" i="13"/>
  <c r="C314" i="13"/>
  <c r="B314" i="13"/>
  <c r="C310" i="13"/>
  <c r="B310" i="13"/>
  <c r="C306" i="13"/>
  <c r="B306" i="13"/>
  <c r="C302" i="13"/>
  <c r="B302" i="13"/>
  <c r="C298" i="13"/>
  <c r="B298" i="13"/>
  <c r="C294" i="13"/>
  <c r="B294" i="13"/>
  <c r="J13" i="4"/>
  <c r="C83" i="13"/>
  <c r="B83" i="13"/>
  <c r="C247" i="13"/>
  <c r="B247" i="13"/>
  <c r="C290" i="13"/>
  <c r="B290" i="13"/>
  <c r="J8" i="4"/>
  <c r="AN3" i="7"/>
  <c r="C79" i="13"/>
  <c r="B79" i="13"/>
  <c r="C75" i="13"/>
  <c r="B75" i="13"/>
  <c r="C71" i="13"/>
  <c r="B71" i="13"/>
  <c r="C67" i="13"/>
  <c r="B67" i="13"/>
  <c r="C63" i="13"/>
  <c r="B63" i="13"/>
  <c r="C59" i="13"/>
  <c r="B59" i="13"/>
  <c r="C55" i="13"/>
  <c r="B55" i="13"/>
  <c r="C51" i="13"/>
  <c r="B51" i="13"/>
  <c r="C162" i="13"/>
  <c r="B162" i="13"/>
  <c r="C158" i="13"/>
  <c r="B158" i="13"/>
  <c r="C154" i="13"/>
  <c r="B154" i="13"/>
  <c r="C150" i="13"/>
  <c r="B150" i="13"/>
  <c r="C146" i="13"/>
  <c r="B146" i="13"/>
  <c r="C142" i="13"/>
  <c r="B142" i="13"/>
  <c r="C138" i="13"/>
  <c r="B138" i="13"/>
  <c r="C134" i="13"/>
  <c r="B134" i="13"/>
  <c r="C130" i="13"/>
  <c r="B130" i="13"/>
  <c r="C243" i="13"/>
  <c r="B243" i="13"/>
  <c r="C239" i="13"/>
  <c r="B239" i="13"/>
  <c r="C235" i="13"/>
  <c r="B235" i="13"/>
  <c r="C231" i="13"/>
  <c r="B231" i="13"/>
  <c r="C227" i="13"/>
  <c r="B227" i="13"/>
  <c r="C223" i="13"/>
  <c r="B223" i="13"/>
  <c r="C219" i="13"/>
  <c r="B219" i="13"/>
  <c r="C215" i="13"/>
  <c r="B215" i="13"/>
  <c r="C211" i="13"/>
  <c r="B211" i="13"/>
  <c r="C325" i="13"/>
  <c r="B325" i="13"/>
  <c r="C321" i="13"/>
  <c r="B321" i="13"/>
  <c r="C317" i="13"/>
  <c r="B317" i="13"/>
  <c r="C313" i="13"/>
  <c r="B313" i="13"/>
  <c r="C309" i="13"/>
  <c r="B309" i="13"/>
  <c r="C305" i="13"/>
  <c r="B305" i="13"/>
  <c r="C301" i="13"/>
  <c r="B301" i="13"/>
  <c r="C297" i="13"/>
  <c r="B297" i="13"/>
  <c r="C293" i="13"/>
  <c r="B293" i="13"/>
  <c r="X83" i="2"/>
  <c r="C316" i="13"/>
  <c r="B316" i="13"/>
  <c r="C312" i="13"/>
  <c r="B312" i="13"/>
  <c r="C308" i="13"/>
  <c r="B308" i="13"/>
  <c r="C304" i="13"/>
  <c r="B304" i="13"/>
  <c r="C300" i="13"/>
  <c r="B300" i="13"/>
  <c r="C296" i="13"/>
  <c r="B296" i="13"/>
  <c r="C292" i="13"/>
  <c r="B292" i="13"/>
  <c r="X84" i="2"/>
  <c r="AA84" i="2" s="1"/>
  <c r="D16" i="4"/>
  <c r="C16" i="4" s="1"/>
  <c r="AH16" i="4" s="1"/>
  <c r="AP16" i="4" s="1"/>
  <c r="C126" i="13"/>
  <c r="B126" i="13"/>
  <c r="C81" i="13"/>
  <c r="B81" i="13"/>
  <c r="C77" i="13"/>
  <c r="B77" i="13"/>
  <c r="C73" i="13"/>
  <c r="B73" i="13"/>
  <c r="C69" i="13"/>
  <c r="B69" i="13"/>
  <c r="C65" i="13"/>
  <c r="B65" i="13"/>
  <c r="C61" i="13"/>
  <c r="B61" i="13"/>
  <c r="C57" i="13"/>
  <c r="B57" i="13"/>
  <c r="C53" i="13"/>
  <c r="B53" i="13"/>
  <c r="C49" i="13"/>
  <c r="B49" i="13"/>
  <c r="C164" i="13"/>
  <c r="B164" i="13"/>
  <c r="C160" i="13"/>
  <c r="B160" i="13"/>
  <c r="C156" i="13"/>
  <c r="B156" i="13"/>
  <c r="C152" i="13"/>
  <c r="B152" i="13"/>
  <c r="C148" i="13"/>
  <c r="B148" i="13"/>
  <c r="C144" i="13"/>
  <c r="B144" i="13"/>
  <c r="C140" i="13"/>
  <c r="B140" i="13"/>
  <c r="C136" i="13"/>
  <c r="B136" i="13"/>
  <c r="C132" i="13"/>
  <c r="B132" i="13"/>
  <c r="C128" i="13"/>
  <c r="B128" i="13"/>
  <c r="C245" i="13"/>
  <c r="B245" i="13"/>
  <c r="C241" i="13"/>
  <c r="B241" i="13"/>
  <c r="C237" i="13"/>
  <c r="B237" i="13"/>
  <c r="C233" i="13"/>
  <c r="B233" i="13"/>
  <c r="C229" i="13"/>
  <c r="B229" i="13"/>
  <c r="C225" i="13"/>
  <c r="B225" i="13"/>
  <c r="C221" i="13"/>
  <c r="B221" i="13"/>
  <c r="C217" i="13"/>
  <c r="B217" i="13"/>
  <c r="C213" i="13"/>
  <c r="B213" i="13"/>
  <c r="C209" i="13"/>
  <c r="B209" i="13"/>
  <c r="C327" i="13"/>
  <c r="B327" i="13"/>
  <c r="C323" i="13"/>
  <c r="B323" i="13"/>
  <c r="C319" i="13"/>
  <c r="B319" i="13"/>
  <c r="C315" i="13"/>
  <c r="B315" i="13"/>
  <c r="C311" i="13"/>
  <c r="B311" i="13"/>
  <c r="C307" i="13"/>
  <c r="B307" i="13"/>
  <c r="C303" i="13"/>
  <c r="B303" i="13"/>
  <c r="C299" i="13"/>
  <c r="B299" i="13"/>
  <c r="C295" i="13"/>
  <c r="B295" i="13"/>
  <c r="C291" i="13"/>
  <c r="B291" i="13"/>
  <c r="AF82" i="2"/>
  <c r="C78" i="12" s="1"/>
  <c r="C287" i="13"/>
  <c r="B287" i="13"/>
  <c r="C286" i="13"/>
  <c r="B286" i="13"/>
  <c r="C285" i="13"/>
  <c r="B285" i="13"/>
  <c r="C284" i="13"/>
  <c r="B284" i="13"/>
  <c r="C283" i="13"/>
  <c r="B283" i="13"/>
  <c r="C282" i="13"/>
  <c r="B282" i="13"/>
  <c r="C281" i="13"/>
  <c r="B281" i="13"/>
  <c r="C280" i="13"/>
  <c r="B280" i="13"/>
  <c r="C279" i="13"/>
  <c r="B279" i="13"/>
  <c r="C278" i="13"/>
  <c r="B278" i="13"/>
  <c r="C277" i="13"/>
  <c r="B277" i="13"/>
  <c r="C276" i="13"/>
  <c r="B276" i="13"/>
  <c r="C275" i="13"/>
  <c r="B275" i="13"/>
  <c r="C274" i="13"/>
  <c r="B274" i="13"/>
  <c r="C273" i="13"/>
  <c r="B273" i="13"/>
  <c r="C272" i="13"/>
  <c r="B272" i="13"/>
  <c r="C271" i="13"/>
  <c r="B271" i="13"/>
  <c r="C270" i="13"/>
  <c r="B270" i="13"/>
  <c r="C269" i="13"/>
  <c r="B269" i="13"/>
  <c r="C268" i="13"/>
  <c r="B268" i="13"/>
  <c r="C267" i="13"/>
  <c r="B267" i="13"/>
  <c r="C266" i="13"/>
  <c r="B266" i="13"/>
  <c r="C265" i="13"/>
  <c r="B265" i="13"/>
  <c r="C264" i="13"/>
  <c r="B264" i="13"/>
  <c r="C263" i="13"/>
  <c r="B263" i="13"/>
  <c r="C262" i="13"/>
  <c r="B262" i="13"/>
  <c r="C261" i="13"/>
  <c r="B261" i="13"/>
  <c r="C260" i="13"/>
  <c r="B260" i="13"/>
  <c r="C259" i="13"/>
  <c r="B259" i="13"/>
  <c r="C258" i="13"/>
  <c r="B258" i="13"/>
  <c r="C257" i="13"/>
  <c r="B257" i="13"/>
  <c r="C256" i="13"/>
  <c r="B256" i="13"/>
  <c r="C255" i="13"/>
  <c r="B255" i="13"/>
  <c r="C254" i="13"/>
  <c r="B254" i="13"/>
  <c r="C253" i="13"/>
  <c r="B253" i="13"/>
  <c r="C252" i="13"/>
  <c r="B252" i="13"/>
  <c r="C251" i="13"/>
  <c r="B251" i="13"/>
  <c r="C250" i="13"/>
  <c r="B250" i="13"/>
  <c r="C205" i="13"/>
  <c r="B205" i="13"/>
  <c r="C204" i="13"/>
  <c r="B204" i="13"/>
  <c r="C203" i="13"/>
  <c r="B203" i="13"/>
  <c r="C202" i="13"/>
  <c r="B202" i="13"/>
  <c r="C201" i="13"/>
  <c r="B201" i="13"/>
  <c r="C200" i="13"/>
  <c r="B200" i="13"/>
  <c r="C199" i="13"/>
  <c r="B199" i="13"/>
  <c r="C198" i="13"/>
  <c r="B198" i="13"/>
  <c r="C197" i="13"/>
  <c r="B197" i="13"/>
  <c r="C196" i="13"/>
  <c r="B196" i="13"/>
  <c r="C195" i="13"/>
  <c r="B195" i="13"/>
  <c r="C194" i="13"/>
  <c r="B194" i="13"/>
  <c r="C193" i="13"/>
  <c r="B193" i="13"/>
  <c r="C192" i="13"/>
  <c r="B192" i="13"/>
  <c r="C191" i="13"/>
  <c r="B191" i="13"/>
  <c r="C190" i="13"/>
  <c r="B190" i="13"/>
  <c r="C189" i="13"/>
  <c r="B189" i="13"/>
  <c r="C188" i="13"/>
  <c r="B188" i="13"/>
  <c r="C187" i="13"/>
  <c r="B187" i="13"/>
  <c r="C186" i="13"/>
  <c r="B186" i="13"/>
  <c r="C185" i="13"/>
  <c r="B185" i="13"/>
  <c r="C184" i="13"/>
  <c r="B184" i="13"/>
  <c r="C183" i="13"/>
  <c r="B183" i="13"/>
  <c r="C182" i="13"/>
  <c r="B182" i="13"/>
  <c r="C181" i="13"/>
  <c r="B181" i="13"/>
  <c r="C180" i="13"/>
  <c r="B180" i="13"/>
  <c r="C179" i="13"/>
  <c r="B179" i="13"/>
  <c r="C178" i="13"/>
  <c r="B178" i="13"/>
  <c r="C177" i="13"/>
  <c r="B177" i="13"/>
  <c r="C176" i="13"/>
  <c r="B176" i="13"/>
  <c r="C175" i="13"/>
  <c r="B175" i="13"/>
  <c r="C174" i="13"/>
  <c r="B174" i="13"/>
  <c r="C173" i="13"/>
  <c r="B173" i="13"/>
  <c r="C172" i="13"/>
  <c r="B172" i="13"/>
  <c r="C171" i="13"/>
  <c r="B171" i="13"/>
  <c r="C170" i="13"/>
  <c r="B170" i="13"/>
  <c r="C169" i="13"/>
  <c r="B169" i="13"/>
  <c r="C168" i="13"/>
  <c r="B168"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2" i="13"/>
  <c r="B2" i="13"/>
  <c r="C84" i="13"/>
  <c r="B84" i="13"/>
  <c r="C248" i="13"/>
  <c r="B248" i="13"/>
  <c r="C166" i="13"/>
  <c r="B166" i="13"/>
  <c r="AV7" i="2"/>
  <c r="B85" i="13"/>
  <c r="C167" i="13"/>
  <c r="B167" i="13"/>
  <c r="C249" i="13"/>
  <c r="B249" i="13"/>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49"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1" i="2"/>
  <c r="AV6" i="2"/>
  <c r="AV10" i="2"/>
  <c r="AV9" i="2"/>
  <c r="AV8" i="2"/>
  <c r="AU9" i="2"/>
  <c r="D31" i="4"/>
  <c r="C31" i="4" s="1"/>
  <c r="AH31" i="4" s="1"/>
  <c r="AK31" i="4" s="1"/>
  <c r="D34" i="4"/>
  <c r="C34" i="4" s="1"/>
  <c r="AH34" i="4" s="1"/>
  <c r="AM34" i="4" s="1"/>
  <c r="D25" i="4"/>
  <c r="C25" i="4" s="1"/>
  <c r="AH25" i="4" s="1"/>
  <c r="AO25" i="4" s="1"/>
  <c r="J34" i="4"/>
  <c r="J22" i="4"/>
  <c r="D49" i="4"/>
  <c r="C49" i="4" s="1"/>
  <c r="AH49" i="4" s="1"/>
  <c r="AK49" i="4" s="1"/>
  <c r="D7" i="4"/>
  <c r="B7" i="4" s="1"/>
  <c r="G79" i="12"/>
  <c r="D325" i="13"/>
  <c r="D284" i="13"/>
  <c r="D185" i="13"/>
  <c r="G21" i="12"/>
  <c r="D76" i="13"/>
  <c r="D74" i="13"/>
  <c r="Z86" i="2"/>
  <c r="E27" i="1"/>
  <c r="AF3" i="7" s="1"/>
  <c r="D223" i="13"/>
  <c r="D24" i="13"/>
  <c r="G56" i="12"/>
  <c r="D138" i="13"/>
  <c r="F61" i="12"/>
  <c r="F14" i="12"/>
  <c r="AE3" i="7"/>
  <c r="J12" i="4"/>
  <c r="J11" i="4"/>
  <c r="J9" i="4"/>
  <c r="J17" i="4"/>
  <c r="J21" i="4"/>
  <c r="J29" i="4"/>
  <c r="J30" i="4"/>
  <c r="J39" i="4"/>
  <c r="E43" i="12"/>
  <c r="X85" i="2"/>
  <c r="AF85" i="2"/>
  <c r="C81" i="12" s="1"/>
  <c r="X11" i="2"/>
  <c r="AA11" i="2" s="1"/>
  <c r="D28" i="13"/>
  <c r="D110" i="13"/>
  <c r="G23" i="12"/>
  <c r="D271" i="13"/>
  <c r="G25" i="12"/>
  <c r="D25" i="13"/>
  <c r="D299" i="13"/>
  <c r="G53" i="12"/>
  <c r="D53" i="13"/>
  <c r="D309" i="13"/>
  <c r="G63" i="12"/>
  <c r="D63" i="13"/>
  <c r="D78" i="13"/>
  <c r="D160" i="13"/>
  <c r="E31" i="1"/>
  <c r="AO3" i="7" s="1"/>
  <c r="AG3" i="7"/>
  <c r="D61" i="13"/>
  <c r="D298" i="13"/>
  <c r="D134" i="13"/>
  <c r="G52" i="12"/>
  <c r="D305" i="13"/>
  <c r="D141" i="13"/>
  <c r="G59" i="12"/>
  <c r="D316" i="13"/>
  <c r="D152" i="13"/>
  <c r="G70" i="12"/>
  <c r="D239" i="13"/>
  <c r="D126" i="13"/>
  <c r="D290" i="13"/>
  <c r="G44" i="12"/>
  <c r="D182" i="13"/>
  <c r="D18" i="13"/>
  <c r="D264" i="13"/>
  <c r="G18" i="12"/>
  <c r="D254" i="13"/>
  <c r="D218" i="13"/>
  <c r="D54" i="13"/>
  <c r="D14" i="13"/>
  <c r="D318" i="13"/>
  <c r="D236" i="13"/>
  <c r="D81" i="13"/>
  <c r="D327" i="13"/>
  <c r="G81" i="12"/>
  <c r="D88" i="13"/>
  <c r="AG74" i="2"/>
  <c r="F70" i="12"/>
  <c r="AG69" i="2"/>
  <c r="AC69" i="2"/>
  <c r="D140" i="13"/>
  <c r="D222" i="13"/>
  <c r="AG61" i="2"/>
  <c r="AC61" i="2"/>
  <c r="F33" i="12"/>
  <c r="AC37" i="2"/>
  <c r="AG30" i="2"/>
  <c r="AC30" i="2"/>
  <c r="D19" i="13"/>
  <c r="D101" i="13"/>
  <c r="AG22" i="2"/>
  <c r="F18" i="12"/>
  <c r="AG41" i="2"/>
  <c r="AC41" i="2"/>
  <c r="AG44" i="2"/>
  <c r="AC44" i="2"/>
  <c r="AG15" i="2"/>
  <c r="AC15" i="2"/>
  <c r="AG8" i="2"/>
  <c r="AC8" i="2"/>
  <c r="D12" i="4"/>
  <c r="C12" i="4" s="1"/>
  <c r="AH12" i="4" s="1"/>
  <c r="D11" i="4"/>
  <c r="C11" i="4" s="1"/>
  <c r="AH11" i="4" s="1"/>
  <c r="D9" i="4"/>
  <c r="C9" i="4" s="1"/>
  <c r="AH9" i="4" s="1"/>
  <c r="D8" i="4"/>
  <c r="C8" i="4" s="1"/>
  <c r="AH8" i="4" s="1"/>
  <c r="D20" i="4"/>
  <c r="C20" i="4" s="1"/>
  <c r="AH20" i="4" s="1"/>
  <c r="D17" i="4"/>
  <c r="C17" i="4" s="1"/>
  <c r="AH17" i="4" s="1"/>
  <c r="D30" i="4"/>
  <c r="C30" i="4" s="1"/>
  <c r="AH30" i="4" s="1"/>
  <c r="D29" i="4"/>
  <c r="C29" i="4" s="1"/>
  <c r="AH29" i="4" s="1"/>
  <c r="D28" i="4"/>
  <c r="C28" i="4" s="1"/>
  <c r="AH28" i="4" s="1"/>
  <c r="D26" i="4"/>
  <c r="C26" i="4" s="1"/>
  <c r="AH26" i="4" s="1"/>
  <c r="D39" i="4"/>
  <c r="C39" i="4" s="1"/>
  <c r="AH39" i="4" s="1"/>
  <c r="D37" i="4"/>
  <c r="C37" i="4" s="1"/>
  <c r="AH37" i="4" s="1"/>
  <c r="D36" i="4"/>
  <c r="C36" i="4" s="1"/>
  <c r="AH36" i="4" s="1"/>
  <c r="D35" i="4"/>
  <c r="C35" i="4" s="1"/>
  <c r="AH35" i="4" s="1"/>
  <c r="D48" i="4"/>
  <c r="C48" i="4" s="1"/>
  <c r="AH48" i="4" s="1"/>
  <c r="D47" i="4"/>
  <c r="C47" i="4" s="1"/>
  <c r="AH47" i="4" s="1"/>
  <c r="D44" i="4"/>
  <c r="C44" i="4" s="1"/>
  <c r="AH44" i="4" s="1"/>
  <c r="D57" i="4"/>
  <c r="C57" i="4" s="1"/>
  <c r="AH57" i="4" s="1"/>
  <c r="D56" i="4"/>
  <c r="C56" i="4" s="1"/>
  <c r="AH56" i="4" s="1"/>
  <c r="D54" i="4"/>
  <c r="C54" i="4" s="1"/>
  <c r="AH54" i="4" s="1"/>
  <c r="D53" i="4"/>
  <c r="C53" i="4" s="1"/>
  <c r="AH53" i="4" s="1"/>
  <c r="F43" i="12"/>
  <c r="D43" i="12"/>
  <c r="J43" i="12"/>
  <c r="G43" i="12"/>
  <c r="F78" i="12"/>
  <c r="AG82" i="2"/>
  <c r="AG68" i="2"/>
  <c r="AC68" i="2"/>
  <c r="F53" i="12"/>
  <c r="AG57" i="2"/>
  <c r="AG56" i="2"/>
  <c r="F52" i="12"/>
  <c r="AG36" i="2"/>
  <c r="AC36" i="2"/>
  <c r="AG32" i="2"/>
  <c r="F28" i="12"/>
  <c r="B3" i="14"/>
  <c r="B5" i="14"/>
  <c r="B7" i="14"/>
  <c r="B11" i="14"/>
  <c r="B13" i="14"/>
  <c r="B15" i="14"/>
  <c r="B17" i="14"/>
  <c r="B21" i="14"/>
  <c r="B23" i="14"/>
  <c r="B25" i="14"/>
  <c r="B29" i="14"/>
  <c r="B31" i="14"/>
  <c r="B33" i="14"/>
  <c r="B35" i="14"/>
  <c r="B39" i="14"/>
  <c r="B41" i="14"/>
  <c r="B43" i="14"/>
  <c r="B47" i="14"/>
  <c r="B2" i="14"/>
  <c r="B50" i="14"/>
  <c r="B52" i="14"/>
  <c r="AC87" i="2"/>
  <c r="F83" i="12"/>
  <c r="AC31" i="2"/>
  <c r="F27" i="12"/>
  <c r="F72" i="12"/>
  <c r="AG40" i="2"/>
  <c r="F36" i="12"/>
  <c r="AG42" i="2"/>
  <c r="F38" i="12"/>
  <c r="AG16" i="2"/>
  <c r="F12" i="12"/>
  <c r="AG11" i="2"/>
  <c r="AC11" i="2"/>
  <c r="AC9" i="2"/>
  <c r="F5" i="12"/>
  <c r="J42" i="12"/>
  <c r="G42" i="12"/>
  <c r="D42" i="12"/>
  <c r="E42" i="12"/>
  <c r="X6" i="2"/>
  <c r="AA6" i="2" s="1"/>
  <c r="AF6" i="2"/>
  <c r="C2" i="12" s="1"/>
  <c r="AA85" i="2"/>
  <c r="AA83" i="2"/>
  <c r="AF83" i="2"/>
  <c r="C79" i="12" s="1"/>
  <c r="AA81" i="2"/>
  <c r="AF81" i="2"/>
  <c r="C77" i="12" s="1"/>
  <c r="AA80" i="2"/>
  <c r="AF80" i="2"/>
  <c r="C76" i="12" s="1"/>
  <c r="X79" i="2"/>
  <c r="AA79" i="2" s="1"/>
  <c r="AF79" i="2"/>
  <c r="C75" i="12" s="1"/>
  <c r="X78" i="2"/>
  <c r="AA78" i="2" s="1"/>
  <c r="X77" i="2"/>
  <c r="AA77" i="2" s="1"/>
  <c r="AF76" i="2"/>
  <c r="C72" i="12" s="1"/>
  <c r="X75" i="2"/>
  <c r="AA75" i="2" s="1"/>
  <c r="AF75" i="2"/>
  <c r="C71" i="12" s="1"/>
  <c r="X74" i="2"/>
  <c r="AA74" i="2" s="1"/>
  <c r="AF74" i="2"/>
  <c r="C70" i="12" s="1"/>
  <c r="X73" i="2"/>
  <c r="AA73" i="2" s="1"/>
  <c r="AF73" i="2"/>
  <c r="C69" i="12" s="1"/>
  <c r="AA72" i="2"/>
  <c r="AF72" i="2"/>
  <c r="C68" i="12" s="1"/>
  <c r="X71" i="2"/>
  <c r="AA71" i="2" s="1"/>
  <c r="AF71" i="2"/>
  <c r="C67" i="12" s="1"/>
  <c r="X70" i="2"/>
  <c r="AA70" i="2" s="1"/>
  <c r="X69" i="2"/>
  <c r="AA69" i="2" s="1"/>
  <c r="AF68" i="2"/>
  <c r="C64" i="12" s="1"/>
  <c r="X67" i="2"/>
  <c r="AA67" i="2" s="1"/>
  <c r="AF67" i="2"/>
  <c r="C63" i="12" s="1"/>
  <c r="X66" i="2"/>
  <c r="AA66" i="2" s="1"/>
  <c r="AF66" i="2"/>
  <c r="C62" i="12" s="1"/>
  <c r="X65" i="2"/>
  <c r="AA65" i="2" s="1"/>
  <c r="AF65" i="2"/>
  <c r="C61" i="12" s="1"/>
  <c r="AA64" i="2"/>
  <c r="AF64" i="2"/>
  <c r="C60" i="12" s="1"/>
  <c r="X63" i="2"/>
  <c r="AA63" i="2" s="1"/>
  <c r="AF63" i="2"/>
  <c r="C59" i="12" s="1"/>
  <c r="X62" i="2"/>
  <c r="AA62" i="2" s="1"/>
  <c r="X61" i="2"/>
  <c r="AA61" i="2" s="1"/>
  <c r="AF60" i="2"/>
  <c r="C56" i="12" s="1"/>
  <c r="X59" i="2"/>
  <c r="AA59" i="2" s="1"/>
  <c r="AF59" i="2"/>
  <c r="C55" i="12" s="1"/>
  <c r="X58" i="2"/>
  <c r="AA58" i="2" s="1"/>
  <c r="AF58" i="2"/>
  <c r="C54" i="12" s="1"/>
  <c r="X57" i="2"/>
  <c r="AA57" i="2" s="1"/>
  <c r="AF57" i="2"/>
  <c r="C53" i="12" s="1"/>
  <c r="AA56" i="2"/>
  <c r="AF56" i="2"/>
  <c r="C52" i="12" s="1"/>
  <c r="X55" i="2"/>
  <c r="AA55" i="2" s="1"/>
  <c r="AF55" i="2"/>
  <c r="C51" i="12" s="1"/>
  <c r="X54" i="2"/>
  <c r="AA54" i="2" s="1"/>
  <c r="X53" i="2"/>
  <c r="AA53" i="2" s="1"/>
  <c r="AF52" i="2"/>
  <c r="C48" i="12" s="1"/>
  <c r="X51" i="2"/>
  <c r="AA51" i="2" s="1"/>
  <c r="AF51" i="2"/>
  <c r="C47" i="12" s="1"/>
  <c r="X50" i="2"/>
  <c r="AA50" i="2" s="1"/>
  <c r="AF50" i="2"/>
  <c r="C46" i="12" s="1"/>
  <c r="X49" i="2"/>
  <c r="AA49" i="2" s="1"/>
  <c r="AF49" i="2"/>
  <c r="C45" i="12" s="1"/>
  <c r="AF48" i="2"/>
  <c r="C44" i="12" s="1"/>
  <c r="X45" i="2"/>
  <c r="AA45" i="2" s="1"/>
  <c r="AF45" i="2"/>
  <c r="C41" i="12" s="1"/>
  <c r="X44" i="2"/>
  <c r="AA44" i="2" s="1"/>
  <c r="X43" i="2"/>
  <c r="AA43" i="2" s="1"/>
  <c r="AF42" i="2"/>
  <c r="C38" i="12" s="1"/>
  <c r="X41" i="2"/>
  <c r="AA41" i="2" s="1"/>
  <c r="AF41" i="2"/>
  <c r="C37" i="12" s="1"/>
  <c r="X40" i="2"/>
  <c r="AA40" i="2" s="1"/>
  <c r="AF40" i="2"/>
  <c r="C36" i="12" s="1"/>
  <c r="X39" i="2"/>
  <c r="AA39" i="2" s="1"/>
  <c r="AF39" i="2"/>
  <c r="C35" i="12" s="1"/>
  <c r="AA38" i="2"/>
  <c r="AF38" i="2"/>
  <c r="C34" i="12" s="1"/>
  <c r="X37" i="2"/>
  <c r="AA37" i="2" s="1"/>
  <c r="AF37" i="2"/>
  <c r="C33" i="12" s="1"/>
  <c r="X36" i="2"/>
  <c r="AA36" i="2" s="1"/>
  <c r="X35" i="2"/>
  <c r="AA35" i="2" s="1"/>
  <c r="AF34" i="2"/>
  <c r="C30" i="12" s="1"/>
  <c r="X33" i="2"/>
  <c r="AA33" i="2" s="1"/>
  <c r="AF33" i="2"/>
  <c r="C29" i="12" s="1"/>
  <c r="X32" i="2"/>
  <c r="AA32" i="2" s="1"/>
  <c r="AF32" i="2"/>
  <c r="C28" i="12" s="1"/>
  <c r="X31" i="2"/>
  <c r="AA31" i="2" s="1"/>
  <c r="AF31" i="2"/>
  <c r="C27" i="12" s="1"/>
  <c r="AF30" i="2"/>
  <c r="C26" i="12" s="1"/>
  <c r="X29" i="2"/>
  <c r="AA29" i="2" s="1"/>
  <c r="AF29" i="2"/>
  <c r="C25" i="12" s="1"/>
  <c r="X28" i="2"/>
  <c r="AA28" i="2" s="1"/>
  <c r="X27" i="2"/>
  <c r="AA27" i="2" s="1"/>
  <c r="AF26" i="2"/>
  <c r="C22" i="12" s="1"/>
  <c r="X25" i="2"/>
  <c r="AA25" i="2" s="1"/>
  <c r="AF25" i="2"/>
  <c r="C21" i="12" s="1"/>
  <c r="X24" i="2"/>
  <c r="AA24" i="2" s="1"/>
  <c r="AF24" i="2"/>
  <c r="C20" i="12" s="1"/>
  <c r="X23" i="2"/>
  <c r="AA23" i="2" s="1"/>
  <c r="AF23" i="2"/>
  <c r="C19" i="12" s="1"/>
  <c r="AF22" i="2"/>
  <c r="C18" i="12" s="1"/>
  <c r="X21" i="2"/>
  <c r="AA21" i="2" s="1"/>
  <c r="AF21" i="2"/>
  <c r="C17" i="12" s="1"/>
  <c r="X20" i="2"/>
  <c r="AA20" i="2" s="1"/>
  <c r="X19" i="2"/>
  <c r="AA19" i="2" s="1"/>
  <c r="AF18" i="2"/>
  <c r="C14" i="12" s="1"/>
  <c r="X17" i="2"/>
  <c r="AA17" i="2" s="1"/>
  <c r="AF17" i="2"/>
  <c r="C13" i="12" s="1"/>
  <c r="X16" i="2"/>
  <c r="AA16" i="2" s="1"/>
  <c r="AF16" i="2"/>
  <c r="C12" i="12" s="1"/>
  <c r="X15" i="2"/>
  <c r="AA15" i="2" s="1"/>
  <c r="AF15" i="2"/>
  <c r="C11" i="12" s="1"/>
  <c r="X14" i="2"/>
  <c r="AA14" i="2" s="1"/>
  <c r="AF14" i="2"/>
  <c r="C10" i="12" s="1"/>
  <c r="X13" i="2"/>
  <c r="AA13" i="2" s="1"/>
  <c r="AF13" i="2"/>
  <c r="C9" i="12" s="1"/>
  <c r="X12" i="2"/>
  <c r="AA12" i="2" s="1"/>
  <c r="X10" i="2"/>
  <c r="AA10" i="2" s="1"/>
  <c r="AF10" i="2"/>
  <c r="C6" i="12" s="1"/>
  <c r="X9" i="2"/>
  <c r="AA9" i="2" s="1"/>
  <c r="AF9" i="2"/>
  <c r="C5" i="12" s="1"/>
  <c r="X8" i="2"/>
  <c r="AA8" i="2" s="1"/>
  <c r="AF8" i="2"/>
  <c r="C4" i="12" s="1"/>
  <c r="X7" i="2"/>
  <c r="AA7" i="2" s="1"/>
  <c r="AF7" i="2"/>
  <c r="C3" i="12" s="1"/>
  <c r="AF20" i="2"/>
  <c r="C16" i="12" s="1"/>
  <c r="AF36" i="2"/>
  <c r="C32" i="12" s="1"/>
  <c r="AF54" i="2"/>
  <c r="C50" i="12" s="1"/>
  <c r="AF70" i="2"/>
  <c r="C66" i="12" s="1"/>
  <c r="AF11" i="2"/>
  <c r="C7" i="12" s="1"/>
  <c r="AF27" i="2"/>
  <c r="C23" i="12" s="1"/>
  <c r="AF43" i="2"/>
  <c r="C39" i="12" s="1"/>
  <c r="AF61" i="2"/>
  <c r="C57" i="12" s="1"/>
  <c r="AF77" i="2"/>
  <c r="C73" i="12" s="1"/>
  <c r="X18" i="2"/>
  <c r="AA18" i="2" s="1"/>
  <c r="X26" i="2"/>
  <c r="AA26" i="2" s="1"/>
  <c r="X34" i="2"/>
  <c r="AA34" i="2" s="1"/>
  <c r="X42" i="2"/>
  <c r="AA42" i="2" s="1"/>
  <c r="X52" i="2"/>
  <c r="AA52" i="2" s="1"/>
  <c r="X60" i="2"/>
  <c r="AA60" i="2" s="1"/>
  <c r="X68" i="2"/>
  <c r="AA68" i="2" s="1"/>
  <c r="X76" i="2"/>
  <c r="AA76" i="2" s="1"/>
  <c r="D238" i="13" l="1"/>
  <c r="D180" i="13"/>
  <c r="D214" i="13"/>
  <c r="AA119" i="15"/>
  <c r="AA117" i="15"/>
  <c r="D320" i="13"/>
  <c r="G74" i="12"/>
  <c r="D72" i="13"/>
  <c r="AM6" i="15"/>
  <c r="D68" i="13"/>
  <c r="D155" i="13"/>
  <c r="D237" i="13"/>
  <c r="G72" i="12"/>
  <c r="D151" i="13"/>
  <c r="D142" i="13"/>
  <c r="G31" i="12"/>
  <c r="D113" i="13"/>
  <c r="G14" i="12"/>
  <c r="D96" i="13"/>
  <c r="D269" i="13"/>
  <c r="G16" i="12"/>
  <c r="D15" i="13"/>
  <c r="D105" i="13"/>
  <c r="D98" i="13"/>
  <c r="D262" i="13"/>
  <c r="D179" i="13"/>
  <c r="D187" i="13"/>
  <c r="G15" i="12"/>
  <c r="D178" i="13"/>
  <c r="D90" i="13"/>
  <c r="D73" i="13"/>
  <c r="D31" i="13"/>
  <c r="D8" i="13"/>
  <c r="D172" i="13"/>
  <c r="G73" i="12"/>
  <c r="D277" i="13"/>
  <c r="G61" i="12"/>
  <c r="D307" i="13"/>
  <c r="D157" i="13"/>
  <c r="D256" i="13"/>
  <c r="D263" i="13"/>
  <c r="G6" i="12"/>
  <c r="D39" i="13"/>
  <c r="D143" i="13"/>
  <c r="D313" i="13"/>
  <c r="D184" i="13"/>
  <c r="D99" i="13"/>
  <c r="D10" i="13"/>
  <c r="G20" i="12"/>
  <c r="G55" i="12"/>
  <c r="D252" i="13"/>
  <c r="D285" i="13"/>
  <c r="D255" i="13"/>
  <c r="D92" i="13"/>
  <c r="D301" i="13"/>
  <c r="D170" i="13"/>
  <c r="G69" i="12"/>
  <c r="D174" i="13"/>
  <c r="D213" i="13"/>
  <c r="D233" i="13"/>
  <c r="D69" i="13"/>
  <c r="G49" i="12"/>
  <c r="D259" i="13"/>
  <c r="G13" i="12"/>
  <c r="G22" i="12"/>
  <c r="D95" i="13"/>
  <c r="D67" i="13"/>
  <c r="D41" i="13"/>
  <c r="G67" i="12"/>
  <c r="G51" i="12"/>
  <c r="D13" i="13"/>
  <c r="G34" i="12"/>
  <c r="D49" i="13"/>
  <c r="G17" i="12"/>
  <c r="D34" i="13"/>
  <c r="D121" i="13"/>
  <c r="D149" i="13"/>
  <c r="G71" i="12"/>
  <c r="D131" i="13"/>
  <c r="D17" i="13"/>
  <c r="D177" i="13"/>
  <c r="D203" i="13"/>
  <c r="D280" i="13"/>
  <c r="D137" i="13"/>
  <c r="D219" i="13"/>
  <c r="D116" i="13"/>
  <c r="D244" i="13"/>
  <c r="G80" i="12"/>
  <c r="D162" i="13"/>
  <c r="D326" i="13"/>
  <c r="D321" i="13"/>
  <c r="D80" i="13"/>
  <c r="D323" i="13"/>
  <c r="G77" i="12"/>
  <c r="D241" i="13"/>
  <c r="D159" i="13"/>
  <c r="D77" i="13"/>
  <c r="D193" i="13"/>
  <c r="D111" i="13"/>
  <c r="D29" i="13"/>
  <c r="D275" i="13"/>
  <c r="G29" i="12"/>
  <c r="D173" i="13"/>
  <c r="D75" i="13"/>
  <c r="AL55" i="4"/>
  <c r="D85" i="13"/>
  <c r="D167" i="13"/>
  <c r="D249" i="13"/>
  <c r="D3" i="13"/>
  <c r="AU88" i="2"/>
  <c r="L38" i="1" s="1"/>
  <c r="O38" i="1" s="1"/>
  <c r="D47" i="13"/>
  <c r="D2" i="13"/>
  <c r="D166" i="13"/>
  <c r="D248" i="13"/>
  <c r="G2" i="12"/>
  <c r="G47" i="12"/>
  <c r="AI43" i="4"/>
  <c r="AO45" i="4"/>
  <c r="D129" i="13"/>
  <c r="D293" i="13"/>
  <c r="AM13" i="4"/>
  <c r="AP22" i="4"/>
  <c r="AL22" i="4"/>
  <c r="AL25" i="4"/>
  <c r="AN13" i="4"/>
  <c r="AK10" i="4"/>
  <c r="AK52" i="4"/>
  <c r="AP52" i="4"/>
  <c r="AP38" i="4"/>
  <c r="AP18" i="4"/>
  <c r="AO18" i="4"/>
  <c r="D13" i="14"/>
  <c r="AM45" i="4"/>
  <c r="AL49" i="4"/>
  <c r="AK34" i="4"/>
  <c r="AO55" i="4"/>
  <c r="AI27" i="4"/>
  <c r="AP34" i="4"/>
  <c r="AJ13" i="4"/>
  <c r="AM10" i="4"/>
  <c r="D8" i="14"/>
  <c r="D17" i="14"/>
  <c r="D291" i="13"/>
  <c r="D45" i="13"/>
  <c r="AJ45" i="4"/>
  <c r="AP40" i="4"/>
  <c r="AM49" i="4"/>
  <c r="D127" i="13"/>
  <c r="AI52" i="4"/>
  <c r="AP49" i="4"/>
  <c r="AL18" i="4"/>
  <c r="AL45" i="4"/>
  <c r="AI34" i="4"/>
  <c r="D44" i="14"/>
  <c r="AN34" i="4"/>
  <c r="AJ52" i="4"/>
  <c r="AN45" i="4"/>
  <c r="D209" i="13"/>
  <c r="AM55" i="4"/>
  <c r="AK46" i="4"/>
  <c r="AI13" i="4"/>
  <c r="AO13" i="4"/>
  <c r="AL13" i="4"/>
  <c r="AO10" i="4"/>
  <c r="AJ10" i="4"/>
  <c r="AI22" i="4"/>
  <c r="D14" i="14"/>
  <c r="AP27" i="4"/>
  <c r="AK13" i="4"/>
  <c r="AK55" i="4"/>
  <c r="AL10" i="4"/>
  <c r="AM22" i="4"/>
  <c r="AJ46" i="4"/>
  <c r="AI46" i="4"/>
  <c r="AK43" i="4"/>
  <c r="AI19" i="4"/>
  <c r="AO46" i="4"/>
  <c r="D29" i="14"/>
  <c r="D20" i="14"/>
  <c r="AN43" i="4"/>
  <c r="AI49" i="4"/>
  <c r="AO49" i="4"/>
  <c r="AK19" i="4"/>
  <c r="AL34" i="4"/>
  <c r="AM52" i="4"/>
  <c r="AO52" i="4"/>
  <c r="D47" i="14"/>
  <c r="AI55" i="4"/>
  <c r="AJ19" i="4"/>
  <c r="D41" i="14"/>
  <c r="AK21" i="4"/>
  <c r="AM19" i="4"/>
  <c r="AN19" i="4"/>
  <c r="AN46" i="4"/>
  <c r="AP46" i="4"/>
  <c r="AO34" i="4"/>
  <c r="AJ43" i="4"/>
  <c r="AJ49" i="4"/>
  <c r="AN49" i="4"/>
  <c r="AP19" i="4"/>
  <c r="AJ34" i="4"/>
  <c r="AL52" i="4"/>
  <c r="AO19" i="4"/>
  <c r="AL46" i="4"/>
  <c r="AN18" i="4"/>
  <c r="D40" i="14"/>
  <c r="AI25" i="4"/>
  <c r="D11" i="14"/>
  <c r="D53" i="14"/>
  <c r="AI45" i="4"/>
  <c r="AJ18" i="4"/>
  <c r="AN25" i="4"/>
  <c r="AL38" i="4"/>
  <c r="AM25" i="4"/>
  <c r="AP25" i="4"/>
  <c r="AI18" i="4"/>
  <c r="AM18" i="4"/>
  <c r="AO21" i="4"/>
  <c r="AK45" i="4"/>
  <c r="AK25" i="4"/>
  <c r="AL40" i="4"/>
  <c r="C7" i="4"/>
  <c r="AH7" i="4" s="1"/>
  <c r="AJ7" i="4" s="1"/>
  <c r="AJ25" i="4"/>
  <c r="AN21" i="4"/>
  <c r="AK16" i="4"/>
  <c r="AI40" i="4"/>
  <c r="AK40" i="4"/>
  <c r="AO58" i="4"/>
  <c r="D33" i="14"/>
  <c r="AI21" i="4"/>
  <c r="AJ55" i="4"/>
  <c r="AK27" i="4"/>
  <c r="D16" i="14"/>
  <c r="AJ22" i="4"/>
  <c r="AM16" i="4"/>
  <c r="AL31" i="4"/>
  <c r="AN40" i="4"/>
  <c r="AJ40" i="4"/>
  <c r="AJ58" i="4"/>
  <c r="AM43" i="4"/>
  <c r="D38" i="14"/>
  <c r="AP43" i="4"/>
  <c r="AM21" i="4"/>
  <c r="AP10" i="4"/>
  <c r="D5" i="14"/>
  <c r="AJ38" i="4"/>
  <c r="AM38" i="4"/>
  <c r="AK22" i="4"/>
  <c r="AL21" i="4"/>
  <c r="AN16" i="4"/>
  <c r="D35" i="14"/>
  <c r="AN38" i="4"/>
  <c r="AK38" i="4"/>
  <c r="AN27" i="4"/>
  <c r="AM27" i="4"/>
  <c r="AP55" i="4"/>
  <c r="AN55" i="4"/>
  <c r="AJ27" i="4"/>
  <c r="D22" i="14"/>
  <c r="AP21" i="4"/>
  <c r="AN22" i="4"/>
  <c r="AL16" i="4"/>
  <c r="AO31" i="4"/>
  <c r="AM40" i="4"/>
  <c r="AM58" i="4"/>
  <c r="AN58" i="4"/>
  <c r="AO43" i="4"/>
  <c r="AN10" i="4"/>
  <c r="AI38" i="4"/>
  <c r="AO27" i="4"/>
  <c r="Z33" i="2"/>
  <c r="Z43" i="2"/>
  <c r="Z36" i="2"/>
  <c r="Z44" i="2"/>
  <c r="Z40" i="2"/>
  <c r="AN31" i="4"/>
  <c r="AI31" i="4"/>
  <c r="D153" i="13"/>
  <c r="D235" i="13"/>
  <c r="Z35" i="2"/>
  <c r="Z39" i="2"/>
  <c r="Z41" i="2"/>
  <c r="D71" i="13"/>
  <c r="AJ16" i="4"/>
  <c r="AO16" i="4"/>
  <c r="D26" i="14"/>
  <c r="AJ31" i="4"/>
  <c r="AK58" i="4"/>
  <c r="AP58" i="4"/>
  <c r="D130" i="13"/>
  <c r="D212" i="13"/>
  <c r="G48" i="12"/>
  <c r="D294" i="13"/>
  <c r="D226" i="13"/>
  <c r="D62" i="13"/>
  <c r="D308" i="13"/>
  <c r="D144" i="13"/>
  <c r="G62" i="12"/>
  <c r="G82" i="12"/>
  <c r="D164" i="13"/>
  <c r="D246" i="13"/>
  <c r="D328" i="13"/>
  <c r="D287" i="13"/>
  <c r="G41" i="12"/>
  <c r="D123" i="13"/>
  <c r="D297" i="13"/>
  <c r="D215" i="13"/>
  <c r="D133" i="13"/>
  <c r="D314" i="13"/>
  <c r="G68" i="12"/>
  <c r="D150" i="13"/>
  <c r="Z42" i="2"/>
  <c r="Z38" i="2"/>
  <c r="G60" i="12"/>
  <c r="D306" i="13"/>
  <c r="D224" i="13"/>
  <c r="D292" i="13"/>
  <c r="D128" i="13"/>
  <c r="D210" i="13"/>
  <c r="G46" i="12"/>
  <c r="Z34" i="2"/>
  <c r="AM31" i="4"/>
  <c r="D186" i="13"/>
  <c r="D268" i="13"/>
  <c r="D22" i="13"/>
  <c r="D9" i="13"/>
  <c r="D91" i="13"/>
  <c r="G50" i="12"/>
  <c r="D296" i="13"/>
  <c r="Z32" i="2"/>
  <c r="Z37" i="2"/>
  <c r="Z45" i="2"/>
  <c r="D50" i="13"/>
  <c r="AI16" i="4"/>
  <c r="AP31" i="4"/>
  <c r="AL58" i="4"/>
  <c r="D266" i="13"/>
  <c r="D20" i="13"/>
  <c r="D312" i="13"/>
  <c r="D66" i="13"/>
  <c r="G66" i="12"/>
  <c r="D148" i="13"/>
  <c r="D230" i="13"/>
  <c r="AV88" i="2"/>
  <c r="L39" i="1" s="1"/>
  <c r="O39" i="1" s="1"/>
  <c r="B2" i="4"/>
  <c r="W60" i="2"/>
  <c r="Z60" i="2"/>
  <c r="W68" i="2"/>
  <c r="Z68" i="2"/>
  <c r="W52" i="2"/>
  <c r="W58" i="2"/>
  <c r="Z58" i="2"/>
  <c r="W63" i="2"/>
  <c r="Z63" i="2"/>
  <c r="W74" i="2"/>
  <c r="Z74" i="2"/>
  <c r="W79" i="2"/>
  <c r="Z79" i="2"/>
  <c r="W76" i="2"/>
  <c r="Z76" i="2"/>
  <c r="W55" i="2"/>
  <c r="Z55" i="2"/>
  <c r="W66" i="2"/>
  <c r="Z66" i="2"/>
  <c r="W71" i="2"/>
  <c r="Z71" i="2"/>
  <c r="W82" i="2"/>
  <c r="Z82" i="2"/>
  <c r="W84" i="2"/>
  <c r="Z84" i="2"/>
  <c r="V48" i="2"/>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M88" i="4" s="1"/>
  <c r="W56" i="2"/>
  <c r="Z56" i="2"/>
  <c r="W64" i="2"/>
  <c r="Z64" i="2"/>
  <c r="W72" i="2"/>
  <c r="Z72" i="2"/>
  <c r="W80" i="2"/>
  <c r="Z80" i="2"/>
  <c r="W81" i="2"/>
  <c r="Z81" i="2"/>
  <c r="W83" i="2"/>
  <c r="Z83" i="2"/>
  <c r="D171" i="13"/>
  <c r="G7" i="12"/>
  <c r="D7" i="13"/>
  <c r="D253" i="13"/>
  <c r="D89" i="13"/>
  <c r="D273" i="13"/>
  <c r="G27" i="12"/>
  <c r="D27" i="13"/>
  <c r="D109" i="13"/>
  <c r="D191" i="13"/>
  <c r="D247" i="13"/>
  <c r="D83" i="13"/>
  <c r="D329" i="13"/>
  <c r="G83" i="12"/>
  <c r="D165" i="13"/>
  <c r="D278" i="13"/>
  <c r="D114" i="13"/>
  <c r="G32" i="12"/>
  <c r="D32" i="13"/>
  <c r="D196" i="13"/>
  <c r="D310" i="13"/>
  <c r="D146" i="13"/>
  <c r="G64" i="12"/>
  <c r="D64" i="13"/>
  <c r="D228" i="13"/>
  <c r="AP53" i="4"/>
  <c r="AM53" i="4"/>
  <c r="AO53" i="4"/>
  <c r="AL53" i="4"/>
  <c r="AJ53" i="4"/>
  <c r="AN53" i="4"/>
  <c r="D48" i="14"/>
  <c r="AK53" i="4"/>
  <c r="AI53" i="4"/>
  <c r="AP56" i="4"/>
  <c r="AJ56" i="4"/>
  <c r="AO56" i="4"/>
  <c r="AM56" i="4"/>
  <c r="AL56" i="4"/>
  <c r="D51" i="14"/>
  <c r="AN56" i="4"/>
  <c r="AI56" i="4"/>
  <c r="AK56" i="4"/>
  <c r="AJ44" i="4"/>
  <c r="AO44" i="4"/>
  <c r="AM44" i="4"/>
  <c r="AP44" i="4"/>
  <c r="AK44" i="4"/>
  <c r="AN44" i="4"/>
  <c r="AL44" i="4"/>
  <c r="D39" i="14"/>
  <c r="AI44" i="4"/>
  <c r="AM48" i="4"/>
  <c r="AL48" i="4"/>
  <c r="AJ48" i="4"/>
  <c r="AN48" i="4"/>
  <c r="AI48" i="4"/>
  <c r="AK48" i="4"/>
  <c r="D43" i="14"/>
  <c r="AP48" i="4"/>
  <c r="AO48" i="4"/>
  <c r="AI36" i="4"/>
  <c r="D31" i="14"/>
  <c r="AJ36" i="4"/>
  <c r="AP36" i="4"/>
  <c r="AK36" i="4"/>
  <c r="AO36" i="4"/>
  <c r="AL36" i="4"/>
  <c r="AM36" i="4"/>
  <c r="AN36" i="4"/>
  <c r="AN39" i="4"/>
  <c r="AM39" i="4"/>
  <c r="AJ39" i="4"/>
  <c r="AL39" i="4"/>
  <c r="AI39" i="4"/>
  <c r="AP39" i="4"/>
  <c r="D34" i="14"/>
  <c r="AK39" i="4"/>
  <c r="AO39" i="4"/>
  <c r="AO28" i="4"/>
  <c r="AP28" i="4"/>
  <c r="AJ28" i="4"/>
  <c r="D23" i="14"/>
  <c r="AK28" i="4"/>
  <c r="AN28" i="4"/>
  <c r="AI28" i="4"/>
  <c r="AL28" i="4"/>
  <c r="AM28" i="4"/>
  <c r="AI30" i="4"/>
  <c r="AO30" i="4"/>
  <c r="AK30" i="4"/>
  <c r="AM30" i="4"/>
  <c r="AP30" i="4"/>
  <c r="AL30" i="4"/>
  <c r="AJ30" i="4"/>
  <c r="D25" i="14"/>
  <c r="AN30" i="4"/>
  <c r="AK20" i="4"/>
  <c r="AO20" i="4"/>
  <c r="AM20" i="4"/>
  <c r="AI20" i="4"/>
  <c r="AP20" i="4"/>
  <c r="AJ20" i="4"/>
  <c r="D15" i="14"/>
  <c r="AL20" i="4"/>
  <c r="AN20" i="4"/>
  <c r="D4" i="14"/>
  <c r="AO9" i="4"/>
  <c r="AJ9" i="4"/>
  <c r="AN9" i="4"/>
  <c r="AI9" i="4"/>
  <c r="AP9" i="4"/>
  <c r="AM9" i="4"/>
  <c r="AL9" i="4"/>
  <c r="AK9" i="4"/>
  <c r="AN12" i="4"/>
  <c r="AP12" i="4"/>
  <c r="AI12" i="4"/>
  <c r="AL12" i="4"/>
  <c r="AM12" i="4"/>
  <c r="AO12" i="4"/>
  <c r="D7" i="14"/>
  <c r="AJ12" i="4"/>
  <c r="AK12" i="4"/>
  <c r="AM3" i="7"/>
  <c r="Z87" i="2"/>
  <c r="W87" i="2"/>
  <c r="W49" i="2"/>
  <c r="W53" i="2"/>
  <c r="W54" i="2"/>
  <c r="W57" i="2"/>
  <c r="Z57" i="2"/>
  <c r="W59" i="2"/>
  <c r="Z59" i="2"/>
  <c r="W61" i="2"/>
  <c r="Z61" i="2"/>
  <c r="W62" i="2"/>
  <c r="Z62" i="2"/>
  <c r="W65" i="2"/>
  <c r="Z65" i="2"/>
  <c r="W67" i="2"/>
  <c r="Z67" i="2"/>
  <c r="Z69" i="2"/>
  <c r="W69" i="2"/>
  <c r="W70" i="2"/>
  <c r="Z70" i="2"/>
  <c r="W73" i="2"/>
  <c r="Z73" i="2"/>
  <c r="W75" i="2"/>
  <c r="Z75" i="2"/>
  <c r="W77" i="2"/>
  <c r="Z77" i="2"/>
  <c r="W78" i="2"/>
  <c r="Z78" i="2"/>
  <c r="Z85" i="2"/>
  <c r="W85" i="2"/>
  <c r="Y6" i="2"/>
  <c r="Y7" i="2" s="1"/>
  <c r="Y8" i="2" s="1"/>
  <c r="Y9" i="2" s="1"/>
  <c r="Y10" i="2" s="1"/>
  <c r="Y11" i="2" s="1"/>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K6" i="4" s="1"/>
  <c r="D87" i="13"/>
  <c r="D5" i="13"/>
  <c r="D169" i="13"/>
  <c r="D251" i="13"/>
  <c r="G5" i="12"/>
  <c r="AJ54" i="4"/>
  <c r="AL54" i="4"/>
  <c r="AN54" i="4"/>
  <c r="AM54" i="4"/>
  <c r="AI54" i="4"/>
  <c r="AO54" i="4"/>
  <c r="AP54" i="4"/>
  <c r="AK54" i="4"/>
  <c r="D49" i="14"/>
  <c r="AK57" i="4"/>
  <c r="AJ57" i="4"/>
  <c r="D52" i="14"/>
  <c r="AP57" i="4"/>
  <c r="AM57" i="4"/>
  <c r="AO57" i="4"/>
  <c r="AN57" i="4"/>
  <c r="AI57" i="4"/>
  <c r="AL57" i="4"/>
  <c r="AM47" i="4"/>
  <c r="AK47" i="4"/>
  <c r="AO47" i="4"/>
  <c r="AN47" i="4"/>
  <c r="AJ47" i="4"/>
  <c r="D42" i="14"/>
  <c r="AI47" i="4"/>
  <c r="AL47" i="4"/>
  <c r="AP47" i="4"/>
  <c r="AN35" i="4"/>
  <c r="AK35" i="4"/>
  <c r="AP35" i="4"/>
  <c r="AO35" i="4"/>
  <c r="AL35" i="4"/>
  <c r="AJ35" i="4"/>
  <c r="D30" i="14"/>
  <c r="AM35" i="4"/>
  <c r="AI35" i="4"/>
  <c r="AL37" i="4"/>
  <c r="AO37" i="4"/>
  <c r="AI37" i="4"/>
  <c r="AM37" i="4"/>
  <c r="D32" i="14"/>
  <c r="AK37" i="4"/>
  <c r="AJ37" i="4"/>
  <c r="AP37" i="4"/>
  <c r="AN37" i="4"/>
  <c r="AN26" i="4"/>
  <c r="AI26" i="4"/>
  <c r="D21" i="14"/>
  <c r="AJ26" i="4"/>
  <c r="AO26" i="4"/>
  <c r="AP26" i="4"/>
  <c r="AL26" i="4"/>
  <c r="AM26" i="4"/>
  <c r="AK26" i="4"/>
  <c r="AK29" i="4"/>
  <c r="AP29" i="4"/>
  <c r="AM29" i="4"/>
  <c r="AJ29" i="4"/>
  <c r="D24" i="14"/>
  <c r="AL29" i="4"/>
  <c r="AO29" i="4"/>
  <c r="AN29" i="4"/>
  <c r="AI29" i="4"/>
  <c r="AI17" i="4"/>
  <c r="AL17" i="4"/>
  <c r="AM17" i="4"/>
  <c r="AO17" i="4"/>
  <c r="AJ17" i="4"/>
  <c r="AN17" i="4"/>
  <c r="AP17" i="4"/>
  <c r="D12" i="14"/>
  <c r="AK17" i="4"/>
  <c r="AK8" i="4"/>
  <c r="AP8" i="4"/>
  <c r="AL8" i="4"/>
  <c r="AM8" i="4"/>
  <c r="AJ8" i="4"/>
  <c r="D3" i="14"/>
  <c r="AI8" i="4"/>
  <c r="AN8" i="4"/>
  <c r="AO8" i="4"/>
  <c r="AI11" i="4"/>
  <c r="AM11" i="4"/>
  <c r="AO11" i="4"/>
  <c r="D6" i="14"/>
  <c r="AP11" i="4"/>
  <c r="AK11" i="4"/>
  <c r="AN11" i="4"/>
  <c r="AJ11" i="4"/>
  <c r="AL11" i="4"/>
  <c r="D86" i="13"/>
  <c r="G4" i="12"/>
  <c r="D168" i="13"/>
  <c r="D250" i="13"/>
  <c r="D4" i="13"/>
  <c r="D175" i="13"/>
  <c r="D93" i="13"/>
  <c r="D257" i="13"/>
  <c r="G11" i="12"/>
  <c r="D11" i="13"/>
  <c r="D204" i="13"/>
  <c r="D286" i="13"/>
  <c r="D122" i="13"/>
  <c r="D40" i="13"/>
  <c r="G40" i="12"/>
  <c r="D119" i="13"/>
  <c r="D201" i="13"/>
  <c r="D283" i="13"/>
  <c r="G37" i="12"/>
  <c r="D37" i="13"/>
  <c r="D272" i="13"/>
  <c r="D108" i="13"/>
  <c r="G26" i="12"/>
  <c r="D190" i="13"/>
  <c r="D26" i="13"/>
  <c r="D33" i="13"/>
  <c r="D115" i="13"/>
  <c r="D279" i="13"/>
  <c r="D197" i="13"/>
  <c r="G33" i="12"/>
  <c r="D221" i="13"/>
  <c r="D57" i="13"/>
  <c r="D139" i="13"/>
  <c r="D303" i="13"/>
  <c r="G57" i="12"/>
  <c r="D311" i="13"/>
  <c r="G65" i="12"/>
  <c r="D65" i="13"/>
  <c r="D147" i="13"/>
  <c r="D229" i="13"/>
  <c r="Z30" i="2" l="1"/>
  <c r="A26" i="12" s="1"/>
  <c r="Z26" i="2"/>
  <c r="A22" i="12" s="1"/>
  <c r="Z16" i="2"/>
  <c r="A12" i="12" s="1"/>
  <c r="Z12" i="2"/>
  <c r="A8" i="12" s="1"/>
  <c r="Z19" i="2"/>
  <c r="A15" i="12" s="1"/>
  <c r="Z31" i="2"/>
  <c r="A27" i="12" s="1"/>
  <c r="Z28" i="2"/>
  <c r="A24" i="12" s="1"/>
  <c r="Z22" i="2"/>
  <c r="A18" i="12" s="1"/>
  <c r="Z18" i="2"/>
  <c r="A14" i="12" s="1"/>
  <c r="Z13" i="2"/>
  <c r="A9" i="12" s="1"/>
  <c r="Z27" i="2"/>
  <c r="A23" i="12" s="1"/>
  <c r="Z14" i="2"/>
  <c r="A10" i="12" s="1"/>
  <c r="Z20" i="2"/>
  <c r="A16" i="12" s="1"/>
  <c r="Z29" i="2"/>
  <c r="A25" i="12" s="1"/>
  <c r="Z24" i="2"/>
  <c r="A20" i="12" s="1"/>
  <c r="Z23" i="2"/>
  <c r="A19" i="12" s="1"/>
  <c r="Z15" i="2"/>
  <c r="A11" i="12" s="1"/>
  <c r="Z21" i="2"/>
  <c r="A17" i="12" s="1"/>
  <c r="Z17" i="2"/>
  <c r="A13" i="12" s="1"/>
  <c r="Z25" i="2"/>
  <c r="A21" i="12" s="1"/>
  <c r="Z10" i="2"/>
  <c r="A6" i="12" s="1"/>
  <c r="Z11" i="2"/>
  <c r="A7" i="12" s="1"/>
  <c r="Z8" i="2"/>
  <c r="A4" i="12" s="1"/>
  <c r="Z9" i="2"/>
  <c r="A5" i="12" s="1"/>
  <c r="O40" i="1"/>
  <c r="Z53" i="2"/>
  <c r="A49" i="12" s="1"/>
  <c r="W48" i="2"/>
  <c r="N90" i="4" s="1"/>
  <c r="W50" i="2"/>
  <c r="N91" i="4" s="1"/>
  <c r="Z54" i="2"/>
  <c r="A50" i="12" s="1"/>
  <c r="W51" i="2"/>
  <c r="D2" i="14"/>
  <c r="Z7" i="2"/>
  <c r="A3" i="12" s="1"/>
  <c r="Z49" i="2"/>
  <c r="Z52" i="2"/>
  <c r="Z51" i="2"/>
  <c r="A129" i="13" s="1"/>
  <c r="Z50" i="2"/>
  <c r="Z48" i="2"/>
  <c r="AP23" i="4"/>
  <c r="AL50" i="4"/>
  <c r="AN23" i="4"/>
  <c r="AI7" i="4"/>
  <c r="AI14" i="4" s="1"/>
  <c r="AM7" i="4"/>
  <c r="AM14" i="4" s="1"/>
  <c r="AN7" i="4"/>
  <c r="AN14" i="4" s="1"/>
  <c r="AI50" i="4"/>
  <c r="AK7" i="4"/>
  <c r="AK14" i="4" s="1"/>
  <c r="AO23" i="4"/>
  <c r="AL7" i="4"/>
  <c r="AL14" i="4" s="1"/>
  <c r="AP7" i="4"/>
  <c r="AP14" i="4" s="1"/>
  <c r="AO7" i="4"/>
  <c r="AK23" i="4"/>
  <c r="AL23" i="4"/>
  <c r="AI32" i="4"/>
  <c r="AI23" i="4"/>
  <c r="AK50" i="4"/>
  <c r="AO50" i="4"/>
  <c r="AJ23" i="4"/>
  <c r="AM23" i="4"/>
  <c r="AK32" i="4"/>
  <c r="AI41" i="4"/>
  <c r="AP50" i="4"/>
  <c r="AJ50" i="4"/>
  <c r="AM50" i="4"/>
  <c r="AN50" i="4"/>
  <c r="Z6" i="2"/>
  <c r="A2" i="12" s="1"/>
  <c r="AO14" i="4"/>
  <c r="AP32" i="4"/>
  <c r="AJ32" i="4"/>
  <c r="AM41" i="4"/>
  <c r="AO41" i="4"/>
  <c r="AK41" i="4"/>
  <c r="AP41" i="4"/>
  <c r="AM32" i="4"/>
  <c r="O36" i="4"/>
  <c r="O40" i="4"/>
  <c r="O44" i="4"/>
  <c r="O48" i="4"/>
  <c r="O52" i="4"/>
  <c r="O56" i="4"/>
  <c r="O60" i="4"/>
  <c r="O64" i="4"/>
  <c r="O68" i="4"/>
  <c r="O72" i="4"/>
  <c r="O76" i="4"/>
  <c r="O80" i="4"/>
  <c r="O84" i="4"/>
  <c r="O35" i="4"/>
  <c r="O39" i="4"/>
  <c r="O43" i="4"/>
  <c r="O47" i="4"/>
  <c r="O51" i="4"/>
  <c r="O55" i="4"/>
  <c r="O59" i="4"/>
  <c r="O63" i="4"/>
  <c r="O67" i="4"/>
  <c r="O71" i="4"/>
  <c r="O75" i="4"/>
  <c r="O79" i="4"/>
  <c r="O83" i="4"/>
  <c r="P59" i="4"/>
  <c r="P40" i="4"/>
  <c r="L122" i="4" s="1"/>
  <c r="P48" i="4"/>
  <c r="P80" i="4"/>
  <c r="P81" i="4"/>
  <c r="P55" i="4"/>
  <c r="P76" i="4"/>
  <c r="P73" i="4"/>
  <c r="M34" i="4"/>
  <c r="N34" i="4" s="1"/>
  <c r="M42" i="4"/>
  <c r="N42" i="4" s="1"/>
  <c r="M50" i="4"/>
  <c r="N50" i="4" s="1"/>
  <c r="M58" i="4"/>
  <c r="N58" i="4" s="1"/>
  <c r="M66" i="4"/>
  <c r="N66" i="4" s="1"/>
  <c r="M74" i="4"/>
  <c r="N74" i="4" s="1"/>
  <c r="M82" i="4"/>
  <c r="N82" i="4" s="1"/>
  <c r="L41" i="4"/>
  <c r="L73" i="4"/>
  <c r="M37" i="4"/>
  <c r="N37" i="4" s="1"/>
  <c r="M45" i="4"/>
  <c r="N45" i="4" s="1"/>
  <c r="M53" i="4"/>
  <c r="N53" i="4" s="1"/>
  <c r="P45" i="4"/>
  <c r="L127" i="4" s="1"/>
  <c r="P61" i="4"/>
  <c r="P82" i="4"/>
  <c r="L35" i="4"/>
  <c r="L67" i="4"/>
  <c r="L46" i="4"/>
  <c r="L78" i="4"/>
  <c r="L48" i="4"/>
  <c r="M38" i="4"/>
  <c r="N38" i="4" s="1"/>
  <c r="M54" i="4"/>
  <c r="N54" i="4" s="1"/>
  <c r="M70" i="4"/>
  <c r="N70" i="4" s="1"/>
  <c r="M86" i="4"/>
  <c r="N86" i="4" s="1"/>
  <c r="P69" i="4"/>
  <c r="L55" i="4"/>
  <c r="M35" i="4"/>
  <c r="N35" i="4" s="1"/>
  <c r="M43" i="4"/>
  <c r="N43" i="4" s="1"/>
  <c r="M51" i="4"/>
  <c r="N51" i="4" s="1"/>
  <c r="M59" i="4"/>
  <c r="N59" i="4" s="1"/>
  <c r="M67" i="4"/>
  <c r="N67" i="4" s="1"/>
  <c r="M75" i="4"/>
  <c r="N75" i="4" s="1"/>
  <c r="M83" i="4"/>
  <c r="N83" i="4" s="1"/>
  <c r="L42" i="4"/>
  <c r="L74" i="4"/>
  <c r="L81" i="4"/>
  <c r="L68" i="4"/>
  <c r="P56" i="4"/>
  <c r="P41" i="4"/>
  <c r="L123" i="4" s="1"/>
  <c r="P39" i="4"/>
  <c r="L121" i="4" s="1"/>
  <c r="P63" i="4"/>
  <c r="P84" i="4"/>
  <c r="L49" i="4"/>
  <c r="M46" i="4"/>
  <c r="N46" i="4" s="1"/>
  <c r="M78" i="4"/>
  <c r="N78" i="4" s="1"/>
  <c r="L45" i="4"/>
  <c r="M44" i="4"/>
  <c r="N44" i="4" s="1"/>
  <c r="M60" i="4"/>
  <c r="N60" i="4" s="1"/>
  <c r="M76" i="4"/>
  <c r="N76" i="4" s="1"/>
  <c r="L75" i="4"/>
  <c r="L54" i="4"/>
  <c r="L64" i="4"/>
  <c r="L69" i="4"/>
  <c r="P35" i="4"/>
  <c r="L117" i="4" s="1"/>
  <c r="P51" i="4"/>
  <c r="P72" i="4"/>
  <c r="P38" i="4"/>
  <c r="L120" i="4" s="1"/>
  <c r="P86" i="4"/>
  <c r="P79" i="4"/>
  <c r="P57" i="4"/>
  <c r="L33" i="4"/>
  <c r="M62" i="4"/>
  <c r="N62" i="4" s="1"/>
  <c r="P77" i="4"/>
  <c r="L59" i="4"/>
  <c r="L70" i="4"/>
  <c r="M61" i="4"/>
  <c r="N61" i="4" s="1"/>
  <c r="L37" i="4"/>
  <c r="P74" i="4"/>
  <c r="L47" i="4"/>
  <c r="L82" i="4"/>
  <c r="L72" i="4"/>
  <c r="L66" i="4"/>
  <c r="M73" i="4"/>
  <c r="N73" i="4" s="1"/>
  <c r="M69" i="4"/>
  <c r="N69" i="4" s="1"/>
  <c r="L84" i="4"/>
  <c r="O34" i="4"/>
  <c r="O38" i="4"/>
  <c r="O42" i="4"/>
  <c r="O46" i="4"/>
  <c r="O50" i="4"/>
  <c r="O54" i="4"/>
  <c r="O58" i="4"/>
  <c r="O62" i="4"/>
  <c r="O66" i="4"/>
  <c r="O70" i="4"/>
  <c r="O74" i="4"/>
  <c r="O78" i="4"/>
  <c r="O82" i="4"/>
  <c r="O86" i="4"/>
  <c r="O33" i="4"/>
  <c r="O37" i="4"/>
  <c r="O41" i="4"/>
  <c r="O45" i="4"/>
  <c r="O49" i="4"/>
  <c r="O53" i="4"/>
  <c r="O57" i="4"/>
  <c r="O61" i="4"/>
  <c r="O65" i="4"/>
  <c r="O69" i="4"/>
  <c r="O73" i="4"/>
  <c r="O77" i="4"/>
  <c r="O81" i="4"/>
  <c r="O85" i="4"/>
  <c r="P37" i="4"/>
  <c r="L119" i="4" s="1"/>
  <c r="P75" i="4"/>
  <c r="P64" i="4"/>
  <c r="P49" i="4"/>
  <c r="P70" i="4"/>
  <c r="P71" i="4"/>
  <c r="P60" i="4"/>
  <c r="P46" i="4"/>
  <c r="L128" i="4" s="1"/>
  <c r="P62" i="4"/>
  <c r="L57" i="4"/>
  <c r="L61" i="4"/>
  <c r="P34" i="4"/>
  <c r="L116" i="4" s="1"/>
  <c r="P50" i="4"/>
  <c r="L51" i="4"/>
  <c r="L62" i="4"/>
  <c r="M65" i="4"/>
  <c r="N65" i="4" s="1"/>
  <c r="M81" i="4"/>
  <c r="N81" i="4" s="1"/>
  <c r="L80" i="4"/>
  <c r="L60" i="4"/>
  <c r="L53" i="4"/>
  <c r="P42" i="4"/>
  <c r="L124" i="4" s="1"/>
  <c r="P58" i="4"/>
  <c r="M40" i="4"/>
  <c r="N40" i="4" s="1"/>
  <c r="M48" i="4"/>
  <c r="N48" i="4" s="1"/>
  <c r="M56" i="4"/>
  <c r="N56" i="4" s="1"/>
  <c r="M64" i="4"/>
  <c r="N64" i="4" s="1"/>
  <c r="M72" i="4"/>
  <c r="N72" i="4" s="1"/>
  <c r="M80" i="4"/>
  <c r="N80" i="4" s="1"/>
  <c r="L39" i="4"/>
  <c r="L71" i="4"/>
  <c r="L58" i="4"/>
  <c r="L85" i="4"/>
  <c r="L56" i="4"/>
  <c r="L36" i="4"/>
  <c r="L83" i="4"/>
  <c r="P43" i="4"/>
  <c r="L125" i="4" s="1"/>
  <c r="P67" i="4"/>
  <c r="P54" i="4"/>
  <c r="P36" i="4"/>
  <c r="L118" i="4" s="1"/>
  <c r="P52" i="4"/>
  <c r="P66" i="4"/>
  <c r="L43" i="4"/>
  <c r="M47" i="4"/>
  <c r="N47" i="4" s="1"/>
  <c r="M63" i="4"/>
  <c r="N63" i="4" s="1"/>
  <c r="M79" i="4"/>
  <c r="N79" i="4" s="1"/>
  <c r="L86" i="4"/>
  <c r="M77" i="4"/>
  <c r="N77" i="4" s="1"/>
  <c r="L44" i="4"/>
  <c r="M41" i="4"/>
  <c r="N41" i="4" s="1"/>
  <c r="M57" i="4"/>
  <c r="N57" i="4" s="1"/>
  <c r="P85" i="4"/>
  <c r="L63" i="4"/>
  <c r="P83" i="4"/>
  <c r="P65" i="4"/>
  <c r="P33" i="4"/>
  <c r="L115" i="4" s="1"/>
  <c r="P47" i="4"/>
  <c r="P44" i="4"/>
  <c r="L126" i="4" s="1"/>
  <c r="P68" i="4"/>
  <c r="P78" i="4"/>
  <c r="L65" i="4"/>
  <c r="L77" i="4"/>
  <c r="M36" i="4"/>
  <c r="N36" i="4" s="1"/>
  <c r="M52" i="4"/>
  <c r="N52" i="4" s="1"/>
  <c r="M68" i="4"/>
  <c r="N68" i="4" s="1"/>
  <c r="M84" i="4"/>
  <c r="N84" i="4" s="1"/>
  <c r="M39" i="4"/>
  <c r="N39" i="4" s="1"/>
  <c r="M55" i="4"/>
  <c r="N55" i="4" s="1"/>
  <c r="M71" i="4"/>
  <c r="N71" i="4" s="1"/>
  <c r="L38" i="4"/>
  <c r="L76" i="4"/>
  <c r="M33" i="4"/>
  <c r="N33" i="4" s="1"/>
  <c r="M49" i="4"/>
  <c r="N49" i="4" s="1"/>
  <c r="P53" i="4"/>
  <c r="L79" i="4"/>
  <c r="L50" i="4"/>
  <c r="M85" i="4"/>
  <c r="N85" i="4" s="1"/>
  <c r="L52" i="4"/>
  <c r="L40" i="4"/>
  <c r="L34" i="4"/>
  <c r="AK59" i="4"/>
  <c r="AN59" i="4"/>
  <c r="AL59" i="4"/>
  <c r="AM59" i="4"/>
  <c r="N103" i="4"/>
  <c r="N111" i="4"/>
  <c r="N119" i="4"/>
  <c r="N127" i="4"/>
  <c r="N97" i="4"/>
  <c r="N105" i="4"/>
  <c r="N113" i="4"/>
  <c r="N121" i="4"/>
  <c r="N124" i="4"/>
  <c r="N116" i="4"/>
  <c r="N108" i="4"/>
  <c r="N100" i="4"/>
  <c r="N92" i="4"/>
  <c r="N122" i="4"/>
  <c r="N114" i="4"/>
  <c r="N106" i="4"/>
  <c r="N98" i="4"/>
  <c r="N99" i="4"/>
  <c r="N107" i="4"/>
  <c r="N115" i="4"/>
  <c r="N123" i="4"/>
  <c r="N101" i="4"/>
  <c r="N109" i="4"/>
  <c r="N117" i="4"/>
  <c r="N125" i="4"/>
  <c r="N128" i="4"/>
  <c r="N120" i="4"/>
  <c r="N112" i="4"/>
  <c r="N104" i="4"/>
  <c r="N96" i="4"/>
  <c r="N126" i="4"/>
  <c r="N118" i="4"/>
  <c r="N110" i="4"/>
  <c r="N102" i="4"/>
  <c r="N94" i="4"/>
  <c r="AJ14" i="4"/>
  <c r="AJ41" i="4"/>
  <c r="AL32" i="4"/>
  <c r="AO32" i="4"/>
  <c r="AN32" i="4"/>
  <c r="AL41" i="4"/>
  <c r="AN41" i="4"/>
  <c r="AI59" i="4"/>
  <c r="AJ59" i="4"/>
  <c r="AO59" i="4"/>
  <c r="AP59" i="4"/>
  <c r="N89" i="4" l="1"/>
  <c r="M29" i="4"/>
  <c r="N29" i="4" s="1"/>
  <c r="R29" i="4" s="1"/>
  <c r="P30" i="4"/>
  <c r="P29" i="4"/>
  <c r="L111" i="4" s="1"/>
  <c r="O22" i="4"/>
  <c r="L21" i="4"/>
  <c r="O32" i="4"/>
  <c r="O21" i="4"/>
  <c r="M32" i="4"/>
  <c r="N32" i="4" s="1"/>
  <c r="Q32" i="4" s="1"/>
  <c r="M18" i="4"/>
  <c r="N18" i="4" s="1"/>
  <c r="Q18" i="4" s="1"/>
  <c r="P19" i="4"/>
  <c r="M25" i="4"/>
  <c r="N25" i="4" s="1"/>
  <c r="S25" i="4" s="1"/>
  <c r="O24" i="4"/>
  <c r="L32" i="4"/>
  <c r="M14" i="4"/>
  <c r="N14" i="4" s="1"/>
  <c r="R14" i="4" s="1"/>
  <c r="P18" i="4"/>
  <c r="P24" i="4"/>
  <c r="O19" i="4"/>
  <c r="L17" i="4"/>
  <c r="M17" i="4"/>
  <c r="N17" i="4" s="1"/>
  <c r="S17" i="4" s="1"/>
  <c r="P23" i="4"/>
  <c r="M27" i="4"/>
  <c r="N27" i="4" s="1"/>
  <c r="R27" i="4" s="1"/>
  <c r="L28" i="4"/>
  <c r="O27" i="4"/>
  <c r="L27" i="4"/>
  <c r="P27" i="4"/>
  <c r="L109" i="4" s="1"/>
  <c r="O29" i="4"/>
  <c r="O30" i="4"/>
  <c r="M30" i="4"/>
  <c r="N30" i="4" s="1"/>
  <c r="S30" i="4" s="1"/>
  <c r="P25" i="4"/>
  <c r="L107" i="4" s="1"/>
  <c r="L24" i="4"/>
  <c r="O16" i="4"/>
  <c r="M20" i="4"/>
  <c r="N20" i="4" s="1"/>
  <c r="S20" i="4" s="1"/>
  <c r="P31" i="4"/>
  <c r="L22" i="4"/>
  <c r="M31" i="4"/>
  <c r="N31" i="4" s="1"/>
  <c r="R31" i="4" s="1"/>
  <c r="P22" i="4"/>
  <c r="P16" i="4"/>
  <c r="M24" i="4"/>
  <c r="N24" i="4" s="1"/>
  <c r="S24" i="4" s="1"/>
  <c r="P26" i="4"/>
  <c r="L16" i="4"/>
  <c r="L30" i="4"/>
  <c r="M21" i="4"/>
  <c r="N21" i="4" s="1"/>
  <c r="S21" i="4" s="1"/>
  <c r="O17" i="4"/>
  <c r="O26" i="4"/>
  <c r="M19" i="4"/>
  <c r="N19" i="4" s="1"/>
  <c r="R19" i="4" s="1"/>
  <c r="M16" i="4"/>
  <c r="N16" i="4" s="1"/>
  <c r="R16" i="4" s="1"/>
  <c r="L29" i="4"/>
  <c r="O23" i="4"/>
  <c r="O28" i="4"/>
  <c r="M23" i="4"/>
  <c r="N23" i="4" s="1"/>
  <c r="P28" i="4"/>
  <c r="P17" i="4"/>
  <c r="P20" i="4"/>
  <c r="L26" i="4"/>
  <c r="L19" i="4"/>
  <c r="L25" i="4"/>
  <c r="P21" i="4"/>
  <c r="O25" i="4"/>
  <c r="O18" i="4"/>
  <c r="L20" i="4"/>
  <c r="L18" i="4"/>
  <c r="L31" i="4"/>
  <c r="M28" i="4"/>
  <c r="N28" i="4" s="1"/>
  <c r="Q28" i="4" s="1"/>
  <c r="L23" i="4"/>
  <c r="M22" i="4"/>
  <c r="N22" i="4" s="1"/>
  <c r="R22" i="4" s="1"/>
  <c r="M26" i="4"/>
  <c r="N26" i="4" s="1"/>
  <c r="Q26" i="4" s="1"/>
  <c r="P32" i="4"/>
  <c r="O31" i="4"/>
  <c r="O20" i="4"/>
  <c r="B129" i="13"/>
  <c r="C129" i="13"/>
  <c r="M8" i="4"/>
  <c r="P8" i="4"/>
  <c r="P10" i="4"/>
  <c r="P15" i="4"/>
  <c r="O15" i="4"/>
  <c r="N93" i="4"/>
  <c r="N95" i="4"/>
  <c r="L15" i="4"/>
  <c r="M15" i="4"/>
  <c r="N15" i="4" s="1"/>
  <c r="Q15" i="4" s="1"/>
  <c r="P14" i="4"/>
  <c r="L96" i="4" s="1"/>
  <c r="O9" i="4"/>
  <c r="L14" i="4"/>
  <c r="O14" i="4"/>
  <c r="L12" i="4"/>
  <c r="L7" i="4"/>
  <c r="A44" i="12"/>
  <c r="A44" i="13"/>
  <c r="A45" i="12"/>
  <c r="A45" i="13"/>
  <c r="A127" i="13"/>
  <c r="M7" i="4"/>
  <c r="M9" i="4"/>
  <c r="O7" i="4"/>
  <c r="P9" i="4"/>
  <c r="A46" i="12"/>
  <c r="A46" i="13"/>
  <c r="A47" i="12"/>
  <c r="A47" i="13"/>
  <c r="L8" i="4"/>
  <c r="L9" i="4"/>
  <c r="P7" i="4"/>
  <c r="O8" i="4"/>
  <c r="A48" i="12"/>
  <c r="A48" i="13"/>
  <c r="O13" i="4"/>
  <c r="P11" i="4"/>
  <c r="M12" i="4"/>
  <c r="N12" i="4" s="1"/>
  <c r="Q12" i="4" s="1"/>
  <c r="L11" i="4"/>
  <c r="L13" i="4"/>
  <c r="O12" i="4"/>
  <c r="P12" i="4"/>
  <c r="M10" i="4"/>
  <c r="M13" i="4"/>
  <c r="O10" i="4"/>
  <c r="O11" i="4"/>
  <c r="L10" i="4"/>
  <c r="M11" i="4"/>
  <c r="P13" i="4"/>
  <c r="N8" i="4"/>
  <c r="S8" i="4" s="1"/>
  <c r="AQ50" i="4"/>
  <c r="F42" i="4" s="1"/>
  <c r="AS42" i="4" s="1"/>
  <c r="AR50" i="4"/>
  <c r="H35" i="1" s="1"/>
  <c r="AT3" i="7" s="1"/>
  <c r="AR23" i="4"/>
  <c r="P34" i="1" s="1"/>
  <c r="AS3" i="7" s="1"/>
  <c r="AQ23" i="4"/>
  <c r="F15" i="4" s="1"/>
  <c r="AQ32" i="4"/>
  <c r="F24" i="4" s="1"/>
  <c r="AQ41" i="4"/>
  <c r="F33" i="4" s="1"/>
  <c r="AR14" i="4"/>
  <c r="H34" i="1" s="1"/>
  <c r="AR3" i="7" s="1"/>
  <c r="AQ59" i="4"/>
  <c r="F51" i="4" s="1"/>
  <c r="AR59" i="4"/>
  <c r="P35" i="1" s="1"/>
  <c r="AU3" i="7" s="1"/>
  <c r="AR32" i="4"/>
  <c r="H33" i="1" s="1"/>
  <c r="R33" i="4"/>
  <c r="Q33" i="4"/>
  <c r="S33" i="4"/>
  <c r="S55" i="4"/>
  <c r="Q55" i="4"/>
  <c r="R55" i="4"/>
  <c r="R84" i="4"/>
  <c r="S84" i="4"/>
  <c r="Q84" i="4"/>
  <c r="S52" i="4"/>
  <c r="R52" i="4"/>
  <c r="Q52" i="4"/>
  <c r="S57" i="4"/>
  <c r="Q57" i="4"/>
  <c r="R57" i="4"/>
  <c r="Q79" i="4"/>
  <c r="S79" i="4"/>
  <c r="R79" i="4"/>
  <c r="R47" i="4"/>
  <c r="Q47" i="4"/>
  <c r="R80" i="4"/>
  <c r="S80" i="4"/>
  <c r="Q80" i="4"/>
  <c r="S64" i="4"/>
  <c r="Q64" i="4"/>
  <c r="R64" i="4"/>
  <c r="Q48" i="4"/>
  <c r="R48" i="4"/>
  <c r="S48" i="4"/>
  <c r="Q81" i="4"/>
  <c r="S81" i="4"/>
  <c r="R81" i="4"/>
  <c r="S73" i="4"/>
  <c r="Q73" i="4"/>
  <c r="R73" i="4"/>
  <c r="R61" i="4"/>
  <c r="S61" i="4"/>
  <c r="Q61" i="4"/>
  <c r="S60" i="4"/>
  <c r="Q60" i="4"/>
  <c r="R60" i="4"/>
  <c r="Q46" i="4"/>
  <c r="S46" i="4"/>
  <c r="R46" i="4"/>
  <c r="S83" i="4"/>
  <c r="R83" i="4"/>
  <c r="Q83" i="4"/>
  <c r="R67" i="4"/>
  <c r="S67" i="4"/>
  <c r="Q67" i="4"/>
  <c r="S51" i="4"/>
  <c r="Q51" i="4"/>
  <c r="R51" i="4"/>
  <c r="R35" i="4"/>
  <c r="Q35" i="4"/>
  <c r="S35" i="4"/>
  <c r="S70" i="4"/>
  <c r="R70" i="4"/>
  <c r="Q70" i="4"/>
  <c r="Q38" i="4"/>
  <c r="R38" i="4"/>
  <c r="S38" i="4"/>
  <c r="R53" i="4"/>
  <c r="Q53" i="4"/>
  <c r="S53" i="4"/>
  <c r="R37" i="4"/>
  <c r="Q37" i="4"/>
  <c r="S37" i="4"/>
  <c r="S82" i="4"/>
  <c r="Q82" i="4"/>
  <c r="R82" i="4"/>
  <c r="R66" i="4"/>
  <c r="Q66" i="4"/>
  <c r="S66" i="4"/>
  <c r="S50" i="4"/>
  <c r="Q50" i="4"/>
  <c r="R50" i="4"/>
  <c r="R34" i="4"/>
  <c r="S34" i="4"/>
  <c r="Q34" i="4"/>
  <c r="AQ14" i="4"/>
  <c r="F6" i="4" s="1"/>
  <c r="AR41" i="4"/>
  <c r="P33" i="1" s="1"/>
  <c r="AQ3" i="7" s="1"/>
  <c r="S85" i="4"/>
  <c r="Q85" i="4"/>
  <c r="R85" i="4"/>
  <c r="R49" i="4"/>
  <c r="S49" i="4"/>
  <c r="Q49" i="4"/>
  <c r="R71" i="4"/>
  <c r="S71" i="4"/>
  <c r="Q71" i="4"/>
  <c r="Q39" i="4"/>
  <c r="R39" i="4"/>
  <c r="S39" i="4"/>
  <c r="R68" i="4"/>
  <c r="Q68" i="4"/>
  <c r="S68" i="4"/>
  <c r="Q36" i="4"/>
  <c r="S36" i="4"/>
  <c r="R36" i="4"/>
  <c r="S41" i="4"/>
  <c r="Q41" i="4"/>
  <c r="R41" i="4"/>
  <c r="Q77" i="4"/>
  <c r="S77" i="4"/>
  <c r="R77" i="4"/>
  <c r="Q63" i="4"/>
  <c r="S63" i="4"/>
  <c r="R63" i="4"/>
  <c r="R72" i="4"/>
  <c r="Q72" i="4"/>
  <c r="S72" i="4"/>
  <c r="S56" i="4"/>
  <c r="Q56" i="4"/>
  <c r="R56" i="4"/>
  <c r="R40" i="4"/>
  <c r="Q40" i="4"/>
  <c r="S40" i="4"/>
  <c r="Q65" i="4"/>
  <c r="S65" i="4"/>
  <c r="R65" i="4"/>
  <c r="Q69" i="4"/>
  <c r="S69" i="4"/>
  <c r="R69" i="4"/>
  <c r="R62" i="4"/>
  <c r="Q62" i="4"/>
  <c r="S62" i="4"/>
  <c r="R76" i="4"/>
  <c r="Q76" i="4"/>
  <c r="S76" i="4"/>
  <c r="Q44" i="4"/>
  <c r="S44" i="4"/>
  <c r="R44" i="4"/>
  <c r="S78" i="4"/>
  <c r="R78" i="4"/>
  <c r="Q78" i="4"/>
  <c r="R75" i="4"/>
  <c r="Q75" i="4"/>
  <c r="S75" i="4"/>
  <c r="R59" i="4"/>
  <c r="Q59" i="4"/>
  <c r="S59" i="4"/>
  <c r="R43" i="4"/>
  <c r="Q43" i="4"/>
  <c r="S43" i="4"/>
  <c r="Q86" i="4"/>
  <c r="S86" i="4"/>
  <c r="R86" i="4"/>
  <c r="Q54" i="4"/>
  <c r="S54" i="4"/>
  <c r="R54" i="4"/>
  <c r="R45" i="4"/>
  <c r="S45" i="4"/>
  <c r="Q45" i="4"/>
  <c r="Q74" i="4"/>
  <c r="S74" i="4"/>
  <c r="R74" i="4"/>
  <c r="Q58" i="4"/>
  <c r="S58" i="4"/>
  <c r="R58" i="4"/>
  <c r="Q42" i="4"/>
  <c r="S42" i="4"/>
  <c r="R42" i="4"/>
  <c r="S19" i="4" l="1"/>
  <c r="Q29" i="4"/>
  <c r="S31" i="4"/>
  <c r="R17" i="4"/>
  <c r="Q14" i="4"/>
  <c r="R25" i="4"/>
  <c r="S28" i="4"/>
  <c r="S32" i="4"/>
  <c r="S29" i="4"/>
  <c r="S16" i="4"/>
  <c r="S14" i="4"/>
  <c r="L112" i="4"/>
  <c r="Q21" i="4"/>
  <c r="R24" i="4"/>
  <c r="Q22" i="4"/>
  <c r="Q16" i="4"/>
  <c r="L94" i="4"/>
  <c r="Q27" i="4"/>
  <c r="L105" i="4"/>
  <c r="Q25" i="4"/>
  <c r="Q17" i="4"/>
  <c r="Q31" i="4"/>
  <c r="L104" i="4"/>
  <c r="S27" i="4"/>
  <c r="R28" i="4"/>
  <c r="Q19" i="4"/>
  <c r="R18" i="4"/>
  <c r="L101" i="4"/>
  <c r="S26" i="4"/>
  <c r="S18" i="4"/>
  <c r="Q30" i="4"/>
  <c r="S22" i="4"/>
  <c r="R32" i="4"/>
  <c r="R20" i="4"/>
  <c r="L99" i="4"/>
  <c r="L100" i="4"/>
  <c r="Q20" i="4"/>
  <c r="Q23" i="4"/>
  <c r="R30" i="4"/>
  <c r="L114" i="4"/>
  <c r="R26" i="4"/>
  <c r="R21" i="4"/>
  <c r="Q24" i="4"/>
  <c r="S23" i="4"/>
  <c r="L103" i="4"/>
  <c r="L102" i="4"/>
  <c r="L108" i="4"/>
  <c r="L106" i="4"/>
  <c r="R23" i="4"/>
  <c r="L97" i="4"/>
  <c r="L110" i="4"/>
  <c r="L98" i="4"/>
  <c r="L113" i="4"/>
  <c r="R15" i="4"/>
  <c r="N9" i="4"/>
  <c r="L91" i="4" s="1"/>
  <c r="N7" i="4"/>
  <c r="R7" i="4" s="1"/>
  <c r="S15" i="4"/>
  <c r="N11" i="4"/>
  <c r="R11" i="4" s="1"/>
  <c r="C47" i="13"/>
  <c r="B47" i="13"/>
  <c r="C127" i="13"/>
  <c r="B127" i="13"/>
  <c r="C45" i="13"/>
  <c r="B45" i="13"/>
  <c r="C48" i="13"/>
  <c r="B48" i="13"/>
  <c r="C46" i="13"/>
  <c r="B46" i="13"/>
  <c r="C44" i="13"/>
  <c r="B44" i="13"/>
  <c r="R12" i="4"/>
  <c r="N13" i="4"/>
  <c r="L95" i="4" s="1"/>
  <c r="N10" i="4"/>
  <c r="L92" i="4" s="1"/>
  <c r="R8" i="4"/>
  <c r="S12" i="4"/>
  <c r="L90" i="4"/>
  <c r="Q8" i="4"/>
  <c r="A37" i="14"/>
  <c r="P36" i="1"/>
  <c r="N48" i="1" s="1"/>
  <c r="AY3" i="7" s="1"/>
  <c r="AP3" i="7"/>
  <c r="AV3" i="7" s="1"/>
  <c r="A46" i="14"/>
  <c r="AS51" i="4"/>
  <c r="S9" i="4" l="1"/>
  <c r="Q9" i="4"/>
  <c r="R9" i="4"/>
  <c r="L89" i="4"/>
  <c r="L93" i="4"/>
  <c r="S7" i="4"/>
  <c r="Q7" i="4"/>
  <c r="S11" i="4"/>
  <c r="Q11" i="4"/>
  <c r="Q10" i="4"/>
  <c r="S10" i="4"/>
  <c r="R10" i="4"/>
  <c r="Q13" i="4"/>
  <c r="S13" i="4"/>
  <c r="R13" i="4"/>
</calcChain>
</file>

<file path=xl/sharedStrings.xml><?xml version="1.0" encoding="utf-8"?>
<sst xmlns="http://schemas.openxmlformats.org/spreadsheetml/2006/main" count="815" uniqueCount="317">
  <si>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</si>
  <si>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</si>
  <si>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</si>
  <si>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</si>
  <si>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</si>
  <si>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</si>
  <si>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</si>
  <si>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大会初日：</t>
    <rPh sb="0" eb="2">
      <t>タイカイ</t>
    </rPh>
    <rPh sb="2" eb="4">
      <t>ショニチ</t>
    </rPh>
    <phoneticPr fontId="2"/>
  </si>
  <si>
    <t>大会最終日：</t>
    <rPh sb="0" eb="2">
      <t>タイカイ</t>
    </rPh>
    <rPh sb="2" eb="5">
      <t>サイシュウビ</t>
    </rPh>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</si>
  <si>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</si>
  <si>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</si>
  <si>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</si>
  <si>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</si>
  <si>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</si>
  <si>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姓カナ</t>
    <rPh sb="0" eb="1">
      <t>セイ</t>
    </rPh>
    <phoneticPr fontId="2"/>
  </si>
  <si>
    <t>名カナ</t>
    <rPh sb="0" eb="1">
      <t>ナ</t>
    </rPh>
    <phoneticPr fontId="2"/>
  </si>
  <si>
    <t>No.</t>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</si>
  <si>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</si>
  <si>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</si>
  <si>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</si>
  <si>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</si>
  <si>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</si>
  <si>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</si>
  <si>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ｴﾝﾄﾘｰﾀｲﾑ</t>
    <phoneticPr fontId="2"/>
  </si>
  <si>
    <t>年齢</t>
    <rPh sb="0" eb="2">
      <t>ネンレイ</t>
    </rPh>
    <phoneticPr fontId="2"/>
  </si>
  <si>
    <t>区分</t>
    <rPh sb="0" eb="2">
      <t>クブン</t>
    </rPh>
    <phoneticPr fontId="2"/>
  </si>
  <si>
    <t>Fax</t>
    <phoneticPr fontId="2"/>
  </si>
  <si>
    <t>メールアドレス</t>
    <phoneticPr fontId="2"/>
  </si>
  <si>
    <t>競技役員：</t>
    <rPh sb="0" eb="2">
      <t>キョウギ</t>
    </rPh>
    <rPh sb="2" eb="4">
      <t>ヤクイン</t>
    </rPh>
    <phoneticPr fontId="2"/>
  </si>
  <si>
    <t>６日</t>
    <rPh sb="1" eb="2">
      <t>ニチ</t>
    </rPh>
    <phoneticPr fontId="2"/>
  </si>
  <si>
    <t>７日</t>
    <rPh sb="1" eb="2">
      <t>ニチ</t>
    </rPh>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</si>
  <si>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</si>
  <si>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</si>
  <si>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</si>
  <si>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</si>
  <si>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</si>
  <si>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</si>
  <si>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</si>
  <si>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</si>
  <si>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男子メドレー</t>
    <rPh sb="0" eb="2">
      <t>ダンシ</t>
    </rPh>
    <phoneticPr fontId="2"/>
  </si>
  <si>
    <t>混合メドレー</t>
    <rPh sb="0" eb="2">
      <t>コンゴウ</t>
    </rPh>
    <phoneticPr fontId="2"/>
  </si>
  <si>
    <t>女子フリー</t>
    <rPh sb="0" eb="2">
      <t>ジョシ</t>
    </rPh>
    <phoneticPr fontId="2"/>
  </si>
  <si>
    <t>男子フリー</t>
    <rPh sb="0" eb="2">
      <t>ダンシ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</si>
  <si>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</si>
  <si>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</si>
  <si>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</si>
  <si>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</si>
  <si>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</si>
  <si>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</si>
  <si>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</si>
  <si>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</si>
  <si>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</si>
  <si>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</si>
  <si>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</si>
  <si>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</si>
  <si>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</si>
  <si>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</si>
  <si>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t>
    <phoneticPr fontId="2"/>
  </si>
  <si>
    <t>種目重複</t>
    <rPh sb="0" eb="2">
      <t>シュモク</t>
    </rPh>
    <rPh sb="2" eb="4">
      <t>チョウフク</t>
    </rPh>
    <phoneticPr fontId="2"/>
  </si>
  <si>
    <t>【　男子メドレーリレー　】</t>
    <rPh sb="2" eb="4">
      <t>ダンシ</t>
    </rPh>
    <phoneticPr fontId="2"/>
  </si>
  <si>
    <t>【　男子フリーリレー　】</t>
    <rPh sb="2" eb="4">
      <t>ダンシ</t>
    </rPh>
    <phoneticPr fontId="2"/>
  </si>
  <si>
    <t>【　女子メドレーリレー　】</t>
    <rPh sb="2" eb="4">
      <t>ジョシ</t>
    </rPh>
    <phoneticPr fontId="2"/>
  </si>
  <si>
    <t>【　女子フリーリレー　】</t>
    <rPh sb="2" eb="4">
      <t>ジョシ</t>
    </rPh>
    <phoneticPr fontId="2"/>
  </si>
  <si>
    <t>【　混合メドレーリレー　】</t>
    <rPh sb="2" eb="4">
      <t>コンゴウ</t>
    </rPh>
    <phoneticPr fontId="2"/>
  </si>
  <si>
    <t>【　混合フリーリレー　】</t>
    <rPh sb="2" eb="4">
      <t>コンゴウ</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</si>
  <si>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</si>
  <si>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　</t>
    <phoneticPr fontId="13"/>
  </si>
  <si>
    <t>　　　　　　　　　　　</t>
    <phoneticPr fontId="13"/>
  </si>
  <si>
    <t>出　場　者　選　手　・　署　名　捺　印</t>
    <rPh sb="0" eb="1">
      <t>デ</t>
    </rPh>
    <rPh sb="2" eb="3">
      <t>バ</t>
    </rPh>
    <rPh sb="4" eb="5">
      <t>シャ</t>
    </rPh>
    <rPh sb="6" eb="7">
      <t>セン</t>
    </rPh>
    <rPh sb="8" eb="9">
      <t>テ</t>
    </rPh>
    <rPh sb="12" eb="13">
      <t>ショ</t>
    </rPh>
    <rPh sb="14" eb="15">
      <t>メイ</t>
    </rPh>
    <rPh sb="16" eb="17">
      <t>ナツ</t>
    </rPh>
    <rPh sb="18" eb="19">
      <t>イン</t>
    </rPh>
    <phoneticPr fontId="13"/>
  </si>
  <si>
    <t>Ｎｏ</t>
    <phoneticPr fontId="13"/>
  </si>
  <si>
    <t>印</t>
    <rPh sb="0" eb="1">
      <t>イン</t>
    </rPh>
    <phoneticPr fontId="13"/>
  </si>
  <si>
    <t>Ｎo</t>
    <phoneticPr fontId="13"/>
  </si>
  <si>
    <t>年　　　　月　　　　日</t>
    <rPh sb="0" eb="1">
      <t>ネン</t>
    </rPh>
    <rPh sb="5" eb="6">
      <t>ガツ</t>
    </rPh>
    <rPh sb="10" eb="11">
      <t>ニチ</t>
    </rPh>
    <phoneticPr fontId="13"/>
  </si>
  <si>
    <t>チーム名</t>
    <rPh sb="3" eb="4">
      <t>メイ</t>
    </rPh>
    <phoneticPr fontId="13"/>
  </si>
  <si>
    <t>住所〒</t>
    <rPh sb="0" eb="2">
      <t>ジュウショ</t>
    </rPh>
    <phoneticPr fontId="13"/>
  </si>
  <si>
    <t>ＴＥＬ</t>
    <phoneticPr fontId="13"/>
  </si>
  <si>
    <t>責任者名</t>
    <rPh sb="0" eb="3">
      <t>セキニンシャ</t>
    </rPh>
    <rPh sb="3" eb="4">
      <t>メイ</t>
    </rPh>
    <phoneticPr fontId="13"/>
  </si>
  <si>
    <t>色のついた部分のみ入力願います。</t>
    <rPh sb="0" eb="1">
      <t>イロ</t>
    </rPh>
    <rPh sb="5" eb="7">
      <t>ブブン</t>
    </rPh>
    <rPh sb="9" eb="11">
      <t>ニュウリョク</t>
    </rPh>
    <rPh sb="11" eb="12">
      <t>ネガ</t>
    </rPh>
    <phoneticPr fontId="2"/>
  </si>
  <si>
    <t>◎振込明細</t>
    <rPh sb="1" eb="3">
      <t>フリコミ</t>
    </rPh>
    <rPh sb="3" eb="5">
      <t>メイサイ</t>
    </rPh>
    <phoneticPr fontId="2"/>
  </si>
  <si>
    <t>※　振込手数料はチーム負担となります。</t>
    <rPh sb="2" eb="4">
      <t>フリコミ</t>
    </rPh>
    <rPh sb="4" eb="7">
      <t>テスウリョウ</t>
    </rPh>
    <rPh sb="11" eb="13">
      <t>フタン</t>
    </rPh>
    <phoneticPr fontId="2"/>
  </si>
  <si>
    <t>※　チーム名でお振込下さい。</t>
    <rPh sb="5" eb="6">
      <t>メイ</t>
    </rPh>
    <rPh sb="8" eb="10">
      <t>フリコミ</t>
    </rPh>
    <rPh sb="10" eb="11">
      <t>クダ</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</si>
  <si>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</si>
  <si>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</si>
  <si>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</si>
  <si>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</si>
  <si>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</si>
  <si>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みずほ銀行　　市ヶ谷支店</t>
    <rPh sb="3" eb="5">
      <t>ギンコウ</t>
    </rPh>
    <rPh sb="7" eb="10">
      <t>イチガヤ</t>
    </rPh>
    <rPh sb="10" eb="12">
      <t>シテン</t>
    </rPh>
    <phoneticPr fontId="2"/>
  </si>
  <si>
    <t>普通預金　　　１８３０７３３</t>
    <rPh sb="0" eb="2">
      <t>フツウ</t>
    </rPh>
    <rPh sb="2" eb="4">
      <t>ヨキン</t>
    </rPh>
    <phoneticPr fontId="2"/>
  </si>
  <si>
    <t>口座名　　　　ＦＩＡマスターズ事務局</t>
    <rPh sb="7" eb="10">
      <t>エフアイエー</t>
    </rPh>
    <rPh sb="15" eb="18">
      <t>ジムキョク</t>
    </rPh>
    <phoneticPr fontId="2"/>
  </si>
  <si>
    <t>リレーオーダー用紙</t>
    <rPh sb="7" eb="9">
      <t>ヨウシ</t>
    </rPh>
    <phoneticPr fontId="2"/>
  </si>
  <si>
    <t>申込一覧表</t>
    <rPh sb="0" eb="2">
      <t>モウシコミ</t>
    </rPh>
    <rPh sb="2" eb="4">
      <t>イチラン</t>
    </rPh>
    <rPh sb="4" eb="5">
      <t>ヒョウ</t>
    </rPh>
    <phoneticPr fontId="2"/>
  </si>
  <si>
    <t>申込書</t>
    <rPh sb="0" eb="3">
      <t>モウシコミショ</t>
    </rPh>
    <phoneticPr fontId="2"/>
  </si>
  <si>
    <t>チーム名フリガナ：</t>
    <rPh sb="3" eb="4">
      <t>メイ</t>
    </rPh>
    <phoneticPr fontId="2"/>
  </si>
  <si>
    <t>X-MR</t>
    <phoneticPr fontId="2"/>
  </si>
  <si>
    <t>X-FR</t>
    <phoneticPr fontId="2"/>
  </si>
  <si>
    <t>MR</t>
    <phoneticPr fontId="2"/>
  </si>
  <si>
    <t>FR</t>
    <phoneticPr fontId="2"/>
  </si>
  <si>
    <t>振込日</t>
    <rPh sb="0" eb="2">
      <t>フリコミ</t>
    </rPh>
    <rPh sb="2" eb="3">
      <t>ビ</t>
    </rPh>
    <phoneticPr fontId="2"/>
  </si>
  <si>
    <t>名義</t>
    <rPh sb="0" eb="2">
      <t>メイギ</t>
    </rPh>
    <phoneticPr fontId="2"/>
  </si>
  <si>
    <t>金融機関</t>
    <rPh sb="0" eb="2">
      <t>キンユウ</t>
    </rPh>
    <rPh sb="2" eb="4">
      <t>キカン</t>
    </rPh>
    <phoneticPr fontId="2"/>
  </si>
  <si>
    <t>チーム番号</t>
    <rPh sb="3" eb="5">
      <t>バンゴウ</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</si>
  <si>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</si>
  <si>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</si>
  <si>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</si>
  <si>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</si>
  <si>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</si>
  <si>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</si>
  <si>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</si>
  <si>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</si>
  <si>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</si>
  <si>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</si>
  <si>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女子一般</t>
    <rPh sb="0" eb="2">
      <t>ジョシ</t>
    </rPh>
    <rPh sb="2" eb="4">
      <t>イッパン</t>
    </rPh>
    <phoneticPr fontId="2"/>
  </si>
  <si>
    <t>女子招待</t>
    <rPh sb="0" eb="2">
      <t>ジョシ</t>
    </rPh>
    <rPh sb="2" eb="4">
      <t>ショウタイ</t>
    </rPh>
    <phoneticPr fontId="2"/>
  </si>
  <si>
    <t>女子合計</t>
    <rPh sb="0" eb="2">
      <t>ジョシ</t>
    </rPh>
    <rPh sb="2" eb="4">
      <t>ゴウケイ</t>
    </rPh>
    <phoneticPr fontId="2"/>
  </si>
  <si>
    <t>男子一般</t>
    <rPh sb="0" eb="2">
      <t>ダンシ</t>
    </rPh>
    <rPh sb="2" eb="4">
      <t>イッパン</t>
    </rPh>
    <phoneticPr fontId="2"/>
  </si>
  <si>
    <t>男子招待</t>
    <rPh sb="0" eb="2">
      <t>ダンシ</t>
    </rPh>
    <rPh sb="2" eb="4">
      <t>ショウタイ</t>
    </rPh>
    <phoneticPr fontId="2"/>
  </si>
  <si>
    <t>男子合計</t>
    <rPh sb="0" eb="2">
      <t>ダンシ</t>
    </rPh>
    <rPh sb="2" eb="4">
      <t>ゴウケイ</t>
    </rPh>
    <phoneticPr fontId="2"/>
  </si>
  <si>
    <t>参加人数</t>
    <rPh sb="0" eb="2">
      <t>サンカ</t>
    </rPh>
    <rPh sb="2" eb="4">
      <t>ニンズウ</t>
    </rPh>
    <phoneticPr fontId="2"/>
  </si>
  <si>
    <t>男女一般</t>
    <rPh sb="0" eb="2">
      <t>ダンジョ</t>
    </rPh>
    <rPh sb="2" eb="4">
      <t>イッパン</t>
    </rPh>
    <phoneticPr fontId="2"/>
  </si>
  <si>
    <t>男女招待</t>
    <rPh sb="0" eb="2">
      <t>ダンジョ</t>
    </rPh>
    <rPh sb="2" eb="4">
      <t>ショウタイ</t>
    </rPh>
    <phoneticPr fontId="2"/>
  </si>
  <si>
    <t>男女合計</t>
    <rPh sb="0" eb="2">
      <t>ダンジョ</t>
    </rPh>
    <rPh sb="2" eb="4">
      <t>ゴウケイ</t>
    </rPh>
    <phoneticPr fontId="2"/>
  </si>
  <si>
    <t>リレー種目数</t>
    <rPh sb="3" eb="5">
      <t>シュモク</t>
    </rPh>
    <rPh sb="5" eb="6">
      <t>スウ</t>
    </rPh>
    <phoneticPr fontId="2"/>
  </si>
  <si>
    <t>個人種目数</t>
    <rPh sb="0" eb="2">
      <t>コジン</t>
    </rPh>
    <rPh sb="2" eb="4">
      <t>シュモク</t>
    </rPh>
    <rPh sb="4" eb="5">
      <t>スウ</t>
    </rPh>
    <phoneticPr fontId="2"/>
  </si>
  <si>
    <t>女子MR</t>
    <rPh sb="0" eb="2">
      <t>ジョシ</t>
    </rPh>
    <phoneticPr fontId="2"/>
  </si>
  <si>
    <t>女子FR</t>
    <rPh sb="0" eb="2">
      <t>ジョシ</t>
    </rPh>
    <phoneticPr fontId="2"/>
  </si>
  <si>
    <t>男子MR</t>
    <rPh sb="0" eb="2">
      <t>ダンシ</t>
    </rPh>
    <phoneticPr fontId="2"/>
  </si>
  <si>
    <t>男子FR</t>
    <rPh sb="0" eb="2">
      <t>ダンシ</t>
    </rPh>
    <phoneticPr fontId="2"/>
  </si>
  <si>
    <t>混合MR</t>
    <rPh sb="0" eb="2">
      <t>コンゴウ</t>
    </rPh>
    <phoneticPr fontId="2"/>
  </si>
  <si>
    <t>混合FR</t>
    <rPh sb="0" eb="2">
      <t>コンゴウ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</si>
  <si>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</si>
  <si>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</si>
  <si>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</si>
  <si>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</si>
  <si>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社団法人日本フィットネス産業協会</t>
    <rPh sb="0" eb="2">
      <t>シャダン</t>
    </rPh>
    <rPh sb="2" eb="4">
      <t>ホウジン</t>
    </rPh>
    <rPh sb="4" eb="6">
      <t>ニホン</t>
    </rPh>
    <rPh sb="12" eb="14">
      <t>サンギョウ</t>
    </rPh>
    <rPh sb="14" eb="16">
      <t>キョウカイ</t>
    </rPh>
    <phoneticPr fontId="13"/>
  </si>
  <si>
    <t>　　誓　約　書</t>
    <rPh sb="2" eb="3">
      <t>チカイ</t>
    </rPh>
    <rPh sb="4" eb="5">
      <t>ヤク</t>
    </rPh>
    <rPh sb="6" eb="7">
      <t>ショ</t>
    </rPh>
    <phoneticPr fontId="13"/>
  </si>
  <si>
    <t>氏　名</t>
    <rPh sb="0" eb="1">
      <t>シ</t>
    </rPh>
    <rPh sb="2" eb="3">
      <t>メイ</t>
    </rPh>
    <phoneticPr fontId="13"/>
  </si>
  <si>
    <t>氏　名　</t>
    <rPh sb="0" eb="1">
      <t>シ</t>
    </rPh>
    <rPh sb="2" eb="3">
      <t>メイ</t>
    </rPh>
    <phoneticPr fontId="13"/>
  </si>
  <si>
    <t>競技役員資格</t>
    <rPh sb="0" eb="2">
      <t>キョウギ</t>
    </rPh>
    <rPh sb="2" eb="4">
      <t>ヤクイン</t>
    </rPh>
    <rPh sb="4" eb="6">
      <t>シカク</t>
    </rPh>
    <phoneticPr fontId="2"/>
  </si>
  <si>
    <t>競技役員経験</t>
    <rPh sb="0" eb="2">
      <t>キョウギ</t>
    </rPh>
    <rPh sb="2" eb="4">
      <t>ヤクイン</t>
    </rPh>
    <rPh sb="4" eb="6">
      <t>ケイケン</t>
    </rPh>
    <phoneticPr fontId="2"/>
  </si>
  <si>
    <t>役職名</t>
    <rPh sb="0" eb="2">
      <t>ヤクショク</t>
    </rPh>
    <rPh sb="2" eb="3">
      <t>メイ</t>
    </rPh>
    <phoneticPr fontId="2"/>
  </si>
  <si>
    <t>氏名</t>
    <rPh sb="0" eb="2">
      <t>シメイ</t>
    </rPh>
    <phoneticPr fontId="2"/>
  </si>
  <si>
    <t>資格</t>
    <rPh sb="0" eb="2">
      <t>シカク</t>
    </rPh>
    <phoneticPr fontId="2"/>
  </si>
  <si>
    <t>経験</t>
    <rPh sb="0" eb="2">
      <t>ケイケン</t>
    </rPh>
    <phoneticPr fontId="2"/>
  </si>
  <si>
    <t>役職</t>
    <rPh sb="0" eb="2">
      <t>ヤクショク</t>
    </rPh>
    <phoneticPr fontId="2"/>
  </si>
  <si>
    <t>１日目競技役員</t>
    <rPh sb="1" eb="2">
      <t>ニチ</t>
    </rPh>
    <rPh sb="2" eb="3">
      <t>メ</t>
    </rPh>
    <rPh sb="3" eb="5">
      <t>キョウギ</t>
    </rPh>
    <rPh sb="5" eb="7">
      <t>ヤクイン</t>
    </rPh>
    <phoneticPr fontId="2"/>
  </si>
  <si>
    <t>２日目競技役員</t>
    <rPh sb="1" eb="2">
      <t>ニチ</t>
    </rPh>
    <rPh sb="2" eb="3">
      <t>メ</t>
    </rPh>
    <rPh sb="3" eb="5">
      <t>キョウギ</t>
    </rPh>
    <rPh sb="5" eb="7">
      <t>ヤクイン</t>
    </rPh>
    <phoneticPr fontId="2"/>
  </si>
  <si>
    <t>Ｆ Ｉ Ａ マ ス タ ー ズ ス イ ミ ン グ 選 手 権 大 会 ２ ０ １ １</t>
    <rPh sb="26" eb="27">
      <t>セン</t>
    </rPh>
    <rPh sb="28" eb="29">
      <t>テ</t>
    </rPh>
    <rPh sb="30" eb="31">
      <t>ケン</t>
    </rPh>
    <rPh sb="32" eb="33">
      <t>ダイ</t>
    </rPh>
    <rPh sb="34" eb="35">
      <t>カイ</t>
    </rPh>
    <phoneticPr fontId="13"/>
  </si>
  <si>
    <t>－　　　　</t>
    <phoneticPr fontId="13"/>
  </si>
  <si>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</si>
  <si>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</si>
  <si>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</si>
  <si>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</si>
  <si>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</si>
  <si>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</si>
  <si>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</si>
  <si>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氏名カナ</t>
    <rPh sb="0" eb="2">
      <t>シメイ</t>
    </rPh>
    <phoneticPr fontId="2"/>
  </si>
  <si>
    <t>区分No</t>
    <rPh sb="0" eb="2">
      <t>クブン</t>
    </rPh>
    <phoneticPr fontId="2"/>
  </si>
  <si>
    <t>JASF</t>
    <phoneticPr fontId="2"/>
  </si>
  <si>
    <t>登録100</t>
    <rPh sb="0" eb="2">
      <t>トウロク</t>
    </rPh>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</si>
  <si>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</si>
  <si>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</si>
  <si>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</si>
  <si>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</si>
  <si>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</si>
  <si>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</si>
  <si>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</si>
  <si>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性別</t>
    <rPh sb="0" eb="2">
      <t>セイベツ</t>
    </rPh>
    <phoneticPr fontId="24"/>
  </si>
  <si>
    <t>チーム名</t>
    <rPh sb="3" eb="4">
      <t>メイ</t>
    </rPh>
    <phoneticPr fontId="24"/>
  </si>
  <si>
    <t>チーム名カナ</t>
    <rPh sb="3" eb="4">
      <t>メイ</t>
    </rPh>
    <phoneticPr fontId="24"/>
  </si>
  <si>
    <t>区分No</t>
    <rPh sb="0" eb="2">
      <t>クブン</t>
    </rPh>
    <phoneticPr fontId="24"/>
  </si>
  <si>
    <t>エントリータイム</t>
    <phoneticPr fontId="24"/>
  </si>
  <si>
    <t>団体番号</t>
    <rPh sb="0" eb="2">
      <t>ダンタイ</t>
    </rPh>
    <rPh sb="2" eb="4">
      <t>バンゴウ</t>
    </rPh>
    <phoneticPr fontId="24"/>
  </si>
  <si>
    <t>オープン</t>
    <phoneticPr fontId="24"/>
  </si>
  <si>
    <t>種目No</t>
    <rPh sb="0" eb="2">
      <t>シュモク</t>
    </rPh>
    <phoneticPr fontId="24"/>
  </si>
  <si>
    <t>距離</t>
    <rPh sb="0" eb="2">
      <t>キョリ</t>
    </rPh>
    <phoneticPr fontId="24"/>
  </si>
  <si>
    <t>泳者1No</t>
    <rPh sb="0" eb="2">
      <t>エイシャ</t>
    </rPh>
    <phoneticPr fontId="24"/>
  </si>
  <si>
    <t>泳者2No</t>
    <rPh sb="0" eb="2">
      <t>エイシャ</t>
    </rPh>
    <phoneticPr fontId="24"/>
  </si>
  <si>
    <t>泳者3No</t>
    <rPh sb="0" eb="2">
      <t>エイシャ</t>
    </rPh>
    <phoneticPr fontId="24"/>
  </si>
  <si>
    <t>泳者4No</t>
    <rPh sb="0" eb="2">
      <t>エイシャ</t>
    </rPh>
    <phoneticPr fontId="24"/>
  </si>
  <si>
    <t>性</t>
    <rPh sb="0" eb="1">
      <t>セイ</t>
    </rPh>
    <phoneticPr fontId="2"/>
  </si>
  <si>
    <t>男子選択用</t>
    <rPh sb="0" eb="2">
      <t>ダンシ</t>
    </rPh>
    <rPh sb="2" eb="5">
      <t>センタクヨウ</t>
    </rPh>
    <phoneticPr fontId="2"/>
  </si>
  <si>
    <t>女子選択用</t>
    <rPh sb="0" eb="2">
      <t>ジョシ</t>
    </rPh>
    <rPh sb="2" eb="5">
      <t>センタクヨウ</t>
    </rPh>
    <phoneticPr fontId="2"/>
  </si>
  <si>
    <t>重複</t>
    <rPh sb="0" eb="2">
      <t>チョウフク</t>
    </rPh>
    <phoneticPr fontId="2"/>
  </si>
  <si>
    <t>選手ID</t>
    <rPh sb="0" eb="2">
      <t>センシュ</t>
    </rPh>
    <phoneticPr fontId="2"/>
  </si>
  <si>
    <t>申込み締切日：</t>
    <rPh sb="0" eb="2">
      <t>モウシコ</t>
    </rPh>
    <rPh sb="3" eb="6">
      <t>シメキリビ</t>
    </rPh>
    <phoneticPr fontId="2"/>
  </si>
  <si>
    <t>申込み開始日：</t>
    <rPh sb="0" eb="2">
      <t>モウシコミ</t>
    </rPh>
    <rPh sb="3" eb="6">
      <t>カイシビ</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</si>
  <si>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</si>
  <si>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</si>
  <si>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</si>
  <si>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</si>
  <si>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</si>
  <si>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fia2011@tdsystem.co.jp</t>
    <phoneticPr fontId="2"/>
  </si>
  <si>
    <t>年齢</t>
    <rPh sb="0" eb="2">
      <t>ネンレイ</t>
    </rPh>
    <phoneticPr fontId="2"/>
  </si>
  <si>
    <t>氏名カナ</t>
    <rPh sb="0" eb="2">
      <t>シメイ</t>
    </rPh>
    <phoneticPr fontId="2"/>
  </si>
  <si>
    <t>氏名２</t>
    <rPh sb="0" eb="2">
      <t>シメイ</t>
    </rPh>
    <phoneticPr fontId="2"/>
  </si>
  <si>
    <t>Version2</t>
    <phoneticPr fontId="2"/>
  </si>
  <si>
    <t>種目①</t>
    <rPh sb="0" eb="2">
      <t>シュモク</t>
    </rPh>
    <phoneticPr fontId="2"/>
  </si>
  <si>
    <t>種目②</t>
    <rPh sb="0" eb="2">
      <t>シュモク</t>
    </rPh>
    <phoneticPr fontId="2"/>
  </si>
  <si>
    <t>種目③</t>
    <rPh sb="0" eb="2">
      <t>シュモク</t>
    </rPh>
    <phoneticPr fontId="2"/>
  </si>
  <si>
    <t>種目④</t>
    <rPh sb="0" eb="2">
      <t>シュモク</t>
    </rPh>
    <phoneticPr fontId="2"/>
  </si>
  <si>
    <t>1500m 自由形</t>
    <rPh sb="6" eb="9">
      <t>ジユウガタ</t>
    </rPh>
    <phoneticPr fontId="2"/>
  </si>
  <si>
    <t>3000m 自由形</t>
    <rPh sb="6" eb="9">
      <t>ジユウガタ</t>
    </rPh>
    <phoneticPr fontId="2"/>
  </si>
  <si>
    <t xml:space="preserve"> 800m 自由形</t>
    <rPh sb="6" eb="9">
      <t>ジユウガタ</t>
    </rPh>
    <phoneticPr fontId="2"/>
  </si>
  <si>
    <t xml:space="preserve"> 400m 個人メドレー</t>
    <rPh sb="6" eb="8">
      <t>コジン</t>
    </rPh>
    <phoneticPr fontId="2"/>
  </si>
  <si>
    <t>北海道</t>
  </si>
  <si>
    <t>北海道</t>
    <rPh sb="0" eb="3">
      <t>ホッカイドウ</t>
    </rPh>
    <phoneticPr fontId="13"/>
  </si>
  <si>
    <t>青森県</t>
  </si>
  <si>
    <t>東北</t>
    <rPh sb="0" eb="2">
      <t>トウホク</t>
    </rPh>
    <phoneticPr fontId="13"/>
  </si>
  <si>
    <t>秋田県</t>
  </si>
  <si>
    <t>山形県</t>
  </si>
  <si>
    <t>岩手県</t>
  </si>
  <si>
    <t>宮城県</t>
  </si>
  <si>
    <t>福島県</t>
  </si>
  <si>
    <t>群馬県</t>
  </si>
  <si>
    <t>関東</t>
    <rPh sb="0" eb="2">
      <t>カントウ</t>
    </rPh>
    <phoneticPr fontId="13"/>
  </si>
  <si>
    <t>栃木県</t>
  </si>
  <si>
    <t>茨城県</t>
  </si>
  <si>
    <t>千葉県</t>
  </si>
  <si>
    <t>埼玉県</t>
  </si>
  <si>
    <t>東京都</t>
  </si>
  <si>
    <t>神奈川県</t>
  </si>
  <si>
    <t>山梨県</t>
  </si>
  <si>
    <t>長野県</t>
  </si>
  <si>
    <t>信越</t>
    <rPh sb="0" eb="2">
      <t>シンエツ</t>
    </rPh>
    <phoneticPr fontId="13"/>
  </si>
  <si>
    <t>新潟県</t>
  </si>
  <si>
    <t>富山県</t>
  </si>
  <si>
    <t>北陸</t>
    <rPh sb="0" eb="2">
      <t>ホクリク</t>
    </rPh>
    <phoneticPr fontId="13"/>
  </si>
  <si>
    <t>石川県</t>
  </si>
  <si>
    <t>福井県</t>
  </si>
  <si>
    <t>静岡県</t>
  </si>
  <si>
    <t>東海</t>
    <rPh sb="0" eb="2">
      <t>トウカイ</t>
    </rPh>
    <phoneticPr fontId="13"/>
  </si>
  <si>
    <t>愛知県</t>
  </si>
  <si>
    <t>岐阜県</t>
  </si>
  <si>
    <t>三重県</t>
  </si>
  <si>
    <t>滋賀県</t>
  </si>
  <si>
    <t>近畿</t>
    <rPh sb="0" eb="2">
      <t>キンキ</t>
    </rPh>
    <phoneticPr fontId="13"/>
  </si>
  <si>
    <t>京都府</t>
  </si>
  <si>
    <t>大阪府</t>
  </si>
  <si>
    <t>兵庫県</t>
  </si>
  <si>
    <t>奈良県</t>
  </si>
  <si>
    <t>和歌山県</t>
  </si>
  <si>
    <t>岡山県</t>
  </si>
  <si>
    <t>中国</t>
    <rPh sb="0" eb="2">
      <t>チュウゴク</t>
    </rPh>
    <phoneticPr fontId="13"/>
  </si>
  <si>
    <t>広島県</t>
  </si>
  <si>
    <t>山口県</t>
  </si>
  <si>
    <t>島根県</t>
  </si>
  <si>
    <t>鳥取県</t>
  </si>
  <si>
    <t>香川県</t>
  </si>
  <si>
    <t>四国</t>
    <rPh sb="0" eb="2">
      <t>シコク</t>
    </rPh>
    <phoneticPr fontId="13"/>
  </si>
  <si>
    <t>徳島県</t>
  </si>
  <si>
    <t>愛媛県</t>
  </si>
  <si>
    <t>高知県</t>
  </si>
  <si>
    <t>福岡県</t>
  </si>
  <si>
    <t>九州</t>
    <rPh sb="0" eb="2">
      <t>キュウシュウ</t>
    </rPh>
    <phoneticPr fontId="13"/>
  </si>
  <si>
    <t>大分県</t>
  </si>
  <si>
    <t>宮崎県</t>
  </si>
  <si>
    <t>佐賀県</t>
  </si>
  <si>
    <t>長崎県</t>
  </si>
  <si>
    <t>熊本県</t>
  </si>
  <si>
    <t>鹿児島県</t>
  </si>
  <si>
    <t>沖縄県</t>
  </si>
  <si>
    <t>種目料</t>
    <rPh sb="0" eb="2">
      <t>シュモク</t>
    </rPh>
    <rPh sb="2" eb="3">
      <t>リョウ</t>
    </rPh>
    <phoneticPr fontId="2"/>
  </si>
  <si>
    <t>1500円（2000円）</t>
    <rPh sb="4" eb="5">
      <t>エン</t>
    </rPh>
    <rPh sb="10" eb="11">
      <t>エン</t>
    </rPh>
    <phoneticPr fontId="2"/>
  </si>
  <si>
    <t>700円（1200円）</t>
    <rPh sb="3" eb="4">
      <t>エン</t>
    </rPh>
    <rPh sb="9" eb="10">
      <t>エン</t>
    </rPh>
    <phoneticPr fontId="2"/>
  </si>
  <si>
    <t>◎備考</t>
    <rPh sb="1" eb="3">
      <t>ビコウ</t>
    </rPh>
    <phoneticPr fontId="2"/>
  </si>
  <si>
    <t>※500円はクラブの事務手数料としてお納めください。</t>
    <rPh sb="4" eb="5">
      <t>エン</t>
    </rPh>
    <rPh sb="10" eb="12">
      <t>ジム</t>
    </rPh>
    <rPh sb="12" eb="15">
      <t>テスウリョウ</t>
    </rPh>
    <rPh sb="19" eb="20">
      <t>オサ</t>
    </rPh>
    <phoneticPr fontId="2"/>
  </si>
  <si>
    <t>記　録</t>
    <rPh sb="0" eb="1">
      <t>キ</t>
    </rPh>
    <rPh sb="2" eb="3">
      <t>ロク</t>
    </rPh>
    <phoneticPr fontId="2"/>
  </si>
  <si>
    <t>1種目目</t>
    <rPh sb="1" eb="3">
      <t>シュモク</t>
    </rPh>
    <rPh sb="3" eb="4">
      <t>メ</t>
    </rPh>
    <phoneticPr fontId="2"/>
  </si>
  <si>
    <t>2種目以上</t>
    <rPh sb="1" eb="5">
      <t>シュモクイジョウ</t>
    </rPh>
    <phoneticPr fontId="2"/>
  </si>
  <si>
    <t>Sサイズ　身丈66　身巾49　袖丈19</t>
    <phoneticPr fontId="13"/>
  </si>
  <si>
    <t>Mサイズ　身丈70　身巾52　袖丈20</t>
    <phoneticPr fontId="13"/>
  </si>
  <si>
    <t xml:space="preserve">Lサイズ　 身丈74　身巾55　袖丈22
</t>
    <phoneticPr fontId="13"/>
  </si>
  <si>
    <t>第16回
(2011年)</t>
    <rPh sb="0" eb="1">
      <t>ダイ</t>
    </rPh>
    <rPh sb="3" eb="4">
      <t>カイ</t>
    </rPh>
    <rPh sb="10" eb="11">
      <t>ネン</t>
    </rPh>
    <phoneticPr fontId="13"/>
  </si>
  <si>
    <t>800m自由形</t>
    <rPh sb="4" eb="7">
      <t>ジユウガタ</t>
    </rPh>
    <phoneticPr fontId="13"/>
  </si>
  <si>
    <t>1500m自由形</t>
    <rPh sb="5" eb="8">
      <t>ジユウガタ</t>
    </rPh>
    <phoneticPr fontId="13"/>
  </si>
  <si>
    <t>3000m自由形</t>
    <rPh sb="5" eb="8">
      <t>ジユウガタ</t>
    </rPh>
    <phoneticPr fontId="13"/>
  </si>
  <si>
    <t>400m個人メ</t>
    <rPh sb="4" eb="6">
      <t>コジン</t>
    </rPh>
    <phoneticPr fontId="13"/>
  </si>
  <si>
    <t>第15回
(2010年)</t>
    <rPh sb="0" eb="1">
      <t>ダイ</t>
    </rPh>
    <rPh sb="3" eb="4">
      <t>カイ</t>
    </rPh>
    <rPh sb="10" eb="11">
      <t>ネン</t>
    </rPh>
    <phoneticPr fontId="13"/>
  </si>
  <si>
    <t>第14回
(2009年)</t>
    <rPh sb="0" eb="1">
      <t>ダイ</t>
    </rPh>
    <rPh sb="3" eb="4">
      <t>カイ</t>
    </rPh>
    <rPh sb="10" eb="11">
      <t>ネン</t>
    </rPh>
    <phoneticPr fontId="13"/>
  </si>
  <si>
    <t>第13回
(2008年)</t>
    <rPh sb="0" eb="1">
      <t>ダイ</t>
    </rPh>
    <rPh sb="3" eb="4">
      <t>カイ</t>
    </rPh>
    <rPh sb="10" eb="11">
      <t>ネン</t>
    </rPh>
    <phoneticPr fontId="13"/>
  </si>
  <si>
    <t>第12回
(2007年)</t>
    <rPh sb="0" eb="1">
      <t>ダイ</t>
    </rPh>
    <rPh sb="3" eb="4">
      <t>カイ</t>
    </rPh>
    <rPh sb="10" eb="11">
      <t>ネン</t>
    </rPh>
    <phoneticPr fontId="13"/>
  </si>
  <si>
    <t>第11回
(2006年)</t>
    <rPh sb="0" eb="1">
      <t>ダイ</t>
    </rPh>
    <rPh sb="3" eb="4">
      <t>カイ</t>
    </rPh>
    <rPh sb="10" eb="11">
      <t>ネン</t>
    </rPh>
    <phoneticPr fontId="13"/>
  </si>
  <si>
    <t>第10回
(2005年)</t>
    <rPh sb="0" eb="1">
      <t>ダイ</t>
    </rPh>
    <rPh sb="3" eb="4">
      <t>カイ</t>
    </rPh>
    <rPh sb="10" eb="11">
      <t>ネン</t>
    </rPh>
    <phoneticPr fontId="13"/>
  </si>
  <si>
    <t>第９回
(2004年)</t>
    <rPh sb="0" eb="1">
      <t>ダイ</t>
    </rPh>
    <rPh sb="2" eb="3">
      <t>カイ</t>
    </rPh>
    <rPh sb="9" eb="10">
      <t>ネン</t>
    </rPh>
    <phoneticPr fontId="13"/>
  </si>
  <si>
    <t>第８回
(2003年)</t>
    <rPh sb="0" eb="1">
      <t>ダイ</t>
    </rPh>
    <rPh sb="2" eb="3">
      <t>カイ</t>
    </rPh>
    <rPh sb="9" eb="10">
      <t>ネン</t>
    </rPh>
    <phoneticPr fontId="13"/>
  </si>
  <si>
    <t>第７回
(2002年)</t>
    <rPh sb="0" eb="1">
      <t>ダイ</t>
    </rPh>
    <rPh sb="2" eb="3">
      <t>カイ</t>
    </rPh>
    <rPh sb="9" eb="10">
      <t>ネン</t>
    </rPh>
    <phoneticPr fontId="13"/>
  </si>
  <si>
    <t>第６回
(2001年)</t>
    <rPh sb="0" eb="1">
      <t>ダイ</t>
    </rPh>
    <rPh sb="2" eb="3">
      <t>カイ</t>
    </rPh>
    <rPh sb="9" eb="10">
      <t>ネン</t>
    </rPh>
    <phoneticPr fontId="13"/>
  </si>
  <si>
    <t>第５回
(2000年)</t>
    <rPh sb="0" eb="1">
      <t>ダイ</t>
    </rPh>
    <rPh sb="2" eb="3">
      <t>カイ</t>
    </rPh>
    <rPh sb="9" eb="10">
      <t>ネン</t>
    </rPh>
    <phoneticPr fontId="13"/>
  </si>
  <si>
    <t>第４回
(1999年)</t>
    <rPh sb="0" eb="1">
      <t>ダイ</t>
    </rPh>
    <rPh sb="2" eb="3">
      <t>カイ</t>
    </rPh>
    <rPh sb="9" eb="10">
      <t>ネン</t>
    </rPh>
    <phoneticPr fontId="13"/>
  </si>
  <si>
    <t>第３回
(1998年)</t>
    <rPh sb="0" eb="1">
      <t>ダイ</t>
    </rPh>
    <rPh sb="2" eb="3">
      <t>カイ</t>
    </rPh>
    <rPh sb="9" eb="10">
      <t>ネン</t>
    </rPh>
    <phoneticPr fontId="13"/>
  </si>
  <si>
    <t>第３回
（1998年)</t>
    <rPh sb="0" eb="1">
      <t>ダイ</t>
    </rPh>
    <rPh sb="2" eb="3">
      <t>カイ</t>
    </rPh>
    <rPh sb="9" eb="10">
      <t>ネン</t>
    </rPh>
    <phoneticPr fontId="13"/>
  </si>
  <si>
    <t>第２回
(1997年)</t>
    <rPh sb="0" eb="1">
      <t>ダイ</t>
    </rPh>
    <rPh sb="2" eb="3">
      <t>カイ</t>
    </rPh>
    <rPh sb="9" eb="10">
      <t>ネン</t>
    </rPh>
    <phoneticPr fontId="13"/>
  </si>
  <si>
    <t>第２回
（1997年)</t>
    <rPh sb="0" eb="1">
      <t>ダイ</t>
    </rPh>
    <rPh sb="2" eb="3">
      <t>カイ</t>
    </rPh>
    <rPh sb="9" eb="10">
      <t>ネン</t>
    </rPh>
    <phoneticPr fontId="13"/>
  </si>
  <si>
    <t>第１回
(1996年)</t>
    <rPh sb="0" eb="1">
      <t>ダイ</t>
    </rPh>
    <rPh sb="2" eb="3">
      <t>カイ</t>
    </rPh>
    <rPh sb="9" eb="10">
      <t>ネン</t>
    </rPh>
    <phoneticPr fontId="13"/>
  </si>
  <si>
    <t>第１回
（1996年)</t>
    <rPh sb="0" eb="1">
      <t>ダイ</t>
    </rPh>
    <rPh sb="2" eb="3">
      <t>カイ</t>
    </rPh>
    <rPh sb="9" eb="10">
      <t>ネン</t>
    </rPh>
    <phoneticPr fontId="13"/>
  </si>
  <si>
    <t>確　　認</t>
    <rPh sb="0" eb="1">
      <t>アキラ</t>
    </rPh>
    <rPh sb="3" eb="4">
      <t>シノブ</t>
    </rPh>
    <phoneticPr fontId="13"/>
  </si>
  <si>
    <t>JSCAマスターズ水泳通信記録会　連続出場申込書</t>
    <phoneticPr fontId="13"/>
  </si>
  <si>
    <t>第17回
(2012年)</t>
    <rPh sb="0" eb="1">
      <t>ダイ</t>
    </rPh>
    <rPh sb="3" eb="4">
      <t>カイ</t>
    </rPh>
    <rPh sb="10" eb="11">
      <t>ネン</t>
    </rPh>
    <phoneticPr fontId="13"/>
  </si>
  <si>
    <t>会場：各クラブ</t>
    <rPh sb="0" eb="2">
      <t>カイジョウ</t>
    </rPh>
    <rPh sb="3" eb="4">
      <t>カク</t>
    </rPh>
    <phoneticPr fontId="2"/>
  </si>
  <si>
    <t>※必ず、種目①から左詰めで順番に入力してください。</t>
    <rPh sb="1" eb="2">
      <t>カナラ</t>
    </rPh>
    <rPh sb="4" eb="6">
      <t>シュモク</t>
    </rPh>
    <rPh sb="9" eb="11">
      <t>ヒダリヅ</t>
    </rPh>
    <rPh sb="13" eb="15">
      <t>ジュンバン</t>
    </rPh>
    <rPh sb="16" eb="18">
      <t>ニュウリョク</t>
    </rPh>
    <phoneticPr fontId="2"/>
  </si>
  <si>
    <t>第18回
(2013年)</t>
    <rPh sb="0" eb="1">
      <t>ダイ</t>
    </rPh>
    <rPh sb="3" eb="4">
      <t>カイ</t>
    </rPh>
    <rPh sb="10" eb="11">
      <t>ネン</t>
    </rPh>
    <phoneticPr fontId="13"/>
  </si>
  <si>
    <t xml:space="preserve">LLサイズ　 身丈78　身巾58　袖丈24
</t>
    <phoneticPr fontId="13"/>
  </si>
  <si>
    <t>第19回
(2014年)</t>
    <rPh sb="0" eb="1">
      <t>ダイ</t>
    </rPh>
    <rPh sb="3" eb="4">
      <t>カイ</t>
    </rPh>
    <rPh sb="10" eb="11">
      <t>ネン</t>
    </rPh>
    <phoneticPr fontId="13"/>
  </si>
  <si>
    <t>第20回
(2015年)</t>
    <rPh sb="0" eb="1">
      <t>ダイ</t>
    </rPh>
    <rPh sb="3" eb="4">
      <t>カイ</t>
    </rPh>
    <rPh sb="10" eb="11">
      <t>ネン</t>
    </rPh>
    <phoneticPr fontId="13"/>
  </si>
  <si>
    <t>『１０回・２０回連続出場者をご入力ください。１０回もしくは２０回連続出場に満たない方は入力をしないでください。締切り以降の申請は受付いたしません。』</t>
    <rPh sb="7" eb="8">
      <t>カイ</t>
    </rPh>
    <rPh sb="31" eb="32">
      <t>カイ</t>
    </rPh>
    <phoneticPr fontId="13"/>
  </si>
  <si>
    <t>JSCAマスターズ水泳通信記録会　連続出場申込書</t>
  </si>
  <si>
    <t>『１０回もしくは２０回連続出場者をご入力ください。１０回もしくは２０回連続出場に満たない方は入力をしないでください。締切り以降の申請は受付いたしません。』</t>
    <rPh sb="10" eb="11">
      <t>カイ</t>
    </rPh>
    <rPh sb="34" eb="35">
      <t>カイ</t>
    </rPh>
    <phoneticPr fontId="13"/>
  </si>
  <si>
    <t/>
  </si>
  <si>
    <t>第21回
(2016年)</t>
    <rPh sb="0" eb="1">
      <t>ダイ</t>
    </rPh>
    <rPh sb="3" eb="4">
      <t>カイ</t>
    </rPh>
    <rPh sb="10" eb="11">
      <t>ネン</t>
    </rPh>
    <phoneticPr fontId="13"/>
  </si>
  <si>
    <t>第22回
(2017年)</t>
    <rPh sb="0" eb="1">
      <t>ダイ</t>
    </rPh>
    <rPh sb="3" eb="4">
      <t>カイ</t>
    </rPh>
    <rPh sb="10" eb="11">
      <t>ネン</t>
    </rPh>
    <phoneticPr fontId="13"/>
  </si>
  <si>
    <t>第23回
(2018年)</t>
    <rPh sb="0" eb="1">
      <t>ダイ</t>
    </rPh>
    <rPh sb="3" eb="4">
      <t>カイ</t>
    </rPh>
    <rPh sb="10" eb="11">
      <t>ネン</t>
    </rPh>
    <phoneticPr fontId="13"/>
  </si>
  <si>
    <t>第24回
(2019年)</t>
    <rPh sb="0" eb="1">
      <t>ダイ</t>
    </rPh>
    <rPh sb="3" eb="4">
      <t>カイ</t>
    </rPh>
    <rPh sb="10" eb="11">
      <t>ネン</t>
    </rPh>
    <phoneticPr fontId="13"/>
  </si>
  <si>
    <t>第25回
(2020年)</t>
    <rPh sb="0" eb="1">
      <t>ダイ</t>
    </rPh>
    <rPh sb="3" eb="4">
      <t>カイ</t>
    </rPh>
    <rPh sb="10" eb="11">
      <t>ネン</t>
    </rPh>
    <phoneticPr fontId="13"/>
  </si>
  <si>
    <t>第26回
(2021年)</t>
    <rPh sb="0" eb="1">
      <t>ダイ</t>
    </rPh>
    <rPh sb="3" eb="4">
      <t>カイ</t>
    </rPh>
    <rPh sb="10" eb="11">
      <t>ネン</t>
    </rPh>
    <phoneticPr fontId="13"/>
  </si>
  <si>
    <t>第27回ＪＳＣＡマスターズ水泳通信記録会</t>
    <rPh sb="0" eb="1">
      <t>ダイ</t>
    </rPh>
    <rPh sb="3" eb="4">
      <t>カイ</t>
    </rPh>
    <rPh sb="13" eb="15">
      <t>スイエイ</t>
    </rPh>
    <rPh sb="15" eb="17">
      <t>ツウシン</t>
    </rPh>
    <rPh sb="17" eb="19">
      <t>キロク</t>
    </rPh>
    <rPh sb="19" eb="20">
      <t>カイ</t>
    </rPh>
    <phoneticPr fontId="2"/>
  </si>
  <si>
    <t>期日：2022年1月1日～2月28日</t>
    <rPh sb="0" eb="2">
      <t>キジツ</t>
    </rPh>
    <rPh sb="7" eb="8">
      <t>ネン</t>
    </rPh>
    <rPh sb="9" eb="10">
      <t>ガツ</t>
    </rPh>
    <rPh sb="11" eb="12">
      <t>ニチ</t>
    </rPh>
    <rPh sb="14" eb="15">
      <t>ガツ</t>
    </rPh>
    <rPh sb="17" eb="18">
      <t>ニチ</t>
    </rPh>
    <phoneticPr fontId="2"/>
  </si>
  <si>
    <t>第27回
(2022年)</t>
    <rPh sb="0" eb="1">
      <t>ダイ</t>
    </rPh>
    <rPh sb="3" eb="4">
      <t>カイ</t>
    </rPh>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</si>
</sst>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yyyy/mm/dd"/>
    <numFmt numFmtId="178" formatCode="[&lt;100]0.00;0&quot;:&quot;00.00"/>
    <numFmt numFmtId="179" formatCode="0&quot;歳&quot;"/>
    <numFmt numFmtId="180" formatCode="#,##0&quot;円&quot;"/>
    <numFmt numFmtId="181" formatCode="0&quot;名&quot;"/>
    <numFmt numFmtId="182" formatCode="0&quot;種目&quot;"/>
    <numFmt numFmtId="183" formatCode="0&quot; 種目&quot;"/>
    <numFmt numFmtId="184" formatCode="[$-411]ggge&quot;年&quot;m&quot;月&quot;d&quot;日&quot;;@"/>
    <numFmt numFmtId="185" formatCode="d"/>
    <numFmt numFmtId="186" formatCode="&quot; &quot;@"/>
    <numFmt numFmtId="187" formatCode="0&quot;種&quot;&quot;目&quot;"/>
    <numFmt numFmtId="188" formatCode="@&quot; &quot;"/>
    <numFmt numFmtId="189" formatCode="0&quot;:&quot;00.00&quot; &quot;"/>
  </numFmts>
  <fonts count="37">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4"/>
      <name val="ＭＳ Ｐゴシック"/>
      <family val="3"/>
      <charset val="128"/>
    </font>
    <font>
      <sz val="9"/>
      <name val="ＭＳ Ｐ明朝"/>
      <family val="1"/>
      <charset val="128"/>
    </font>
    <font>
      <sz val="10"/>
      <name val="ＭＳ Ｐ明朝"/>
      <family val="1"/>
      <charset val="128"/>
    </font>
    <font>
      <sz val="18"/>
      <name val="ＭＳ 明朝"/>
      <family val="1"/>
      <charset val="128"/>
    </font>
    <font>
      <sz val="9"/>
      <name val="ＭＳ 明朝"/>
      <family val="1"/>
      <charset val="128"/>
    </font>
    <font>
      <b/>
      <sz val="14"/>
      <name val="ＭＳ Ｐゴシック"/>
      <family val="3"/>
      <charset val="128"/>
    </font>
    <font>
      <b/>
      <sz val="14"/>
      <color indexed="10"/>
      <name val="ＭＳ ゴシック"/>
      <family val="3"/>
      <charset val="128"/>
    </font>
    <font>
      <sz val="11"/>
      <name val="ＭＳ 明朝"/>
      <family val="1"/>
      <charset val="128"/>
    </font>
    <font>
      <sz val="6"/>
      <name val="ＭＳ Ｐゴシック"/>
      <family val="3"/>
      <charset val="128"/>
    </font>
    <font>
      <sz val="10"/>
      <color theme="1"/>
      <name val="ＭＳ Ｐ明朝"/>
      <family val="1"/>
      <charset val="128"/>
    </font>
    <font>
      <sz val="14"/>
      <name val="ＭＳ 明朝"/>
      <family val="1"/>
      <charset val="128"/>
    </font>
    <font>
      <b/>
      <sz val="16"/>
      <name val="ＭＳ ゴシック"/>
      <family val="3"/>
      <charset val="128"/>
    </font>
    <font>
      <sz val="11"/>
      <color rgb="FFFF0000"/>
      <name val="MS UI Gothic"/>
      <family val="3"/>
      <charset val="128"/>
    </font>
    <font>
      <b/>
      <sz val="18"/>
      <name val="ＭＳ ゴシック"/>
      <family val="3"/>
      <charset val="128"/>
    </font>
    <font>
      <b/>
      <sz val="12"/>
      <name val="ＭＳ ゴシック"/>
      <family val="3"/>
      <charset val="128"/>
    </font>
    <font>
      <sz val="8"/>
      <name val="ＭＳ ゴシック"/>
      <family val="3"/>
      <charset val="128"/>
    </font>
    <font>
      <sz val="13"/>
      <name val="ＭＳ 明朝"/>
      <family val="1"/>
      <charset val="128"/>
    </font>
    <font>
      <u/>
      <sz val="10"/>
      <color theme="10"/>
      <name val="ＭＳ 明朝"/>
      <family val="1"/>
      <charset val="128"/>
    </font>
    <font>
      <b/>
      <sz val="12"/>
      <color rgb="FFFF0000"/>
      <name val="ＭＳ 明朝"/>
      <family val="1"/>
      <charset val="128"/>
    </font>
    <font>
      <b/>
      <sz val="12"/>
      <color theme="0"/>
      <name val="ＭＳ 明朝"/>
      <family val="1"/>
      <charset val="128"/>
    </font>
    <font>
      <b/>
      <sz val="16"/>
      <color theme="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cellStyleXfs>
  <cellXfs count="295">
    <xf numFmtId="0" fontId="0" fillId="0" borderId="0" xfId="0">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3" fillId="0" borderId="0" xfId="0" applyFont="1" applyFill="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shrinkToFit="1"/>
    </xf>
    <xf numFmtId="0" fontId="1" fillId="0" borderId="0" xfId="0" applyFont="1" applyFill="1" applyProtection="1">
      <alignment vertical="center"/>
    </xf>
    <xf numFmtId="0" fontId="5"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178" fontId="3" fillId="0" borderId="0" xfId="0" applyNumberFormat="1" applyFont="1" applyFill="1" applyBorder="1" applyProtection="1">
      <alignment vertical="center"/>
    </xf>
    <xf numFmtId="1" fontId="3" fillId="0" borderId="0" xfId="0" applyNumberFormat="1" applyFont="1" applyFill="1" applyBorder="1" applyProtection="1">
      <alignment vertical="center"/>
    </xf>
    <xf numFmtId="1" fontId="3" fillId="0" borderId="0" xfId="0" applyNumberFormat="1"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11" fillId="0" borderId="3"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9" fontId="0" fillId="0" borderId="1" xfId="0" applyNumberFormat="1" applyFill="1" applyBorder="1" applyAlignment="1" applyProtection="1">
      <alignment horizontal="center"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6" xfId="0" applyFill="1" applyBorder="1" applyAlignment="1" applyProtection="1">
      <alignment horizontal="center" vertical="center"/>
    </xf>
    <xf numFmtId="0" fontId="0" fillId="0" borderId="6" xfId="0" applyFill="1" applyBorder="1" applyProtection="1">
      <alignment vertical="center"/>
    </xf>
    <xf numFmtId="179" fontId="0" fillId="0" borderId="6" xfId="0" applyNumberFormat="1" applyFill="1" applyBorder="1" applyAlignment="1" applyProtection="1">
      <alignment horizontal="center" vertical="center"/>
    </xf>
    <xf numFmtId="178" fontId="0" fillId="0" borderId="0" xfId="0" applyNumberFormat="1" applyFill="1" applyBorder="1" applyProtection="1">
      <alignment vertical="center"/>
    </xf>
    <xf numFmtId="0" fontId="0" fillId="0" borderId="0" xfId="0" applyFill="1" applyBorder="1" applyAlignment="1" applyProtection="1">
      <alignment vertical="center" shrinkToFit="1"/>
    </xf>
    <xf numFmtId="0" fontId="5" fillId="0" borderId="3" xfId="0" applyFont="1" applyFill="1" applyBorder="1" applyAlignment="1" applyProtection="1">
      <alignment horizontal="left" vertical="center"/>
    </xf>
    <xf numFmtId="0" fontId="0" fillId="0" borderId="7" xfId="0" applyFill="1" applyBorder="1" applyProtection="1">
      <alignment vertical="center"/>
    </xf>
    <xf numFmtId="0" fontId="4" fillId="0" borderId="8"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 fillId="0" borderId="0" xfId="0" applyFont="1" applyFill="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3" fillId="0" borderId="0" xfId="0" applyFont="1" applyFill="1" applyBorder="1" applyProtection="1">
      <alignment vertical="center"/>
    </xf>
    <xf numFmtId="14" fontId="6" fillId="0" borderId="0" xfId="0" applyNumberFormat="1" applyFont="1" applyFill="1" applyBorder="1" applyAlignment="1" applyProtection="1">
      <alignment vertical="center"/>
    </xf>
    <xf numFmtId="14" fontId="3" fillId="0" borderId="0" xfId="0" applyNumberFormat="1" applyFont="1" applyFill="1" applyBorder="1" applyAlignment="1" applyProtection="1">
      <alignment vertical="center"/>
    </xf>
    <xf numFmtId="0" fontId="4" fillId="0" borderId="0" xfId="0" applyFont="1" applyFill="1" applyAlignment="1" applyProtection="1">
      <alignment horizontal="left" vertical="center"/>
    </xf>
    <xf numFmtId="184" fontId="5" fillId="0" borderId="0" xfId="0" applyNumberFormat="1" applyFont="1" applyFill="1" applyAlignment="1" applyProtection="1">
      <alignment vertical="center" shrinkToFit="1"/>
    </xf>
    <xf numFmtId="0" fontId="10" fillId="0" borderId="8" xfId="0" applyFont="1" applyFill="1" applyBorder="1" applyAlignment="1" applyProtection="1">
      <alignment vertical="center" shrinkToFit="1"/>
    </xf>
    <xf numFmtId="0" fontId="0" fillId="0" borderId="8" xfId="0"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1" fillId="0" borderId="0" xfId="0" applyFont="1" applyFill="1" applyBorder="1" applyProtection="1">
      <alignment vertical="center"/>
    </xf>
    <xf numFmtId="0" fontId="11"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0" fontId="12" fillId="0" borderId="0" xfId="1"/>
    <xf numFmtId="0" fontId="14" fillId="0" borderId="0" xfId="1" applyFont="1"/>
    <xf numFmtId="0" fontId="15" fillId="0" borderId="0" xfId="1" applyFont="1" applyAlignment="1">
      <alignment horizontal="center" vertical="center"/>
    </xf>
    <xf numFmtId="0" fontId="14" fillId="0" borderId="0" xfId="1" applyFont="1" applyBorder="1"/>
    <xf numFmtId="0" fontId="14"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xf>
    <xf numFmtId="0" fontId="12" fillId="0" borderId="10" xfId="1" applyBorder="1" applyAlignment="1">
      <alignment horizontal="center"/>
    </xf>
    <xf numFmtId="0" fontId="12" fillId="0" borderId="11" xfId="1" applyBorder="1" applyAlignment="1">
      <alignment horizontal="center"/>
    </xf>
    <xf numFmtId="0" fontId="12" fillId="0" borderId="12" xfId="1" applyBorder="1" applyAlignment="1">
      <alignment horizontal="center"/>
    </xf>
    <xf numFmtId="0" fontId="12" fillId="0" borderId="13" xfId="1" applyBorder="1" applyAlignment="1">
      <alignment horizontal="center"/>
    </xf>
    <xf numFmtId="0" fontId="12" fillId="0" borderId="14" xfId="1" applyBorder="1"/>
    <xf numFmtId="0" fontId="12" fillId="0" borderId="14" xfId="1" applyBorder="1" applyAlignment="1">
      <alignment horizontal="center"/>
    </xf>
    <xf numFmtId="0" fontId="12" fillId="0" borderId="15" xfId="1" applyBorder="1"/>
    <xf numFmtId="0" fontId="12" fillId="0" borderId="16" xfId="1" applyBorder="1" applyAlignment="1">
      <alignment horizontal="center"/>
    </xf>
    <xf numFmtId="0" fontId="12" fillId="0" borderId="17" xfId="1" applyBorder="1"/>
    <xf numFmtId="0" fontId="12" fillId="0" borderId="17" xfId="1" applyBorder="1" applyAlignment="1">
      <alignment horizontal="center"/>
    </xf>
    <xf numFmtId="0" fontId="12" fillId="0" borderId="18" xfId="1" applyBorder="1"/>
    <xf numFmtId="0" fontId="12" fillId="0" borderId="0" xfId="1" applyAlignment="1">
      <alignment horizontal="right"/>
    </xf>
    <xf numFmtId="0" fontId="14" fillId="0" borderId="3" xfId="1" applyFont="1" applyBorder="1"/>
    <xf numFmtId="0" fontId="14" fillId="0" borderId="16" xfId="1" applyFont="1" applyBorder="1" applyAlignment="1">
      <alignment horizontal="center"/>
    </xf>
    <xf numFmtId="0" fontId="14" fillId="0" borderId="17" xfId="1" applyFont="1" applyBorder="1"/>
    <xf numFmtId="0" fontId="14" fillId="0" borderId="17" xfId="1" applyFont="1" applyBorder="1" applyAlignment="1">
      <alignment horizontal="center"/>
    </xf>
    <xf numFmtId="0" fontId="14" fillId="0" borderId="18" xfId="1" applyFont="1" applyBorder="1"/>
    <xf numFmtId="0" fontId="14" fillId="0" borderId="2" xfId="1" applyFont="1" applyBorder="1"/>
    <xf numFmtId="0" fontId="14" fillId="0" borderId="19" xfId="1" applyFont="1" applyBorder="1" applyAlignment="1">
      <alignment horizontal="center"/>
    </xf>
    <xf numFmtId="0" fontId="14" fillId="0" borderId="20" xfId="1" applyFont="1" applyBorder="1"/>
    <xf numFmtId="0" fontId="14" fillId="0" borderId="20" xfId="1" applyFont="1" applyBorder="1" applyAlignment="1">
      <alignment horizontal="center"/>
    </xf>
    <xf numFmtId="0" fontId="14" fillId="0" borderId="21" xfId="1" applyFont="1" applyBorder="1"/>
    <xf numFmtId="0" fontId="17" fillId="0" borderId="0" xfId="1" applyFont="1" applyAlignment="1">
      <alignment horizontal="center" vertical="center"/>
    </xf>
    <xf numFmtId="0" fontId="17" fillId="0" borderId="0" xfId="1" applyFont="1" applyAlignment="1">
      <alignment horizontal="left" vertical="center"/>
    </xf>
    <xf numFmtId="0" fontId="17" fillId="0" borderId="0" xfId="1" applyFont="1" applyBorder="1" applyAlignment="1">
      <alignment horizontal="center" vertical="center"/>
    </xf>
    <xf numFmtId="0" fontId="18" fillId="0" borderId="0" xfId="1" applyFont="1" applyAlignment="1">
      <alignment horizontal="left" vertical="center"/>
    </xf>
    <xf numFmtId="185" fontId="6" fillId="0" borderId="0" xfId="0" applyNumberFormat="1" applyFont="1" applyFill="1" applyAlignment="1" applyProtection="1">
      <alignment horizontal="right" vertical="center"/>
    </xf>
    <xf numFmtId="177"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177"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Protection="1">
      <alignment vertical="center"/>
      <protection locked="0"/>
    </xf>
    <xf numFmtId="178" fontId="0" fillId="3" borderId="1" xfId="0" applyNumberFormat="1" applyFill="1" applyBorder="1" applyProtection="1">
      <alignment vertical="center"/>
      <protection locked="0"/>
    </xf>
    <xf numFmtId="0" fontId="0" fillId="3" borderId="1" xfId="0" applyFill="1" applyBorder="1" applyAlignment="1" applyProtection="1">
      <alignment vertical="center" shrinkToFit="1"/>
      <protection locked="0"/>
    </xf>
    <xf numFmtId="178" fontId="0" fillId="4" borderId="1" xfId="0" applyNumberFormat="1" applyFill="1" applyBorder="1" applyProtection="1">
      <alignment vertical="center"/>
      <protection locked="0"/>
    </xf>
    <xf numFmtId="0" fontId="0" fillId="4" borderId="1" xfId="0" applyFill="1" applyBorder="1" applyAlignment="1" applyProtection="1">
      <alignment vertical="center" shrinkToFit="1"/>
      <protection locked="0"/>
    </xf>
    <xf numFmtId="178" fontId="0" fillId="2" borderId="1" xfId="0" applyNumberFormat="1" applyFill="1" applyBorder="1" applyProtection="1">
      <alignment vertical="center"/>
      <protection locked="0"/>
    </xf>
    <xf numFmtId="0" fontId="0" fillId="2" borderId="1" xfId="0" applyFill="1" applyBorder="1" applyAlignment="1" applyProtection="1">
      <alignment vertical="center" shrinkToFit="1"/>
      <protection locked="0"/>
    </xf>
    <xf numFmtId="180" fontId="3" fillId="0" borderId="0" xfId="0" applyNumberFormat="1" applyFont="1" applyFill="1" applyAlignment="1" applyProtection="1">
      <alignment horizontal="right" vertical="center"/>
    </xf>
    <xf numFmtId="0" fontId="3" fillId="0" borderId="22" xfId="0" applyFont="1" applyFill="1" applyBorder="1" applyProtection="1">
      <alignment vertical="center"/>
    </xf>
    <xf numFmtId="0" fontId="3" fillId="0" borderId="6" xfId="0" applyFont="1" applyFill="1" applyBorder="1" applyProtection="1">
      <alignment vertical="center"/>
    </xf>
    <xf numFmtId="14" fontId="6" fillId="0" borderId="6" xfId="0" applyNumberFormat="1" applyFont="1" applyFill="1" applyBorder="1" applyAlignment="1" applyProtection="1">
      <alignment vertical="center"/>
    </xf>
    <xf numFmtId="0" fontId="3" fillId="0" borderId="23" xfId="0" applyFont="1" applyFill="1" applyBorder="1" applyProtection="1">
      <alignment vertical="center"/>
    </xf>
    <xf numFmtId="0" fontId="3" fillId="0" borderId="8" xfId="0" applyFont="1" applyFill="1" applyBorder="1" applyProtection="1">
      <alignment vertical="center"/>
    </xf>
    <xf numFmtId="0" fontId="3" fillId="0" borderId="24" xfId="0" applyFont="1" applyFill="1" applyBorder="1" applyProtection="1">
      <alignment vertical="center"/>
    </xf>
    <xf numFmtId="0" fontId="6" fillId="0" borderId="0" xfId="0" applyFont="1" applyFill="1" applyBorder="1" applyProtection="1">
      <alignment vertical="center"/>
    </xf>
    <xf numFmtId="0" fontId="5"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xf>
    <xf numFmtId="0" fontId="3" fillId="0" borderId="0" xfId="0" applyFont="1" applyFill="1" applyAlignment="1" applyProtection="1">
      <alignment horizontal="right" vertical="center"/>
    </xf>
    <xf numFmtId="0" fontId="20" fillId="0" borderId="0" xfId="0" applyFont="1" applyFill="1" applyProtection="1">
      <alignment vertical="center"/>
    </xf>
    <xf numFmtId="179" fontId="0" fillId="0" borderId="0" xfId="0" applyNumberFormat="1" applyFill="1" applyBorder="1" applyAlignment="1" applyProtection="1">
      <alignment horizontal="center" vertical="center"/>
    </xf>
    <xf numFmtId="179" fontId="0" fillId="0" borderId="0" xfId="0" applyNumberFormat="1" applyFill="1" applyProtection="1">
      <alignment vertical="center"/>
    </xf>
    <xf numFmtId="1" fontId="0" fillId="0" borderId="0" xfId="0" applyNumberFormat="1" applyFill="1" applyProtection="1">
      <alignment vertical="center"/>
    </xf>
    <xf numFmtId="176" fontId="0" fillId="0" borderId="0" xfId="0" applyNumberFormat="1" applyFill="1" applyBorder="1" applyAlignment="1" applyProtection="1">
      <alignment horizontal="center" vertical="center"/>
    </xf>
    <xf numFmtId="56" fontId="0" fillId="0" borderId="0" xfId="0" applyNumberFormat="1">
      <alignment vertical="center"/>
    </xf>
    <xf numFmtId="0" fontId="3" fillId="0" borderId="1" xfId="0" applyFont="1" applyFill="1" applyBorder="1" applyAlignment="1" applyProtection="1">
      <alignment horizontal="center" vertical="center" shrinkToFit="1"/>
    </xf>
    <xf numFmtId="0" fontId="16" fillId="0" borderId="0" xfId="1" applyFont="1"/>
    <xf numFmtId="0" fontId="21" fillId="0" borderId="0" xfId="1" applyFont="1" applyAlignment="1">
      <alignment horizontal="left"/>
    </xf>
    <xf numFmtId="0" fontId="12" fillId="0" borderId="11" xfId="1" applyFont="1" applyBorder="1" applyAlignment="1">
      <alignment horizontal="center"/>
    </xf>
    <xf numFmtId="0" fontId="12" fillId="0" borderId="0" xfId="1" applyFont="1"/>
    <xf numFmtId="0" fontId="4" fillId="0" borderId="0" xfId="0" applyFont="1" applyFill="1" applyBorder="1" applyAlignment="1" applyProtection="1">
      <alignment horizontal="left" vertical="center" shrinkToFit="1"/>
    </xf>
    <xf numFmtId="178" fontId="23" fillId="3" borderId="1" xfId="0" applyNumberFormat="1" applyFont="1" applyFill="1" applyBorder="1" applyProtection="1">
      <alignment vertical="center"/>
      <protection locked="0"/>
    </xf>
    <xf numFmtId="178" fontId="23" fillId="4" borderId="1" xfId="0" applyNumberFormat="1" applyFont="1" applyFill="1" applyBorder="1" applyProtection="1">
      <alignment vertical="center"/>
      <protection locked="0"/>
    </xf>
    <xf numFmtId="0" fontId="0" fillId="0" borderId="0" xfId="0" applyFont="1" applyFill="1" applyBorder="1" applyProtection="1">
      <alignment vertical="center"/>
    </xf>
    <xf numFmtId="0" fontId="22" fillId="0" borderId="0" xfId="0" applyFont="1" applyFill="1" applyAlignment="1" applyProtection="1">
      <alignment vertical="center"/>
    </xf>
    <xf numFmtId="0" fontId="14" fillId="0" borderId="3" xfId="1" quotePrefix="1" applyFont="1" applyBorder="1" applyAlignment="1">
      <alignment horizontal="center"/>
    </xf>
    <xf numFmtId="14" fontId="0" fillId="0" borderId="0" xfId="0" applyNumberFormat="1">
      <alignment vertical="center"/>
    </xf>
    <xf numFmtId="0" fontId="0" fillId="0" borderId="0" xfId="0" applyAlignment="1">
      <alignment horizontal="center" vertical="center"/>
    </xf>
    <xf numFmtId="0" fontId="0" fillId="0" borderId="3" xfId="0" applyBorder="1">
      <alignment vertical="center"/>
    </xf>
    <xf numFmtId="14" fontId="0" fillId="0" borderId="3" xfId="0" applyNumberFormat="1" applyBorder="1">
      <alignment vertical="center"/>
    </xf>
    <xf numFmtId="0" fontId="3" fillId="0" borderId="1" xfId="0" applyFont="1" applyFill="1" applyBorder="1" applyProtection="1">
      <alignment vertical="center"/>
    </xf>
    <xf numFmtId="0" fontId="0" fillId="0" borderId="0" xfId="0" applyFill="1" applyBorder="1">
      <alignment vertical="center"/>
    </xf>
    <xf numFmtId="0" fontId="0" fillId="0" borderId="3" xfId="0" applyFill="1" applyBorder="1">
      <alignment vertical="center"/>
    </xf>
    <xf numFmtId="0" fontId="25" fillId="0" borderId="0" xfId="0" applyFont="1">
      <alignment vertical="center"/>
    </xf>
    <xf numFmtId="0" fontId="0" fillId="0" borderId="0" xfId="0" applyBorder="1">
      <alignment vertical="center"/>
    </xf>
    <xf numFmtId="0" fontId="0" fillId="0" borderId="6" xfId="0" applyBorder="1">
      <alignment vertical="center"/>
    </xf>
    <xf numFmtId="14" fontId="0" fillId="0" borderId="0" xfId="0" applyNumberFormat="1" applyBorder="1">
      <alignment vertical="center"/>
    </xf>
    <xf numFmtId="14" fontId="0" fillId="0" borderId="6" xfId="0" applyNumberFormat="1" applyBorder="1">
      <alignment vertical="center"/>
    </xf>
    <xf numFmtId="1" fontId="0" fillId="0" borderId="0" xfId="0" applyNumberFormat="1" applyBorder="1">
      <alignment vertical="center"/>
    </xf>
    <xf numFmtId="1" fontId="0" fillId="0" borderId="3" xfId="0" applyNumberFormat="1" applyBorder="1">
      <alignment vertical="center"/>
    </xf>
    <xf numFmtId="1" fontId="0" fillId="0" borderId="6" xfId="0" applyNumberFormat="1" applyBorder="1">
      <alignment vertical="center"/>
    </xf>
    <xf numFmtId="49" fontId="0" fillId="0" borderId="3" xfId="0" applyNumberFormat="1" applyBorder="1">
      <alignment vertical="center"/>
    </xf>
    <xf numFmtId="186" fontId="0" fillId="3" borderId="1" xfId="0" applyNumberFormat="1" applyFont="1" applyFill="1" applyBorder="1" applyAlignment="1" applyProtection="1">
      <alignment vertical="center" shrinkToFit="1"/>
      <protection locked="0"/>
    </xf>
    <xf numFmtId="186" fontId="0" fillId="4" borderId="1" xfId="0" applyNumberFormat="1" applyFont="1" applyFill="1" applyBorder="1" applyAlignment="1" applyProtection="1">
      <alignment vertical="center" shrinkToFit="1"/>
      <protection locked="0"/>
    </xf>
    <xf numFmtId="56" fontId="3" fillId="0" borderId="0" xfId="0" applyNumberFormat="1" applyFont="1" applyFill="1" applyProtection="1">
      <alignment vertical="center"/>
    </xf>
    <xf numFmtId="0" fontId="3" fillId="0" borderId="0" xfId="0" applyFont="1" applyFill="1" applyBorder="1" applyAlignment="1" applyProtection="1">
      <alignment horizontal="center" vertical="center"/>
    </xf>
    <xf numFmtId="183" fontId="3" fillId="0" borderId="0" xfId="0" applyNumberFormat="1" applyFont="1" applyFill="1" applyAlignment="1" applyProtection="1">
      <alignment horizontal="righ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 fontId="7" fillId="0" borderId="0" xfId="0" applyNumberFormat="1" applyFont="1" applyFill="1" applyAlignment="1" applyProtection="1">
      <alignment horizontal="left" vertical="center"/>
    </xf>
    <xf numFmtId="0" fontId="12" fillId="0" borderId="0" xfId="0" applyFont="1">
      <alignment vertical="center"/>
    </xf>
    <xf numFmtId="0" fontId="23" fillId="0" borderId="0" xfId="0" applyFont="1">
      <alignment vertical="center"/>
    </xf>
    <xf numFmtId="0" fontId="26" fillId="0" borderId="0" xfId="0" applyFont="1" applyFill="1" applyProtection="1">
      <alignment vertical="center"/>
    </xf>
    <xf numFmtId="180" fontId="3"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27" fillId="0" borderId="0" xfId="2" applyFont="1" applyAlignment="1">
      <alignment horizontal="center" vertical="center"/>
    </xf>
    <xf numFmtId="0" fontId="23" fillId="0" borderId="0" xfId="2" applyFont="1">
      <alignment vertical="center"/>
    </xf>
    <xf numFmtId="0" fontId="28" fillId="0" borderId="0" xfId="2" applyFont="1">
      <alignment vertical="center"/>
    </xf>
    <xf numFmtId="0" fontId="29" fillId="0" borderId="0" xfId="2" applyFont="1" applyAlignment="1">
      <alignment horizontal="right" vertical="center"/>
    </xf>
    <xf numFmtId="0" fontId="29" fillId="0" borderId="0" xfId="2" applyFont="1" applyAlignment="1">
      <alignment horizontal="center" vertical="center"/>
    </xf>
    <xf numFmtId="0" fontId="30" fillId="0" borderId="0" xfId="2" applyFont="1" applyAlignment="1">
      <alignment horizontal="left" vertical="center"/>
    </xf>
    <xf numFmtId="0" fontId="23" fillId="0" borderId="0" xfId="2" applyFont="1" applyAlignment="1">
      <alignment horizontal="right" vertical="center"/>
    </xf>
    <xf numFmtId="0" fontId="31" fillId="0" borderId="0" xfId="2" applyFont="1">
      <alignment vertical="center"/>
    </xf>
    <xf numFmtId="0" fontId="23" fillId="0" borderId="42" xfId="2" applyFont="1" applyBorder="1" applyAlignment="1" applyProtection="1">
      <alignment horizontal="center" vertical="center" shrinkToFit="1"/>
      <protection locked="0"/>
    </xf>
    <xf numFmtId="0" fontId="23" fillId="6" borderId="42" xfId="2" applyFont="1" applyFill="1" applyBorder="1" applyAlignment="1" applyProtection="1">
      <alignment horizontal="center" vertical="center" shrinkToFit="1"/>
      <protection locked="0"/>
    </xf>
    <xf numFmtId="177" fontId="23" fillId="0" borderId="0" xfId="2" applyNumberFormat="1" applyFont="1">
      <alignment vertical="center"/>
    </xf>
    <xf numFmtId="0" fontId="31" fillId="0" borderId="0" xfId="2" applyFont="1" applyAlignment="1">
      <alignment vertical="center" wrapText="1"/>
    </xf>
    <xf numFmtId="188" fontId="23" fillId="0" borderId="12" xfId="2" applyNumberFormat="1" applyFont="1" applyBorder="1" applyAlignment="1">
      <alignment horizontal="right" vertical="center"/>
    </xf>
    <xf numFmtId="188" fontId="23" fillId="0" borderId="47" xfId="2" applyNumberFormat="1" applyFont="1" applyBorder="1" applyAlignment="1">
      <alignment horizontal="right" vertical="center"/>
    </xf>
    <xf numFmtId="188" fontId="23" fillId="0" borderId="50" xfId="2" applyNumberFormat="1" applyFont="1" applyBorder="1" applyAlignment="1">
      <alignment horizontal="right" vertical="center"/>
    </xf>
    <xf numFmtId="0" fontId="34" fillId="0" borderId="0" xfId="0" applyFont="1" applyFill="1" applyAlignment="1" applyProtection="1">
      <alignment vertical="center"/>
    </xf>
    <xf numFmtId="49" fontId="5" fillId="0" borderId="0" xfId="0" applyNumberFormat="1" applyFont="1" applyFill="1" applyAlignment="1" applyProtection="1">
      <alignment vertical="center"/>
    </xf>
    <xf numFmtId="1" fontId="30" fillId="0" borderId="0" xfId="2" applyNumberFormat="1" applyFont="1">
      <alignment vertical="center"/>
    </xf>
    <xf numFmtId="49" fontId="23" fillId="0" borderId="0" xfId="2" applyNumberFormat="1" applyFont="1" applyAlignment="1">
      <alignment horizontal="right" vertical="center"/>
    </xf>
    <xf numFmtId="0" fontId="35" fillId="0" borderId="0" xfId="0" applyFont="1" applyFill="1" applyBorder="1" applyAlignment="1" applyProtection="1">
      <alignment horizontal="right" vertical="center"/>
    </xf>
    <xf numFmtId="1" fontId="36" fillId="0" borderId="0" xfId="0" applyNumberFormat="1"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49" fontId="4" fillId="2" borderId="26"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27" xfId="0" applyNumberFormat="1"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183" fontId="3" fillId="0" borderId="0" xfId="0" applyNumberFormat="1" applyFont="1" applyFill="1" applyAlignment="1" applyProtection="1">
      <alignment horizontal="right" vertical="center"/>
    </xf>
    <xf numFmtId="0" fontId="5" fillId="2" borderId="26"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27" xfId="0" applyFont="1" applyFill="1" applyBorder="1" applyAlignment="1" applyProtection="1">
      <alignment vertical="center" shrinkToFit="1"/>
      <protection locked="0"/>
    </xf>
    <xf numFmtId="0" fontId="3" fillId="0" borderId="0" xfId="0" applyFont="1" applyFill="1" applyAlignment="1" applyProtection="1">
      <alignment horizontal="center" vertical="center"/>
    </xf>
    <xf numFmtId="0" fontId="7" fillId="2" borderId="22"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24" xfId="0" applyFont="1" applyFill="1" applyBorder="1" applyAlignment="1" applyProtection="1">
      <alignment horizontal="right" vertical="center"/>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4" fillId="2" borderId="2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xf>
    <xf numFmtId="0" fontId="6" fillId="2" borderId="1"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19" fillId="2" borderId="26"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27" xfId="0" applyFont="1" applyFill="1" applyBorder="1" applyAlignment="1" applyProtection="1">
      <alignment horizontal="left" vertical="center"/>
      <protection locked="0"/>
    </xf>
    <xf numFmtId="0" fontId="33" fillId="2" borderId="26" xfId="3" applyFill="1" applyBorder="1" applyAlignment="1" applyProtection="1">
      <alignment horizontal="left" vertical="center"/>
      <protection locked="0"/>
    </xf>
    <xf numFmtId="0" fontId="22" fillId="0" borderId="0" xfId="0" applyFont="1" applyFill="1" applyAlignment="1" applyProtection="1">
      <alignment horizontal="center" vertical="center"/>
    </xf>
    <xf numFmtId="0" fontId="8" fillId="2" borderId="9"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26" fillId="0" borderId="3" xfId="0" applyFont="1" applyBorder="1" applyAlignment="1">
      <alignment horizontal="left" vertical="center"/>
    </xf>
    <xf numFmtId="0" fontId="3" fillId="0" borderId="0" xfId="0" applyFont="1" applyFill="1" applyBorder="1" applyAlignment="1" applyProtection="1">
      <alignment horizontal="center" vertical="center"/>
    </xf>
    <xf numFmtId="181" fontId="3" fillId="0" borderId="0" xfId="0" applyNumberFormat="1" applyFont="1" applyFill="1" applyAlignment="1" applyProtection="1">
      <alignment horizontal="right" vertical="center"/>
    </xf>
    <xf numFmtId="180" fontId="3" fillId="0" borderId="0" xfId="0" applyNumberFormat="1" applyFont="1" applyFill="1" applyAlignment="1" applyProtection="1">
      <alignment horizontal="right" vertical="center"/>
    </xf>
    <xf numFmtId="177" fontId="6" fillId="0" borderId="0" xfId="0" applyNumberFormat="1" applyFont="1" applyFill="1" applyBorder="1" applyAlignment="1" applyProtection="1">
      <alignment horizontal="center" vertical="center"/>
    </xf>
    <xf numFmtId="181" fontId="3" fillId="0" borderId="0" xfId="0" applyNumberFormat="1" applyFont="1" applyFill="1" applyBorder="1" applyAlignment="1" applyProtection="1">
      <alignment horizontal="right" vertical="center"/>
    </xf>
    <xf numFmtId="182" fontId="3" fillId="0" borderId="0" xfId="0" applyNumberFormat="1" applyFont="1" applyFill="1" applyBorder="1" applyAlignment="1" applyProtection="1">
      <alignment horizontal="right" vertical="center" shrinkToFit="1"/>
    </xf>
    <xf numFmtId="0" fontId="3" fillId="0"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2" borderId="2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1" fontId="3" fillId="0" borderId="0" xfId="0" applyNumberFormat="1" applyFont="1" applyFill="1" applyBorder="1" applyAlignment="1" applyProtection="1">
      <alignment horizontal="center" vertical="center"/>
    </xf>
    <xf numFmtId="180" fontId="3" fillId="0" borderId="0" xfId="0" applyNumberFormat="1" applyFont="1" applyFill="1" applyBorder="1" applyAlignment="1" applyProtection="1">
      <alignment horizontal="center" vertical="center"/>
    </xf>
    <xf numFmtId="56" fontId="7" fillId="2" borderId="26" xfId="0" applyNumberFormat="1" applyFont="1" applyFill="1" applyBorder="1" applyAlignment="1" applyProtection="1">
      <alignment horizontal="center" vertical="center"/>
      <protection locked="0"/>
    </xf>
    <xf numFmtId="56" fontId="7" fillId="2" borderId="2" xfId="0" applyNumberFormat="1" applyFont="1" applyFill="1" applyBorder="1" applyAlignment="1" applyProtection="1">
      <alignment horizontal="center" vertical="center"/>
      <protection locked="0"/>
    </xf>
    <xf numFmtId="56" fontId="7" fillId="2" borderId="27" xfId="0" applyNumberFormat="1" applyFont="1" applyFill="1" applyBorder="1" applyAlignment="1" applyProtection="1">
      <alignment horizontal="center" vertical="center"/>
      <protection locked="0"/>
    </xf>
    <xf numFmtId="180" fontId="3" fillId="0" borderId="0" xfId="0" applyNumberFormat="1" applyFont="1" applyFill="1" applyAlignment="1" applyProtection="1">
      <alignment horizontal="center" vertical="center"/>
    </xf>
    <xf numFmtId="187" fontId="3" fillId="0" borderId="0" xfId="0" applyNumberFormat="1" applyFont="1" applyFill="1" applyAlignment="1" applyProtection="1">
      <alignment horizontal="right" vertical="center"/>
    </xf>
    <xf numFmtId="0" fontId="3" fillId="0" borderId="1" xfId="0" applyFont="1" applyFill="1" applyBorder="1" applyAlignment="1" applyProtection="1">
      <alignment horizontal="center" vertical="center"/>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0" fillId="0" borderId="0" xfId="0" applyFill="1" applyAlignment="1" applyProtection="1">
      <alignment horizontal="center" vertical="center"/>
    </xf>
    <xf numFmtId="0" fontId="23" fillId="0" borderId="36" xfId="2" applyFont="1" applyBorder="1" applyAlignment="1">
      <alignment horizontal="center" vertical="center" wrapText="1"/>
    </xf>
    <xf numFmtId="0" fontId="23" fillId="0" borderId="40" xfId="2" applyFont="1" applyBorder="1" applyAlignment="1">
      <alignment horizontal="center" vertical="center" wrapText="1"/>
    </xf>
    <xf numFmtId="0" fontId="23" fillId="0" borderId="43" xfId="2" applyFont="1" applyBorder="1" applyAlignment="1">
      <alignment horizontal="center" vertical="center" wrapText="1"/>
    </xf>
    <xf numFmtId="189" fontId="32" fillId="0" borderId="28" xfId="2" applyNumberFormat="1" applyFont="1" applyBorder="1" applyAlignment="1" applyProtection="1">
      <alignment horizontal="center" vertical="center"/>
      <protection locked="0"/>
    </xf>
    <xf numFmtId="189" fontId="32" fillId="0" borderId="30" xfId="2" applyNumberFormat="1" applyFont="1" applyBorder="1" applyAlignment="1" applyProtection="1">
      <alignment horizontal="center" vertical="center"/>
      <protection locked="0"/>
    </xf>
    <xf numFmtId="189" fontId="32" fillId="0" borderId="48" xfId="2" applyNumberFormat="1" applyFont="1" applyBorder="1" applyAlignment="1" applyProtection="1">
      <alignment horizontal="center" vertical="center"/>
      <protection locked="0"/>
    </xf>
    <xf numFmtId="189" fontId="32" fillId="0" borderId="49" xfId="2" applyNumberFormat="1" applyFont="1" applyBorder="1" applyAlignment="1" applyProtection="1">
      <alignment horizontal="center" vertical="center"/>
      <protection locked="0"/>
    </xf>
    <xf numFmtId="189" fontId="32" fillId="0" borderId="53" xfId="2" applyNumberFormat="1" applyFont="1" applyBorder="1" applyAlignment="1" applyProtection="1">
      <alignment horizontal="center" vertical="center"/>
      <protection locked="0"/>
    </xf>
    <xf numFmtId="189" fontId="32" fillId="0" borderId="54" xfId="2" applyNumberFormat="1" applyFont="1" applyBorder="1" applyAlignment="1" applyProtection="1">
      <alignment horizontal="center" vertical="center"/>
      <protection locked="0"/>
    </xf>
    <xf numFmtId="189" fontId="32" fillId="0" borderId="45" xfId="2" applyNumberFormat="1" applyFont="1" applyBorder="1" applyAlignment="1" applyProtection="1">
      <alignment horizontal="center" vertical="center"/>
      <protection locked="0"/>
    </xf>
    <xf numFmtId="189" fontId="32" fillId="0" borderId="46" xfId="2" applyNumberFormat="1" applyFont="1" applyBorder="1" applyAlignment="1" applyProtection="1">
      <alignment horizontal="center" vertical="center"/>
      <protection locked="0"/>
    </xf>
    <xf numFmtId="189" fontId="32" fillId="0" borderId="38" xfId="2" applyNumberFormat="1" applyFont="1" applyBorder="1" applyAlignment="1" applyProtection="1">
      <alignment horizontal="center" vertical="center"/>
      <protection locked="0"/>
    </xf>
    <xf numFmtId="189" fontId="32" fillId="0" borderId="39" xfId="2" applyNumberFormat="1" applyFont="1" applyBorder="1" applyAlignment="1" applyProtection="1">
      <alignment horizontal="center" vertical="center"/>
      <protection locked="0"/>
    </xf>
    <xf numFmtId="0" fontId="23" fillId="0" borderId="38" xfId="2" applyFont="1" applyBorder="1" applyAlignment="1">
      <alignment horizontal="center" vertical="center"/>
    </xf>
    <xf numFmtId="0" fontId="23" fillId="0" borderId="39" xfId="2" applyFont="1" applyBorder="1" applyAlignment="1">
      <alignment horizontal="center" vertical="center"/>
    </xf>
    <xf numFmtId="177" fontId="23" fillId="0" borderId="45" xfId="2" applyNumberFormat="1" applyFont="1" applyFill="1" applyBorder="1" applyAlignment="1">
      <alignment horizontal="center" vertical="center"/>
    </xf>
    <xf numFmtId="177" fontId="23" fillId="0" borderId="46" xfId="2" applyNumberFormat="1" applyFont="1" applyFill="1" applyBorder="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40" xfId="2" applyFont="1" applyBorder="1" applyAlignment="1">
      <alignment horizontal="center" vertical="center"/>
    </xf>
    <xf numFmtId="0" fontId="23" fillId="0" borderId="41" xfId="2" applyFont="1" applyBorder="1" applyAlignment="1">
      <alignment horizontal="center" vertical="center"/>
    </xf>
    <xf numFmtId="0" fontId="23" fillId="0" borderId="43" xfId="2" applyFont="1" applyBorder="1" applyAlignment="1">
      <alignment horizontal="center" vertical="center"/>
    </xf>
    <xf numFmtId="0" fontId="23" fillId="0" borderId="44" xfId="2" applyFont="1" applyBorder="1" applyAlignment="1">
      <alignment horizontal="center" vertical="center"/>
    </xf>
    <xf numFmtId="0" fontId="23" fillId="0" borderId="28" xfId="2" applyFont="1" applyBorder="1" applyAlignment="1">
      <alignment horizontal="center" vertical="center"/>
    </xf>
    <xf numFmtId="0" fontId="23" fillId="0" borderId="30" xfId="2" applyFont="1" applyBorder="1" applyAlignment="1">
      <alignment horizontal="center"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_申込書一式" xfId="1" xr:uid="{00000000-0005-0000-0000-000003000000}"/>
  </cellStyles>
  <dxfs count="14">
    <dxf>
      <font>
        <condense val="0"/>
        <extend val="0"/>
        <color indexed="10"/>
      </font>
    </dxf>
    <dxf>
      <font>
        <condense val="0"/>
        <extend val="0"/>
        <color indexed="10"/>
      </font>
    </dxf>
    <dxf>
      <font>
        <condense val="0"/>
        <extend val="0"/>
        <color indexed="10"/>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xdr:colOff>
      <xdr:row>31</xdr:row>
      <xdr:rowOff>0</xdr:rowOff>
    </xdr:from>
    <xdr:to>
      <xdr:col>19</xdr:col>
      <xdr:colOff>476250</xdr:colOff>
      <xdr:row>31</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11677650" y="97059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37</xdr:row>
      <xdr:rowOff>0</xdr:rowOff>
    </xdr:from>
    <xdr:to>
      <xdr:col>19</xdr:col>
      <xdr:colOff>476250</xdr:colOff>
      <xdr:row>37</xdr:row>
      <xdr:rowOff>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1677650" y="107727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28</xdr:row>
      <xdr:rowOff>0</xdr:rowOff>
    </xdr:from>
    <xdr:to>
      <xdr:col>19</xdr:col>
      <xdr:colOff>476250</xdr:colOff>
      <xdr:row>28</xdr:row>
      <xdr:rowOff>0</xdr:rowOff>
    </xdr:to>
    <xdr:sp macro="" textlink="">
      <xdr:nvSpPr>
        <xdr:cNvPr id="6148" name="Text Box 4">
          <a:extLst>
            <a:ext uri="{FF2B5EF4-FFF2-40B4-BE49-F238E27FC236}">
              <a16:creationId xmlns:a16="http://schemas.microsoft.com/office/drawing/2014/main" id="{00000000-0008-0000-0300-000004180000}"/>
            </a:ext>
          </a:extLst>
        </xdr:cNvPr>
        <xdr:cNvSpPr txBox="1">
          <a:spLocks noChangeArrowheads="1"/>
        </xdr:cNvSpPr>
      </xdr:nvSpPr>
      <xdr:spPr bwMode="auto">
        <a:xfrm>
          <a:off x="11677650" y="936307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49" name="Text Box 5">
          <a:extLst>
            <a:ext uri="{FF2B5EF4-FFF2-40B4-BE49-F238E27FC236}">
              <a16:creationId xmlns:a16="http://schemas.microsoft.com/office/drawing/2014/main" id="{00000000-0008-0000-0300-000005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0" name="Text Box 6">
          <a:extLst>
            <a:ext uri="{FF2B5EF4-FFF2-40B4-BE49-F238E27FC236}">
              <a16:creationId xmlns:a16="http://schemas.microsoft.com/office/drawing/2014/main" id="{00000000-0008-0000-0300-000006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1" name="Text Box 7">
          <a:extLst>
            <a:ext uri="{FF2B5EF4-FFF2-40B4-BE49-F238E27FC236}">
              <a16:creationId xmlns:a16="http://schemas.microsoft.com/office/drawing/2014/main" id="{00000000-0008-0000-0300-000007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62</xdr:row>
      <xdr:rowOff>0</xdr:rowOff>
    </xdr:from>
    <xdr:to>
      <xdr:col>19</xdr:col>
      <xdr:colOff>476250</xdr:colOff>
      <xdr:row>62</xdr:row>
      <xdr:rowOff>0</xdr:rowOff>
    </xdr:to>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11677650" y="150971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60</xdr:row>
      <xdr:rowOff>0</xdr:rowOff>
    </xdr:from>
    <xdr:to>
      <xdr:col>19</xdr:col>
      <xdr:colOff>476250</xdr:colOff>
      <xdr:row>60</xdr:row>
      <xdr:rowOff>0</xdr:rowOff>
    </xdr:to>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11677650" y="1485900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19</xdr:col>
      <xdr:colOff>28575</xdr:colOff>
      <xdr:row>57</xdr:row>
      <xdr:rowOff>0</xdr:rowOff>
    </xdr:from>
    <xdr:to>
      <xdr:col>19</xdr:col>
      <xdr:colOff>476250</xdr:colOff>
      <xdr:row>57</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11677650" y="14601825"/>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出場種目</a:t>
          </a:r>
        </a:p>
      </xdr:txBody>
    </xdr:sp>
    <xdr:clientData/>
  </xdr:twoCellAnchor>
  <xdr:twoCellAnchor>
    <xdr:from>
      <xdr:col>0</xdr:col>
      <xdr:colOff>241300</xdr:colOff>
      <xdr:row>6</xdr:row>
      <xdr:rowOff>104775</xdr:rowOff>
    </xdr:from>
    <xdr:to>
      <xdr:col>11</xdr:col>
      <xdr:colOff>260350</xdr:colOff>
      <xdr:row>14</xdr:row>
      <xdr:rowOff>292100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241300" y="1806575"/>
          <a:ext cx="5441950" cy="3578225"/>
        </a:xfrm>
        <a:prstGeom prst="rect">
          <a:avLst/>
        </a:prstGeom>
        <a:noFill/>
        <a:ln w="9525" algn="ctr">
          <a:noFill/>
          <a:miter lim="800000"/>
          <a:headEnd/>
          <a:tailEnd/>
        </a:ln>
        <a:effectLst/>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400" b="0" i="0" strike="noStrike">
              <a:solidFill>
                <a:srgbClr val="000000"/>
              </a:solidFill>
              <a:latin typeface="ＭＳ Ｐゴシック"/>
              <a:ea typeface="ＭＳ Ｐゴシック"/>
            </a:rPr>
            <a:t>私は</a:t>
          </a:r>
          <a:r>
            <a:rPr lang="en-US" altLang="ja-JP" sz="1400" b="0" i="0" strike="noStrike">
              <a:solidFill>
                <a:srgbClr val="000000"/>
              </a:solidFill>
              <a:latin typeface="ＭＳ Ｐゴシック"/>
              <a:ea typeface="ＭＳ Ｐゴシック"/>
            </a:rPr>
            <a:t>FIA</a:t>
          </a:r>
          <a:r>
            <a:rPr lang="ja-JP" altLang="en-US" sz="1400" b="0" i="0" strike="noStrike">
              <a:solidFill>
                <a:srgbClr val="000000"/>
              </a:solidFill>
              <a:latin typeface="ＭＳ Ｐゴシック"/>
              <a:ea typeface="ＭＳ Ｐゴシック"/>
            </a:rPr>
            <a:t>マスターズスイミング選手権大会２０１１出場にあたり、</a:t>
          </a:r>
        </a:p>
        <a:p>
          <a:pPr algn="l" rtl="0">
            <a:lnSpc>
              <a:spcPts val="1400"/>
            </a:lnSpc>
            <a:defRPr sz="1000"/>
          </a:pPr>
          <a:r>
            <a:rPr lang="ja-JP" altLang="en-US" sz="1400" b="0" i="0" strike="noStrike">
              <a:solidFill>
                <a:srgbClr val="000000"/>
              </a:solidFill>
              <a:latin typeface="ＭＳ Ｐゴシック"/>
              <a:ea typeface="ＭＳ Ｐゴシック"/>
            </a:rPr>
            <a:t>下記の事項を誓約します。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１．私は、今大会出場にあたり、健康管理に十分配慮し、健康に</a:t>
          </a:r>
        </a:p>
        <a:p>
          <a:pPr algn="l" rtl="0">
            <a:lnSpc>
              <a:spcPts val="1400"/>
            </a:lnSpc>
            <a:defRPr sz="1000"/>
          </a:pPr>
          <a:r>
            <a:rPr lang="ja-JP" altLang="en-US" sz="1400" b="0" i="0" strike="noStrike">
              <a:solidFill>
                <a:srgbClr val="000000"/>
              </a:solidFill>
              <a:latin typeface="ＭＳ Ｐゴシック"/>
              <a:ea typeface="ＭＳ Ｐゴシック"/>
            </a:rPr>
            <a:t>　　ついてはなんら異常がないことを誓約します。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２．私は、今大会開催中の事故については、自己の責任において</a:t>
          </a:r>
        </a:p>
        <a:p>
          <a:pPr algn="l" rtl="0">
            <a:lnSpc>
              <a:spcPts val="1400"/>
            </a:lnSpc>
            <a:defRPr sz="1000"/>
          </a:pPr>
          <a:r>
            <a:rPr lang="ja-JP" altLang="en-US" sz="1400" b="0" i="0" strike="noStrike">
              <a:solidFill>
                <a:srgbClr val="000000"/>
              </a:solidFill>
              <a:latin typeface="ＭＳ Ｐゴシック"/>
              <a:ea typeface="ＭＳ Ｐゴシック"/>
            </a:rPr>
            <a:t>　　処理し、主催者側の責任を問いません。</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３．私は、今大会要項記載の「個人情報の取り扱い」について</a:t>
          </a:r>
        </a:p>
        <a:p>
          <a:pPr algn="l" rtl="0">
            <a:lnSpc>
              <a:spcPts val="1400"/>
            </a:lnSpc>
            <a:defRPr sz="1000"/>
          </a:pPr>
          <a:r>
            <a:rPr lang="ja-JP" altLang="en-US" sz="1400" b="0" i="0" strike="noStrike">
              <a:solidFill>
                <a:srgbClr val="000000"/>
              </a:solidFill>
              <a:latin typeface="ＭＳ Ｐゴシック"/>
              <a:ea typeface="ＭＳ Ｐゴシック"/>
            </a:rPr>
            <a:t>　　同意いたします。</a:t>
          </a:r>
        </a:p>
        <a:p>
          <a:pPr algn="l" rtl="0">
            <a:lnSpc>
              <a:spcPts val="1400"/>
            </a:lnSpc>
            <a:defRPr sz="1000"/>
          </a:pPr>
          <a:endParaRPr lang="ja-JP" altLang="en-US" sz="1400" b="0" i="0" strike="noStrike">
            <a:solidFill>
              <a:srgbClr val="000000"/>
            </a:solidFill>
            <a:latin typeface="ＭＳ Ｐゴシック"/>
            <a:ea typeface="ＭＳ Ｐゴシック"/>
          </a:endParaRPr>
        </a:p>
        <a:p>
          <a:pPr algn="l" rtl="0">
            <a:lnSpc>
              <a:spcPts val="1400"/>
            </a:lnSpc>
            <a:defRPr sz="1000"/>
          </a:pPr>
          <a:r>
            <a:rPr lang="ja-JP" altLang="en-US" sz="1400" b="0" i="0" strike="noStrike">
              <a:solidFill>
                <a:srgbClr val="000000"/>
              </a:solidFill>
              <a:latin typeface="ＭＳ Ｐゴシック"/>
              <a:ea typeface="ＭＳ Ｐゴシック"/>
            </a:rPr>
            <a:t>４．私は、ホームページに競技結果を掲載することを同意いた</a:t>
          </a:r>
        </a:p>
        <a:p>
          <a:pPr algn="l" rtl="0">
            <a:lnSpc>
              <a:spcPts val="1400"/>
            </a:lnSpc>
            <a:defRPr sz="1000"/>
          </a:pPr>
          <a:r>
            <a:rPr lang="ja-JP" altLang="en-US" sz="1400" b="0" i="0" strike="noStrike">
              <a:solidFill>
                <a:srgbClr val="000000"/>
              </a:solidFill>
              <a:latin typeface="ＭＳ Ｐゴシック"/>
              <a:ea typeface="ＭＳ Ｐゴシック"/>
            </a:rPr>
            <a:t>　 　します。　　　　　　　　　　　　　　　　　　</a:t>
          </a:r>
        </a:p>
        <a:p>
          <a:pPr algn="l" rtl="0">
            <a:lnSpc>
              <a:spcPts val="1200"/>
            </a:lnSpc>
            <a:defRPr sz="1000"/>
          </a:pPr>
          <a:r>
            <a:rPr lang="ja-JP" altLang="en-US" sz="1200" b="0" i="0" strike="noStrike">
              <a:solidFill>
                <a:srgbClr val="000000"/>
              </a:solidFill>
              <a:latin typeface="ＭＳ Ｐゴシック"/>
              <a:ea typeface="ＭＳ Ｐゴシック"/>
            </a:rPr>
            <a:t>　　　　　　　　　　　　　　　　　　　　　　　　　　　　　　　　</a:t>
          </a: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a:p>
          <a:pPr algn="l" rtl="0">
            <a:lnSpc>
              <a:spcPts val="12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editAs="oneCell">
    <xdr:from>
      <xdr:col>10</xdr:col>
      <xdr:colOff>142875</xdr:colOff>
      <xdr:row>2</xdr:row>
      <xdr:rowOff>152400</xdr:rowOff>
    </xdr:from>
    <xdr:to>
      <xdr:col>14</xdr:col>
      <xdr:colOff>600075</xdr:colOff>
      <xdr:row>3</xdr:row>
      <xdr:rowOff>180975</xdr:rowOff>
    </xdr:to>
    <xdr:sp macro="" textlink="">
      <xdr:nvSpPr>
        <xdr:cNvPr id="6156" name="Text Box 12">
          <a:extLst>
            <a:ext uri="{FF2B5EF4-FFF2-40B4-BE49-F238E27FC236}">
              <a16:creationId xmlns:a16="http://schemas.microsoft.com/office/drawing/2014/main" id="{00000000-0008-0000-0300-00000C180000}"/>
            </a:ext>
          </a:extLst>
        </xdr:cNvPr>
        <xdr:cNvSpPr txBox="1">
          <a:spLocks noChangeArrowheads="1"/>
        </xdr:cNvSpPr>
      </xdr:nvSpPr>
      <xdr:spPr bwMode="auto">
        <a:xfrm>
          <a:off x="5172075" y="600075"/>
          <a:ext cx="3333750" cy="3238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（社）日本マスターズ水泳協会・チーム登録Ｎｏ</a:t>
          </a:r>
        </a:p>
      </xdr:txBody>
    </xdr:sp>
    <xdr:clientData/>
  </xdr:twoCellAnchor>
  <xdr:oneCellAnchor>
    <xdr:from>
      <xdr:col>1</xdr:col>
      <xdr:colOff>352425</xdr:colOff>
      <xdr:row>3</xdr:row>
      <xdr:rowOff>114300</xdr:rowOff>
    </xdr:from>
    <xdr:ext cx="2562496" cy="218586"/>
    <xdr:sp macro="" textlink="">
      <xdr:nvSpPr>
        <xdr:cNvPr id="6157" name="Text Box 13">
          <a:extLst>
            <a:ext uri="{FF2B5EF4-FFF2-40B4-BE49-F238E27FC236}">
              <a16:creationId xmlns:a16="http://schemas.microsoft.com/office/drawing/2014/main" id="{00000000-0008-0000-0300-00000D180000}"/>
            </a:ext>
          </a:extLst>
        </xdr:cNvPr>
        <xdr:cNvSpPr txBox="1">
          <a:spLocks noChangeArrowheads="1"/>
        </xdr:cNvSpPr>
      </xdr:nvSpPr>
      <xdr:spPr bwMode="auto">
        <a:xfrm>
          <a:off x="835025" y="863600"/>
          <a:ext cx="2562496" cy="21858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1200" b="0" i="0" strike="noStrike">
              <a:solidFill>
                <a:srgbClr val="000000"/>
              </a:solidFill>
              <a:latin typeface="ＭＳ Ｐゴシック"/>
              <a:ea typeface="ＭＳ Ｐゴシック"/>
            </a:rPr>
            <a:t>大 会 会 長　　　　　　　藤原　達治郎 殿</a:t>
          </a:r>
        </a:p>
      </xdr:txBody>
    </xdr:sp>
    <xdr:clientData/>
  </xdr:oneCellAnchor>
  <xdr:twoCellAnchor>
    <xdr:from>
      <xdr:col>11</xdr:col>
      <xdr:colOff>114300</xdr:colOff>
      <xdr:row>17</xdr:row>
      <xdr:rowOff>200025</xdr:rowOff>
    </xdr:from>
    <xdr:to>
      <xdr:col>15</xdr:col>
      <xdr:colOff>1619250</xdr:colOff>
      <xdr:row>19</xdr:row>
      <xdr:rowOff>279400</xdr:rowOff>
    </xdr:to>
    <xdr:sp macro="" textlink="" fLocksText="0">
      <xdr:nvSpPr>
        <xdr:cNvPr id="6158" name="Text Box 14">
          <a:extLst>
            <a:ext uri="{FF2B5EF4-FFF2-40B4-BE49-F238E27FC236}">
              <a16:creationId xmlns:a16="http://schemas.microsoft.com/office/drawing/2014/main" id="{00000000-0008-0000-0300-00000E180000}"/>
            </a:ext>
          </a:extLst>
        </xdr:cNvPr>
        <xdr:cNvSpPr txBox="1">
          <a:spLocks noChangeArrowheads="1"/>
        </xdr:cNvSpPr>
      </xdr:nvSpPr>
      <xdr:spPr bwMode="auto">
        <a:xfrm>
          <a:off x="5537200" y="6626225"/>
          <a:ext cx="4705350" cy="10445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捺印は必ず印鑑をお願いします。</a:t>
          </a:r>
        </a:p>
        <a:p>
          <a:pPr lvl="0"/>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r>
            <a:rPr lang="ja-JP" altLang="en-US" sz="1100" b="1" u="sng">
              <a:latin typeface="+mn-lt"/>
              <a:ea typeface="+mn-ea"/>
              <a:cs typeface="+mn-cs"/>
            </a:rPr>
            <a:t>誓約書は印刷し、署名押印をいただき、郵送にて必ず１月末日までに「ＦＩＡ</a:t>
          </a:r>
          <a:endParaRPr lang="en-US" altLang="ja-JP" sz="1100" b="1" u="sng">
            <a:latin typeface="+mn-lt"/>
            <a:ea typeface="+mn-ea"/>
            <a:cs typeface="+mn-cs"/>
          </a:endParaRPr>
        </a:p>
        <a:p>
          <a:pPr lvl="0"/>
          <a:r>
            <a:rPr lang="ja-JP" altLang="en-US" sz="1100" b="1" u="none">
              <a:latin typeface="+mn-lt"/>
              <a:ea typeface="+mn-ea"/>
              <a:cs typeface="+mn-cs"/>
            </a:rPr>
            <a:t>　　</a:t>
          </a:r>
          <a:r>
            <a:rPr lang="ja-JP" altLang="en-US" sz="1100" b="1" u="none" baseline="0">
              <a:latin typeface="+mn-lt"/>
              <a:ea typeface="+mn-ea"/>
              <a:cs typeface="+mn-cs"/>
            </a:rPr>
            <a:t> </a:t>
          </a:r>
          <a:r>
            <a:rPr lang="ja-JP" altLang="en-US" sz="1100" b="1" u="sng">
              <a:latin typeface="+mn-lt"/>
              <a:ea typeface="+mn-ea"/>
              <a:cs typeface="+mn-cs"/>
            </a:rPr>
            <a:t>マスターズスイミング選手権大会２０１１」事務局までお送り下さい。</a:t>
          </a:r>
          <a:r>
            <a:rPr lang="ja-JP" altLang="en-US" sz="1100" b="1">
              <a:latin typeface="+mn-lt"/>
              <a:ea typeface="+mn-ea"/>
              <a:cs typeface="+mn-cs"/>
            </a:rPr>
            <a:t>　</a:t>
          </a:r>
          <a:endParaRPr lang="en-US" altLang="ja-JP" sz="1100" b="1">
            <a:latin typeface="+mn-lt"/>
            <a:ea typeface="+mn-ea"/>
            <a:cs typeface="+mn-cs"/>
          </a:endParaRPr>
        </a:p>
        <a:p>
          <a:pPr lvl="0">
            <a:lnSpc>
              <a:spcPts val="1300"/>
            </a:lnSpc>
          </a:pPr>
          <a:r>
            <a:rPr lang="ja-JP" altLang="en-US" sz="1100" b="0" i="0" strike="noStrike">
              <a:solidFill>
                <a:srgbClr val="000000"/>
              </a:solidFill>
              <a:latin typeface="ＭＳ Ｐゴシック"/>
              <a:ea typeface="ＭＳ Ｐゴシック"/>
            </a:rPr>
            <a:t>　　（誓約書がないと参加できません。）</a:t>
          </a:r>
        </a:p>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足りない場合は、コピーしてご使用ください。</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65"/>
  <sheetViews>
    <sheetView showGridLines="0" tabSelected="1" workbookViewId="0">
      <selection activeCell="Q4" sqref="Q4:V4"/>
    </sheetView>
  </sheetViews>
  <sheetFormatPr defaultRowHeight="22.5" customHeight="1"/>
  <cols>
    <col min="1" max="1" width="5.28515625" style="4" customWidth="1"/>
    <col min="2" max="2" width="22.5703125" style="4" customWidth="1"/>
    <col min="3" max="27" width="3.7109375" style="4" customWidth="1"/>
    <col min="28" max="28" width="13" style="4" customWidth="1"/>
    <col min="29" max="29" width="9.140625" style="4" hidden="1" customWidth="1"/>
    <col min="30" max="34" width="0" style="4" hidden="1" customWidth="1"/>
    <col min="35" max="16384" width="9.140625" style="4"/>
  </cols>
  <sheetData>
    <row r="1" spans="2:32" ht="14.25">
      <c r="B1" s="2" t="s">
        <v>314</v>
      </c>
      <c r="C1" s="2"/>
      <c r="D1" s="2"/>
      <c r="E1" s="2"/>
      <c r="F1" s="2"/>
      <c r="G1" s="2"/>
      <c r="H1" s="2"/>
      <c r="I1" s="2"/>
      <c r="J1" s="2"/>
      <c r="U1" s="185" t="s">
        <v>91</v>
      </c>
      <c r="V1" s="186"/>
      <c r="W1" s="186"/>
      <c r="X1" s="187"/>
    </row>
    <row r="2" spans="2:32" ht="14.25">
      <c r="B2" s="1" t="s">
        <v>315</v>
      </c>
      <c r="C2" s="1"/>
      <c r="D2" s="1"/>
      <c r="E2" s="1"/>
      <c r="F2" s="1"/>
      <c r="G2" s="1"/>
      <c r="H2" s="1"/>
      <c r="I2" s="1"/>
      <c r="J2" s="1"/>
      <c r="P2" s="7" t="s">
        <v>77</v>
      </c>
      <c r="Q2" s="57"/>
      <c r="R2" s="57"/>
      <c r="S2" s="7"/>
      <c r="T2" s="7"/>
      <c r="U2" s="7"/>
      <c r="V2" s="7"/>
      <c r="W2" s="7"/>
    </row>
    <row r="3" spans="2:32" ht="14.25">
      <c r="B3" s="1" t="s">
        <v>298</v>
      </c>
      <c r="C3" s="1"/>
      <c r="D3" s="1"/>
      <c r="E3" s="1"/>
      <c r="F3" s="1"/>
      <c r="G3" s="1"/>
      <c r="H3" s="1"/>
      <c r="I3" s="1"/>
      <c r="J3" s="1"/>
      <c r="T3" s="198"/>
      <c r="U3" s="198"/>
      <c r="V3" s="198"/>
      <c r="W3" s="198"/>
      <c r="X3" s="198"/>
    </row>
    <row r="4" spans="2:32" ht="19.5" customHeight="1">
      <c r="B4" s="183" t="s">
        <v>0</v>
      </c>
      <c r="C4" s="184"/>
      <c r="D4" s="184"/>
      <c r="E4" s="184"/>
      <c r="F4" s="184"/>
      <c r="G4" s="184"/>
      <c r="H4" s="184"/>
      <c r="I4" s="184"/>
      <c r="J4" s="184"/>
      <c r="P4" s="41" t="s">
        <v>2</v>
      </c>
      <c r="Q4" s="188"/>
      <c r="R4" s="189"/>
      <c r="S4" s="189"/>
      <c r="T4" s="189"/>
      <c r="U4" s="189"/>
      <c r="V4" s="190"/>
      <c r="W4" s="39"/>
      <c r="AB4" s="15" t="str">
        <f>IF(C4="","",C4&amp;D4&amp;E4&amp;F4&amp;G4&amp;H4)</f>
        <v/>
      </c>
    </row>
    <row r="5" spans="2:32" ht="9" customHeight="1">
      <c r="B5" s="19"/>
    </row>
    <row r="6" spans="2:32" ht="19.5" customHeight="1">
      <c r="B6" s="41" t="s">
        <v>1</v>
      </c>
      <c r="C6" s="191"/>
      <c r="D6" s="192"/>
      <c r="E6" s="192"/>
      <c r="F6" s="192"/>
      <c r="G6" s="192"/>
      <c r="H6" s="192"/>
      <c r="I6" s="192"/>
      <c r="J6" s="192"/>
      <c r="K6" s="192"/>
      <c r="L6" s="192"/>
      <c r="M6" s="192"/>
      <c r="N6" s="192"/>
      <c r="O6" s="192"/>
      <c r="P6" s="192"/>
      <c r="Q6" s="192"/>
      <c r="R6" s="192"/>
      <c r="S6" s="192"/>
      <c r="T6" s="192"/>
      <c r="U6" s="192"/>
      <c r="V6" s="192"/>
      <c r="W6" s="193"/>
    </row>
    <row r="7" spans="2:32" ht="9" customHeight="1">
      <c r="B7" s="19"/>
    </row>
    <row r="8" spans="2:32" ht="14.25" customHeight="1">
      <c r="B8" s="46" t="s">
        <v>31</v>
      </c>
      <c r="C8" s="195"/>
      <c r="D8" s="196"/>
      <c r="E8" s="196"/>
      <c r="F8" s="196"/>
      <c r="G8" s="196"/>
      <c r="H8" s="196"/>
      <c r="I8" s="196"/>
      <c r="J8" s="196"/>
      <c r="K8" s="197"/>
      <c r="M8" s="19"/>
      <c r="AB8" s="153"/>
      <c r="AD8" s="159">
        <v>1</v>
      </c>
      <c r="AE8" s="159" t="s">
        <v>204</v>
      </c>
      <c r="AF8" s="160" t="s">
        <v>205</v>
      </c>
    </row>
    <row r="9" spans="2:32" ht="14.25" hidden="1" customHeight="1">
      <c r="B9" s="46"/>
      <c r="C9" s="116"/>
      <c r="D9" s="115"/>
      <c r="E9" s="115"/>
      <c r="F9" s="115"/>
      <c r="G9" s="115"/>
      <c r="H9" s="115"/>
      <c r="I9" s="115"/>
      <c r="J9" s="115"/>
      <c r="K9" s="115"/>
      <c r="AB9" s="153"/>
      <c r="AD9" s="159">
        <v>2</v>
      </c>
      <c r="AE9" s="159" t="s">
        <v>206</v>
      </c>
      <c r="AF9" s="160" t="s">
        <v>207</v>
      </c>
    </row>
    <row r="10" spans="2:32" ht="19.5" customHeight="1">
      <c r="B10" s="41" t="s">
        <v>3</v>
      </c>
      <c r="C10" s="214"/>
      <c r="D10" s="214"/>
      <c r="E10" s="214"/>
      <c r="F10" s="214"/>
      <c r="G10" s="214"/>
      <c r="H10" s="214"/>
      <c r="I10" s="214"/>
      <c r="J10" s="214"/>
      <c r="K10" s="214"/>
      <c r="L10" s="40"/>
      <c r="Q10" s="117"/>
      <c r="R10" s="41" t="s">
        <v>92</v>
      </c>
      <c r="S10" s="224"/>
      <c r="T10" s="225"/>
      <c r="U10" s="225"/>
      <c r="V10" s="226"/>
      <c r="AB10" s="153"/>
      <c r="AD10" s="159">
        <v>3</v>
      </c>
      <c r="AE10" s="159" t="s">
        <v>208</v>
      </c>
      <c r="AF10" s="160" t="s">
        <v>207</v>
      </c>
    </row>
    <row r="11" spans="2:32" ht="9" customHeight="1">
      <c r="O11" s="118"/>
      <c r="AB11" s="153"/>
      <c r="AD11" s="159">
        <v>4</v>
      </c>
      <c r="AE11" s="159" t="s">
        <v>209</v>
      </c>
      <c r="AF11" s="160" t="s">
        <v>207</v>
      </c>
    </row>
    <row r="12" spans="2:32" ht="19.5" customHeight="1">
      <c r="B12" s="41" t="s">
        <v>4</v>
      </c>
      <c r="C12" s="11" t="s">
        <v>5</v>
      </c>
      <c r="D12" s="215"/>
      <c r="E12" s="216"/>
      <c r="F12" s="216"/>
      <c r="G12" s="216"/>
      <c r="H12" s="217"/>
      <c r="I12" s="56"/>
      <c r="J12" s="55"/>
      <c r="K12" s="232"/>
      <c r="L12" s="233"/>
      <c r="M12" s="233"/>
      <c r="N12" s="234"/>
      <c r="P12" s="235" t="str">
        <f>IF(K12="","←都道府県名を選択",VLOOKUP(K12,AE1:AF55,2,0)&amp;"支部")</f>
        <v>←都道府県名を選択</v>
      </c>
      <c r="Q12" s="235"/>
      <c r="R12" s="235"/>
      <c r="S12" s="235"/>
      <c r="T12" s="235"/>
      <c r="U12" s="235"/>
      <c r="V12" s="235"/>
      <c r="W12" s="161"/>
      <c r="AB12" s="153"/>
      <c r="AD12" s="159">
        <v>5</v>
      </c>
      <c r="AE12" s="159" t="s">
        <v>210</v>
      </c>
      <c r="AF12" s="160" t="s">
        <v>207</v>
      </c>
    </row>
    <row r="13" spans="2:32" ht="19.5" customHeight="1">
      <c r="D13" s="218"/>
      <c r="E13" s="219"/>
      <c r="F13" s="219"/>
      <c r="G13" s="219"/>
      <c r="H13" s="219"/>
      <c r="I13" s="219"/>
      <c r="J13" s="219"/>
      <c r="K13" s="219"/>
      <c r="L13" s="219"/>
      <c r="M13" s="219"/>
      <c r="N13" s="219"/>
      <c r="O13" s="219"/>
      <c r="P13" s="219"/>
      <c r="Q13" s="219"/>
      <c r="R13" s="219"/>
      <c r="S13" s="219"/>
      <c r="T13" s="219"/>
      <c r="U13" s="219"/>
      <c r="V13" s="219"/>
      <c r="W13" s="220"/>
      <c r="AB13" s="153"/>
      <c r="AD13" s="159">
        <v>6</v>
      </c>
      <c r="AE13" s="159" t="s">
        <v>211</v>
      </c>
      <c r="AF13" s="160" t="s">
        <v>207</v>
      </c>
    </row>
    <row r="14" spans="2:32" ht="19.5" customHeight="1">
      <c r="D14" s="229"/>
      <c r="E14" s="230"/>
      <c r="F14" s="230"/>
      <c r="G14" s="230"/>
      <c r="H14" s="230"/>
      <c r="I14" s="230"/>
      <c r="J14" s="230"/>
      <c r="K14" s="230"/>
      <c r="L14" s="230"/>
      <c r="M14" s="230"/>
      <c r="N14" s="230"/>
      <c r="O14" s="230"/>
      <c r="P14" s="230"/>
      <c r="Q14" s="230"/>
      <c r="R14" s="230"/>
      <c r="S14" s="230"/>
      <c r="T14" s="230"/>
      <c r="U14" s="230"/>
      <c r="V14" s="230"/>
      <c r="W14" s="231"/>
      <c r="AB14" s="153"/>
      <c r="AD14" s="159">
        <v>7</v>
      </c>
      <c r="AE14" s="159" t="s">
        <v>212</v>
      </c>
      <c r="AF14" s="160" t="s">
        <v>207</v>
      </c>
    </row>
    <row r="15" spans="2:32" ht="19.5" customHeight="1">
      <c r="B15" s="41"/>
      <c r="C15" s="42"/>
      <c r="D15" s="202" t="s">
        <v>6</v>
      </c>
      <c r="E15" s="203"/>
      <c r="F15" s="199"/>
      <c r="G15" s="200"/>
      <c r="H15" s="200"/>
      <c r="I15" s="200"/>
      <c r="J15" s="200"/>
      <c r="K15" s="200"/>
      <c r="L15" s="200"/>
      <c r="M15" s="201"/>
      <c r="O15" s="44" t="s">
        <v>26</v>
      </c>
      <c r="P15" s="204"/>
      <c r="Q15" s="205"/>
      <c r="R15" s="205"/>
      <c r="S15" s="205"/>
      <c r="T15" s="205"/>
      <c r="U15" s="205"/>
      <c r="V15" s="205"/>
      <c r="W15" s="206"/>
      <c r="AB15" s="153"/>
      <c r="AD15" s="159">
        <v>8</v>
      </c>
      <c r="AE15" s="159" t="s">
        <v>213</v>
      </c>
      <c r="AF15" s="160" t="s">
        <v>214</v>
      </c>
    </row>
    <row r="16" spans="2:32" ht="19.5" customHeight="1">
      <c r="B16" s="41"/>
      <c r="C16" s="42"/>
      <c r="D16" s="43"/>
      <c r="E16" s="45" t="s">
        <v>27</v>
      </c>
      <c r="F16" s="227"/>
      <c r="G16" s="205"/>
      <c r="H16" s="205"/>
      <c r="I16" s="205"/>
      <c r="J16" s="205"/>
      <c r="K16" s="205"/>
      <c r="L16" s="205"/>
      <c r="M16" s="205"/>
      <c r="N16" s="205"/>
      <c r="O16" s="205"/>
      <c r="P16" s="205"/>
      <c r="Q16" s="205"/>
      <c r="R16" s="205"/>
      <c r="S16" s="205"/>
      <c r="T16" s="205"/>
      <c r="U16" s="205"/>
      <c r="V16" s="205"/>
      <c r="W16" s="206"/>
      <c r="AB16" s="153"/>
      <c r="AD16" s="159">
        <v>9</v>
      </c>
      <c r="AE16" s="159" t="s">
        <v>215</v>
      </c>
      <c r="AF16" s="160" t="s">
        <v>214</v>
      </c>
    </row>
    <row r="17" spans="2:32" ht="18" customHeight="1">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AB17" s="153"/>
      <c r="AD17" s="159">
        <v>10</v>
      </c>
      <c r="AE17" s="159" t="s">
        <v>216</v>
      </c>
      <c r="AF17" s="160" t="s">
        <v>214</v>
      </c>
    </row>
    <row r="18" spans="2:32" ht="14.25" hidden="1" customHeight="1">
      <c r="B18" s="41"/>
      <c r="C18" s="42"/>
      <c r="D18" s="46" t="s">
        <v>31</v>
      </c>
      <c r="E18" s="195"/>
      <c r="F18" s="196"/>
      <c r="G18" s="196"/>
      <c r="H18" s="196"/>
      <c r="I18" s="196"/>
      <c r="J18" s="196"/>
      <c r="K18" s="196"/>
      <c r="L18" s="196"/>
      <c r="M18" s="197"/>
      <c r="N18" s="42"/>
      <c r="O18" s="43"/>
      <c r="P18" s="195"/>
      <c r="Q18" s="196"/>
      <c r="R18" s="196"/>
      <c r="S18" s="196"/>
      <c r="T18" s="196"/>
      <c r="U18" s="196"/>
      <c r="V18" s="196"/>
      <c r="W18" s="196"/>
      <c r="X18" s="197"/>
      <c r="AB18" s="153"/>
      <c r="AD18" s="159">
        <v>11</v>
      </c>
      <c r="AE18" s="159" t="s">
        <v>217</v>
      </c>
      <c r="AF18" s="160" t="s">
        <v>214</v>
      </c>
    </row>
    <row r="19" spans="2:32" ht="14.25" hidden="1" customHeight="1">
      <c r="B19" s="41"/>
      <c r="C19" s="42"/>
      <c r="D19" s="46"/>
      <c r="E19" s="116"/>
      <c r="F19" s="116"/>
      <c r="G19" s="116"/>
      <c r="H19" s="116"/>
      <c r="I19" s="116"/>
      <c r="J19" s="116"/>
      <c r="K19" s="116"/>
      <c r="L19" s="116"/>
      <c r="M19" s="116"/>
      <c r="N19" s="42"/>
      <c r="O19" s="43"/>
      <c r="P19" s="116"/>
      <c r="Q19" s="116"/>
      <c r="R19" s="116"/>
      <c r="S19" s="116"/>
      <c r="T19" s="116"/>
      <c r="U19" s="116"/>
      <c r="V19" s="116"/>
      <c r="W19" s="116"/>
      <c r="X19" s="116"/>
      <c r="AB19" s="153"/>
      <c r="AD19" s="159">
        <v>12</v>
      </c>
      <c r="AE19" s="159" t="s">
        <v>218</v>
      </c>
      <c r="AF19" s="160" t="s">
        <v>214</v>
      </c>
    </row>
    <row r="20" spans="2:32" ht="19.5" hidden="1" customHeight="1">
      <c r="B20" s="47" t="s">
        <v>28</v>
      </c>
      <c r="C20" s="94">
        <f>C60</f>
        <v>44562</v>
      </c>
      <c r="D20" s="47" t="s">
        <v>29</v>
      </c>
      <c r="E20" s="221"/>
      <c r="F20" s="222"/>
      <c r="G20" s="222"/>
      <c r="H20" s="222"/>
      <c r="I20" s="222"/>
      <c r="J20" s="222"/>
      <c r="K20" s="222"/>
      <c r="L20" s="222"/>
      <c r="M20" s="223"/>
      <c r="N20" s="94">
        <f>C61</f>
        <v>44620</v>
      </c>
      <c r="O20" s="47" t="s">
        <v>30</v>
      </c>
      <c r="P20" s="221"/>
      <c r="Q20" s="222"/>
      <c r="R20" s="222"/>
      <c r="S20" s="222"/>
      <c r="T20" s="222"/>
      <c r="U20" s="222"/>
      <c r="V20" s="222"/>
      <c r="W20" s="222"/>
      <c r="X20" s="223"/>
      <c r="AB20" s="153"/>
      <c r="AD20" s="159">
        <v>13</v>
      </c>
      <c r="AE20" s="159" t="s">
        <v>219</v>
      </c>
      <c r="AF20" s="160" t="s">
        <v>214</v>
      </c>
    </row>
    <row r="21" spans="2:32" ht="19.5" hidden="1" customHeight="1">
      <c r="B21" s="47"/>
      <c r="C21" s="213" t="s">
        <v>137</v>
      </c>
      <c r="D21" s="213"/>
      <c r="E21" s="213"/>
      <c r="F21" s="213"/>
      <c r="G21" s="210"/>
      <c r="H21" s="211"/>
      <c r="I21" s="212"/>
      <c r="J21" s="129"/>
      <c r="K21" s="129"/>
      <c r="N21" s="213" t="s">
        <v>137</v>
      </c>
      <c r="O21" s="213"/>
      <c r="P21" s="213"/>
      <c r="Q21" s="213"/>
      <c r="R21" s="210"/>
      <c r="S21" s="211"/>
      <c r="T21" s="212"/>
      <c r="U21" s="129"/>
      <c r="V21" s="129"/>
      <c r="AB21" s="153"/>
      <c r="AD21" s="159">
        <v>14</v>
      </c>
      <c r="AE21" s="159" t="s">
        <v>220</v>
      </c>
      <c r="AF21" s="160" t="s">
        <v>214</v>
      </c>
    </row>
    <row r="22" spans="2:32" ht="19.5" hidden="1" customHeight="1">
      <c r="B22" s="47"/>
      <c r="C22" s="213" t="s">
        <v>138</v>
      </c>
      <c r="D22" s="213"/>
      <c r="E22" s="213"/>
      <c r="F22" s="213"/>
      <c r="G22" s="207"/>
      <c r="H22" s="208"/>
      <c r="I22" s="209"/>
      <c r="J22" s="129"/>
      <c r="K22" s="129"/>
      <c r="N22" s="213" t="s">
        <v>138</v>
      </c>
      <c r="O22" s="213"/>
      <c r="P22" s="213"/>
      <c r="Q22" s="213"/>
      <c r="R22" s="207"/>
      <c r="S22" s="208"/>
      <c r="T22" s="209"/>
      <c r="U22" s="129"/>
      <c r="V22" s="129"/>
      <c r="AB22" s="153"/>
      <c r="AD22" s="159">
        <v>15</v>
      </c>
      <c r="AE22" s="159" t="s">
        <v>221</v>
      </c>
      <c r="AF22" s="160" t="s">
        <v>214</v>
      </c>
    </row>
    <row r="23" spans="2:32" ht="19.5" hidden="1" customHeight="1">
      <c r="B23" s="47"/>
      <c r="C23" s="94"/>
      <c r="E23" s="213" t="s">
        <v>139</v>
      </c>
      <c r="F23" s="213"/>
      <c r="G23" s="210"/>
      <c r="H23" s="211"/>
      <c r="I23" s="211"/>
      <c r="J23" s="211"/>
      <c r="K23" s="211"/>
      <c r="L23" s="211"/>
      <c r="M23" s="212"/>
      <c r="N23" s="94"/>
      <c r="P23" s="213" t="s">
        <v>139</v>
      </c>
      <c r="Q23" s="213"/>
      <c r="R23" s="210"/>
      <c r="S23" s="211"/>
      <c r="T23" s="211"/>
      <c r="U23" s="211"/>
      <c r="V23" s="211"/>
      <c r="W23" s="211"/>
      <c r="X23" s="212"/>
      <c r="AB23" s="153"/>
      <c r="AD23" s="159">
        <v>16</v>
      </c>
      <c r="AE23" s="159" t="s">
        <v>222</v>
      </c>
      <c r="AF23" s="160" t="s">
        <v>223</v>
      </c>
    </row>
    <row r="24" spans="2:32" ht="11.25" customHeight="1">
      <c r="B24" s="16"/>
      <c r="AB24" s="153"/>
      <c r="AD24" s="159">
        <v>17</v>
      </c>
      <c r="AE24" s="159" t="s">
        <v>224</v>
      </c>
      <c r="AF24" s="160" t="s">
        <v>223</v>
      </c>
    </row>
    <row r="25" spans="2:32" ht="19.5" customHeight="1">
      <c r="B25" s="16" t="s">
        <v>32</v>
      </c>
      <c r="C25" s="4" t="s">
        <v>33</v>
      </c>
      <c r="E25" s="237">
        <f>申込一覧表!AB88</f>
        <v>0</v>
      </c>
      <c r="F25" s="237"/>
      <c r="G25" s="237"/>
      <c r="H25" s="240"/>
      <c r="I25" s="240"/>
      <c r="J25" s="48"/>
      <c r="K25" s="48"/>
      <c r="L25" s="48"/>
      <c r="M25" s="48"/>
      <c r="N25" s="236"/>
      <c r="O25" s="236"/>
      <c r="P25" s="236"/>
      <c r="Q25" s="236"/>
      <c r="R25" s="48"/>
      <c r="AB25" s="153"/>
      <c r="AD25" s="159">
        <v>18</v>
      </c>
      <c r="AE25" s="159" t="s">
        <v>225</v>
      </c>
      <c r="AF25" s="160" t="s">
        <v>226</v>
      </c>
    </row>
    <row r="26" spans="2:32" ht="19.5" customHeight="1">
      <c r="B26" s="16"/>
      <c r="C26" s="4" t="s">
        <v>34</v>
      </c>
      <c r="E26" s="237">
        <f>申込一覧表!AB46</f>
        <v>0</v>
      </c>
      <c r="F26" s="237"/>
      <c r="G26" s="237"/>
      <c r="H26" s="240"/>
      <c r="I26" s="240"/>
      <c r="J26" s="48"/>
      <c r="K26" s="48"/>
      <c r="L26" s="48"/>
      <c r="M26" s="48"/>
      <c r="N26" s="236"/>
      <c r="O26" s="236"/>
      <c r="P26" s="236"/>
      <c r="Q26" s="236"/>
      <c r="R26" s="48"/>
      <c r="AB26" s="153"/>
      <c r="AD26" s="159">
        <v>19</v>
      </c>
      <c r="AE26" s="159" t="s">
        <v>227</v>
      </c>
      <c r="AF26" s="160" t="s">
        <v>226</v>
      </c>
    </row>
    <row r="27" spans="2:32" ht="19.5" customHeight="1">
      <c r="B27" s="16"/>
      <c r="C27" s="4" t="s">
        <v>35</v>
      </c>
      <c r="E27" s="237">
        <f>E25+E26</f>
        <v>0</v>
      </c>
      <c r="F27" s="237"/>
      <c r="G27" s="237"/>
      <c r="H27" s="240"/>
      <c r="I27" s="240"/>
      <c r="J27" s="48"/>
      <c r="K27" s="48"/>
      <c r="L27" s="48"/>
      <c r="M27" s="48"/>
      <c r="N27" s="236"/>
      <c r="O27" s="236"/>
      <c r="P27" s="236"/>
      <c r="Q27" s="236"/>
      <c r="R27" s="48"/>
      <c r="AB27" s="153"/>
      <c r="AD27" s="159">
        <v>20</v>
      </c>
      <c r="AE27" s="159" t="s">
        <v>228</v>
      </c>
      <c r="AF27" s="160" t="s">
        <v>226</v>
      </c>
    </row>
    <row r="28" spans="2:32" ht="11.25" customHeight="1">
      <c r="B28" s="16"/>
      <c r="AB28" s="153"/>
      <c r="AD28" s="159">
        <v>21</v>
      </c>
      <c r="AE28" s="159" t="s">
        <v>229</v>
      </c>
      <c r="AF28" s="160" t="s">
        <v>230</v>
      </c>
    </row>
    <row r="29" spans="2:32" ht="19.5" customHeight="1">
      <c r="B29" s="16" t="s">
        <v>37</v>
      </c>
      <c r="C29" s="4" t="s">
        <v>33</v>
      </c>
      <c r="E29" s="261">
        <f>申込一覧表!AB89</f>
        <v>0</v>
      </c>
      <c r="F29" s="261"/>
      <c r="G29" s="261"/>
      <c r="H29" s="241"/>
      <c r="I29" s="241"/>
      <c r="J29" s="48"/>
      <c r="K29" s="48"/>
      <c r="L29" s="48"/>
      <c r="M29" s="48"/>
      <c r="N29" s="236"/>
      <c r="O29" s="236"/>
      <c r="P29" s="157"/>
      <c r="Q29" s="154"/>
      <c r="R29" s="48"/>
      <c r="S29" s="48"/>
      <c r="T29" s="48"/>
      <c r="U29" s="48"/>
      <c r="V29" s="48"/>
      <c r="AB29" s="153"/>
      <c r="AD29" s="159">
        <v>22</v>
      </c>
      <c r="AE29" s="159" t="s">
        <v>231</v>
      </c>
      <c r="AF29" s="160" t="s">
        <v>230</v>
      </c>
    </row>
    <row r="30" spans="2:32" ht="19.5" customHeight="1">
      <c r="B30" s="16"/>
      <c r="C30" s="4" t="s">
        <v>34</v>
      </c>
      <c r="E30" s="261">
        <f>申込一覧表!AB47</f>
        <v>0</v>
      </c>
      <c r="F30" s="261"/>
      <c r="G30" s="261"/>
      <c r="H30" s="241"/>
      <c r="I30" s="241"/>
      <c r="J30" s="48"/>
      <c r="K30" s="48"/>
      <c r="L30" s="48"/>
      <c r="M30" s="48"/>
      <c r="N30" s="236"/>
      <c r="O30" s="236"/>
      <c r="P30" s="157"/>
      <c r="Q30" s="154"/>
      <c r="R30" s="48"/>
      <c r="S30" s="48"/>
      <c r="T30" s="48"/>
      <c r="U30" s="48"/>
      <c r="V30" s="48"/>
      <c r="AB30" s="153"/>
      <c r="AD30" s="159">
        <v>23</v>
      </c>
      <c r="AE30" s="159" t="s">
        <v>232</v>
      </c>
      <c r="AF30" s="160" t="s">
        <v>230</v>
      </c>
    </row>
    <row r="31" spans="2:32" ht="19.5" customHeight="1">
      <c r="B31" s="16"/>
      <c r="C31" s="4" t="s">
        <v>35</v>
      </c>
      <c r="E31" s="261">
        <f>E29+E30</f>
        <v>0</v>
      </c>
      <c r="F31" s="261"/>
      <c r="G31" s="261"/>
      <c r="H31" s="241"/>
      <c r="I31" s="241"/>
      <c r="J31" s="48"/>
      <c r="K31" s="48"/>
      <c r="L31" s="48"/>
      <c r="M31" s="48"/>
      <c r="N31" s="236"/>
      <c r="O31" s="236"/>
      <c r="P31" s="157"/>
      <c r="Q31" s="154"/>
      <c r="R31" s="48"/>
      <c r="S31" s="48"/>
      <c r="T31" s="48"/>
      <c r="U31" s="48"/>
      <c r="V31" s="48"/>
      <c r="AB31" s="153"/>
      <c r="AD31" s="159">
        <v>24</v>
      </c>
      <c r="AE31" s="159" t="s">
        <v>233</v>
      </c>
      <c r="AF31" s="160" t="s">
        <v>230</v>
      </c>
    </row>
    <row r="32" spans="2:32" ht="11.25" customHeight="1">
      <c r="B32" s="16"/>
      <c r="AB32" s="153"/>
      <c r="AD32" s="159">
        <v>25</v>
      </c>
      <c r="AE32" s="159" t="s">
        <v>234</v>
      </c>
      <c r="AF32" s="160" t="s">
        <v>235</v>
      </c>
    </row>
    <row r="33" spans="2:32" ht="19.5" hidden="1" customHeight="1">
      <c r="B33" s="16" t="s">
        <v>36</v>
      </c>
      <c r="C33" s="4" t="s">
        <v>38</v>
      </c>
      <c r="H33" s="194">
        <f>リレーオーダー用紙!AR32</f>
        <v>0</v>
      </c>
      <c r="I33" s="194"/>
      <c r="J33" s="194"/>
      <c r="L33" s="4" t="s">
        <v>41</v>
      </c>
      <c r="P33" s="194">
        <f>リレーオーダー用紙!AR41</f>
        <v>0</v>
      </c>
      <c r="Q33" s="194"/>
      <c r="R33" s="194"/>
      <c r="AB33" s="153"/>
      <c r="AD33" s="159">
        <v>26</v>
      </c>
      <c r="AE33" s="159" t="s">
        <v>236</v>
      </c>
      <c r="AF33" s="160" t="s">
        <v>235</v>
      </c>
    </row>
    <row r="34" spans="2:32" ht="19.5" hidden="1" customHeight="1">
      <c r="B34" s="16"/>
      <c r="C34" s="4" t="s">
        <v>39</v>
      </c>
      <c r="H34" s="194">
        <f>リレーオーダー用紙!AR14</f>
        <v>0</v>
      </c>
      <c r="I34" s="194"/>
      <c r="J34" s="194"/>
      <c r="L34" s="4" t="s">
        <v>42</v>
      </c>
      <c r="P34" s="194">
        <f>リレーオーダー用紙!AR23</f>
        <v>0</v>
      </c>
      <c r="Q34" s="194"/>
      <c r="R34" s="194"/>
      <c r="AB34" s="153"/>
      <c r="AD34" s="159">
        <v>27</v>
      </c>
      <c r="AE34" s="159" t="s">
        <v>237</v>
      </c>
      <c r="AF34" s="160" t="s">
        <v>235</v>
      </c>
    </row>
    <row r="35" spans="2:32" ht="19.5" hidden="1" customHeight="1">
      <c r="B35" s="16"/>
      <c r="C35" s="4" t="s">
        <v>40</v>
      </c>
      <c r="H35" s="194">
        <f>リレーオーダー用紙!AR50</f>
        <v>0</v>
      </c>
      <c r="I35" s="194"/>
      <c r="J35" s="194"/>
      <c r="L35" s="4" t="s">
        <v>43</v>
      </c>
      <c r="P35" s="194">
        <f>リレーオーダー用紙!AR59</f>
        <v>0</v>
      </c>
      <c r="Q35" s="194"/>
      <c r="R35" s="194"/>
      <c r="AB35" s="153"/>
      <c r="AD35" s="159">
        <v>28</v>
      </c>
      <c r="AE35" s="159" t="s">
        <v>238</v>
      </c>
      <c r="AF35" s="160" t="s">
        <v>235</v>
      </c>
    </row>
    <row r="36" spans="2:32" ht="19.5" hidden="1" customHeight="1">
      <c r="B36" s="16"/>
      <c r="L36" s="4" t="s">
        <v>44</v>
      </c>
      <c r="P36" s="194">
        <f>SUM(H33:J35)+SUM(P33:R35)</f>
        <v>0</v>
      </c>
      <c r="Q36" s="194"/>
      <c r="R36" s="194"/>
      <c r="AB36" s="153"/>
      <c r="AD36" s="159">
        <v>29</v>
      </c>
      <c r="AE36" s="159" t="s">
        <v>239</v>
      </c>
      <c r="AF36" s="160" t="s">
        <v>235</v>
      </c>
    </row>
    <row r="37" spans="2:32" ht="11.25" customHeight="1">
      <c r="B37" s="16"/>
      <c r="P37" s="155"/>
      <c r="Q37" s="155"/>
      <c r="R37" s="155"/>
      <c r="AB37" s="153"/>
      <c r="AD37" s="159">
        <v>30</v>
      </c>
      <c r="AE37" s="159" t="s">
        <v>240</v>
      </c>
      <c r="AF37" s="160" t="s">
        <v>235</v>
      </c>
    </row>
    <row r="38" spans="2:32" ht="19.5" customHeight="1">
      <c r="B38" s="16" t="s">
        <v>45</v>
      </c>
      <c r="C38" s="4" t="s">
        <v>261</v>
      </c>
      <c r="F38" s="260" t="s">
        <v>262</v>
      </c>
      <c r="G38" s="260"/>
      <c r="H38" s="260"/>
      <c r="I38" s="260"/>
      <c r="J38" s="260"/>
      <c r="K38" s="4" t="s">
        <v>56</v>
      </c>
      <c r="L38" s="255">
        <f>申込一覧表!AU88</f>
        <v>0</v>
      </c>
      <c r="M38" s="236"/>
      <c r="N38" s="4" t="s">
        <v>55</v>
      </c>
      <c r="O38" s="238">
        <f>1500*L38</f>
        <v>0</v>
      </c>
      <c r="P38" s="238"/>
      <c r="Q38" s="238"/>
      <c r="R38" s="238"/>
      <c r="T38" s="238"/>
      <c r="U38" s="238"/>
      <c r="V38" s="238"/>
      <c r="W38" s="238"/>
      <c r="AB38" s="153"/>
      <c r="AD38" s="159">
        <v>31</v>
      </c>
      <c r="AE38" s="159" t="s">
        <v>241</v>
      </c>
      <c r="AF38" s="160" t="s">
        <v>242</v>
      </c>
    </row>
    <row r="39" spans="2:32" ht="19.5" customHeight="1">
      <c r="B39" s="16"/>
      <c r="F39" s="238" t="s">
        <v>263</v>
      </c>
      <c r="G39" s="238"/>
      <c r="H39" s="238"/>
      <c r="I39" s="238"/>
      <c r="J39" s="238"/>
      <c r="K39" s="4" t="s">
        <v>57</v>
      </c>
      <c r="L39" s="242">
        <f>申込一覧表!AV88</f>
        <v>0</v>
      </c>
      <c r="M39" s="242"/>
      <c r="N39" s="4" t="s">
        <v>55</v>
      </c>
      <c r="O39" s="238">
        <f>700*L39</f>
        <v>0</v>
      </c>
      <c r="P39" s="238"/>
      <c r="Q39" s="238"/>
      <c r="R39" s="238"/>
      <c r="T39" s="238"/>
      <c r="U39" s="238"/>
      <c r="V39" s="238"/>
      <c r="W39" s="238"/>
      <c r="AB39" s="153"/>
      <c r="AD39" s="159">
        <v>32</v>
      </c>
      <c r="AE39" s="159" t="s">
        <v>243</v>
      </c>
      <c r="AF39" s="160" t="s">
        <v>242</v>
      </c>
    </row>
    <row r="40" spans="2:32" ht="19.5" customHeight="1">
      <c r="B40" s="16"/>
      <c r="C40" s="4" t="s">
        <v>47</v>
      </c>
      <c r="N40" s="4" t="s">
        <v>55</v>
      </c>
      <c r="O40" s="238">
        <f>SUM(O38:R39)</f>
        <v>0</v>
      </c>
      <c r="P40" s="238"/>
      <c r="Q40" s="238"/>
      <c r="R40" s="238"/>
      <c r="T40" s="238"/>
      <c r="U40" s="238"/>
      <c r="V40" s="238"/>
      <c r="W40" s="238"/>
      <c r="AB40" s="153"/>
      <c r="AD40" s="159">
        <v>33</v>
      </c>
      <c r="AE40" s="159" t="s">
        <v>244</v>
      </c>
      <c r="AF40" s="160" t="s">
        <v>242</v>
      </c>
    </row>
    <row r="41" spans="2:32" ht="19.5" customHeight="1">
      <c r="B41" s="16"/>
      <c r="C41" s="4" t="s">
        <v>265</v>
      </c>
      <c r="H41" s="162"/>
      <c r="I41" s="162"/>
      <c r="J41" s="162"/>
      <c r="L41" s="163"/>
      <c r="M41" s="163"/>
      <c r="T41" s="238"/>
      <c r="U41" s="238"/>
      <c r="V41" s="238"/>
      <c r="W41" s="238"/>
      <c r="AB41" s="153"/>
      <c r="AD41" s="159">
        <v>34</v>
      </c>
      <c r="AE41" s="159" t="s">
        <v>245</v>
      </c>
      <c r="AF41" s="160" t="s">
        <v>242</v>
      </c>
    </row>
    <row r="42" spans="2:32" ht="19.5" customHeight="1" thickBot="1">
      <c r="B42" s="16"/>
      <c r="T42" s="238"/>
      <c r="U42" s="238"/>
      <c r="V42" s="238"/>
      <c r="W42" s="238"/>
      <c r="AB42" s="153"/>
      <c r="AD42" s="159">
        <v>35</v>
      </c>
      <c r="AE42" s="159" t="s">
        <v>246</v>
      </c>
      <c r="AF42" s="160" t="s">
        <v>242</v>
      </c>
    </row>
    <row r="43" spans="2:32" ht="19.5" hidden="1" customHeight="1">
      <c r="B43" s="16"/>
      <c r="O43" s="238"/>
      <c r="P43" s="238"/>
      <c r="Q43" s="238"/>
      <c r="R43" s="238"/>
      <c r="T43" s="238"/>
      <c r="U43" s="238"/>
      <c r="V43" s="238"/>
      <c r="W43" s="238"/>
      <c r="AB43" s="153"/>
      <c r="AD43" s="159">
        <v>36</v>
      </c>
      <c r="AE43" s="159" t="s">
        <v>247</v>
      </c>
      <c r="AF43" s="160" t="s">
        <v>248</v>
      </c>
    </row>
    <row r="44" spans="2:32" ht="11.25" hidden="1" customHeight="1">
      <c r="B44" s="16"/>
      <c r="T44" s="107"/>
      <c r="U44" s="107"/>
      <c r="V44" s="107"/>
      <c r="W44" s="107"/>
      <c r="AB44" s="153"/>
      <c r="AD44" s="159">
        <v>37</v>
      </c>
      <c r="AE44" s="159" t="s">
        <v>249</v>
      </c>
      <c r="AF44" s="160" t="s">
        <v>248</v>
      </c>
    </row>
    <row r="45" spans="2:32" ht="19.5" hidden="1" customHeight="1">
      <c r="B45" s="16" t="s">
        <v>78</v>
      </c>
      <c r="C45" s="4" t="s">
        <v>80</v>
      </c>
      <c r="T45" s="107"/>
      <c r="U45" s="107"/>
      <c r="V45" s="107"/>
      <c r="W45" s="107"/>
      <c r="AB45" s="153"/>
      <c r="AD45" s="159">
        <v>38</v>
      </c>
      <c r="AE45" s="159" t="s">
        <v>250</v>
      </c>
      <c r="AF45" s="160" t="s">
        <v>248</v>
      </c>
    </row>
    <row r="46" spans="2:32" ht="19.5" hidden="1" customHeight="1">
      <c r="B46" s="16"/>
      <c r="C46" s="4" t="s">
        <v>79</v>
      </c>
      <c r="T46" s="107"/>
      <c r="U46" s="107"/>
      <c r="V46" s="107"/>
      <c r="W46" s="107"/>
      <c r="AB46" s="153"/>
      <c r="AD46" s="159">
        <v>39</v>
      </c>
      <c r="AE46" s="159" t="s">
        <v>251</v>
      </c>
      <c r="AF46" s="160" t="s">
        <v>248</v>
      </c>
    </row>
    <row r="47" spans="2:32" ht="19.5" hidden="1" customHeight="1">
      <c r="B47" s="16"/>
      <c r="C47" s="257"/>
      <c r="D47" s="258"/>
      <c r="E47" s="258"/>
      <c r="F47" s="259"/>
      <c r="G47" s="4" t="s">
        <v>81</v>
      </c>
      <c r="H47" s="252"/>
      <c r="I47" s="253"/>
      <c r="J47" s="253"/>
      <c r="K47" s="253"/>
      <c r="L47" s="253"/>
      <c r="M47" s="253"/>
      <c r="N47" s="253"/>
      <c r="O47" s="253"/>
      <c r="P47" s="253"/>
      <c r="Q47" s="253"/>
      <c r="R47" s="254"/>
      <c r="S47" s="4" t="s">
        <v>82</v>
      </c>
      <c r="T47" s="107"/>
      <c r="U47" s="107"/>
      <c r="V47" s="107"/>
      <c r="W47" s="107"/>
      <c r="AB47" s="153"/>
      <c r="AD47" s="159">
        <v>40</v>
      </c>
      <c r="AE47" s="159" t="s">
        <v>252</v>
      </c>
      <c r="AF47" s="160" t="s">
        <v>253</v>
      </c>
    </row>
    <row r="48" spans="2:32" ht="19.5" hidden="1" customHeight="1">
      <c r="B48" s="41"/>
      <c r="C48" s="252"/>
      <c r="D48" s="253"/>
      <c r="E48" s="253"/>
      <c r="F48" s="253"/>
      <c r="G48" s="253"/>
      <c r="H48" s="253"/>
      <c r="I48" s="253"/>
      <c r="J48" s="253"/>
      <c r="K48" s="254"/>
      <c r="L48" s="198" t="s">
        <v>83</v>
      </c>
      <c r="M48" s="198"/>
      <c r="N48" s="256">
        <f>T43</f>
        <v>0</v>
      </c>
      <c r="O48" s="236"/>
      <c r="P48" s="236"/>
      <c r="Q48" s="236"/>
      <c r="R48" s="236"/>
      <c r="S48" s="4" t="s">
        <v>84</v>
      </c>
      <c r="AB48" s="153"/>
      <c r="AD48" s="159">
        <v>41</v>
      </c>
      <c r="AE48" s="159" t="s">
        <v>254</v>
      </c>
      <c r="AF48" s="160" t="s">
        <v>253</v>
      </c>
    </row>
    <row r="49" spans="2:32" ht="24" hidden="1" customHeight="1">
      <c r="C49" s="48"/>
      <c r="D49" s="48"/>
      <c r="E49" s="48"/>
      <c r="F49" s="48"/>
      <c r="G49" s="48"/>
      <c r="H49" s="48"/>
      <c r="I49" s="48"/>
      <c r="J49" s="48"/>
      <c r="K49" s="48"/>
      <c r="L49" s="48"/>
      <c r="M49" s="48"/>
      <c r="AB49" s="153"/>
      <c r="AD49" s="159">
        <v>42</v>
      </c>
      <c r="AE49" s="159" t="s">
        <v>255</v>
      </c>
      <c r="AF49" s="160" t="s">
        <v>253</v>
      </c>
    </row>
    <row r="50" spans="2:32" ht="12.75" hidden="1" customHeight="1">
      <c r="C50" s="108"/>
      <c r="D50" s="109"/>
      <c r="E50" s="109"/>
      <c r="F50" s="109"/>
      <c r="G50" s="109"/>
      <c r="H50" s="109"/>
      <c r="I50" s="110"/>
      <c r="J50" s="110"/>
      <c r="K50" s="109"/>
      <c r="L50" s="109"/>
      <c r="M50" s="109"/>
      <c r="N50" s="109"/>
      <c r="O50" s="109"/>
      <c r="P50" s="109"/>
      <c r="Q50" s="109"/>
      <c r="R50" s="109"/>
      <c r="S50" s="109"/>
      <c r="T50" s="109"/>
      <c r="U50" s="109"/>
      <c r="V50" s="109"/>
      <c r="W50" s="111"/>
      <c r="AB50" s="153"/>
      <c r="AD50" s="159">
        <v>43</v>
      </c>
      <c r="AE50" s="159" t="s">
        <v>256</v>
      </c>
      <c r="AF50" s="160" t="s">
        <v>253</v>
      </c>
    </row>
    <row r="51" spans="2:32" ht="21" hidden="1">
      <c r="C51" s="112"/>
      <c r="D51" s="48"/>
      <c r="E51" s="114" t="s">
        <v>85</v>
      </c>
      <c r="F51" s="48"/>
      <c r="G51" s="48"/>
      <c r="H51" s="48"/>
      <c r="I51" s="50"/>
      <c r="J51" s="49"/>
      <c r="K51" s="48"/>
      <c r="L51" s="48"/>
      <c r="M51" s="48"/>
      <c r="N51" s="48"/>
      <c r="O51" s="48"/>
      <c r="P51" s="48"/>
      <c r="Q51" s="48"/>
      <c r="R51" s="48"/>
      <c r="S51" s="48"/>
      <c r="T51" s="48"/>
      <c r="U51" s="48"/>
      <c r="V51" s="48"/>
      <c r="W51" s="113"/>
      <c r="AB51" s="153"/>
      <c r="AD51" s="159">
        <v>44</v>
      </c>
      <c r="AE51" s="159" t="s">
        <v>257</v>
      </c>
      <c r="AF51" s="160" t="s">
        <v>253</v>
      </c>
    </row>
    <row r="52" spans="2:32" ht="21" hidden="1">
      <c r="C52" s="112"/>
      <c r="D52" s="48"/>
      <c r="E52" s="114" t="s">
        <v>86</v>
      </c>
      <c r="F52" s="48"/>
      <c r="G52" s="48"/>
      <c r="H52" s="48"/>
      <c r="I52" s="48"/>
      <c r="J52" s="48"/>
      <c r="K52" s="48"/>
      <c r="L52" s="48"/>
      <c r="M52" s="48"/>
      <c r="N52" s="48"/>
      <c r="O52" s="48"/>
      <c r="P52" s="48"/>
      <c r="Q52" s="48"/>
      <c r="R52" s="48"/>
      <c r="S52" s="48"/>
      <c r="T52" s="48"/>
      <c r="U52" s="48"/>
      <c r="V52" s="48"/>
      <c r="W52" s="113"/>
      <c r="AB52" s="153"/>
      <c r="AD52" s="159">
        <v>45</v>
      </c>
      <c r="AE52" s="159" t="s">
        <v>258</v>
      </c>
      <c r="AF52" s="160" t="s">
        <v>253</v>
      </c>
    </row>
    <row r="53" spans="2:32" ht="21" hidden="1">
      <c r="C53" s="112"/>
      <c r="D53" s="48"/>
      <c r="E53" s="114" t="s">
        <v>87</v>
      </c>
      <c r="F53" s="48"/>
      <c r="G53" s="48"/>
      <c r="H53" s="48"/>
      <c r="I53" s="48"/>
      <c r="J53" s="48"/>
      <c r="K53" s="48"/>
      <c r="L53" s="48"/>
      <c r="M53" s="48"/>
      <c r="N53" s="48"/>
      <c r="O53" s="48"/>
      <c r="P53" s="48"/>
      <c r="Q53" s="48"/>
      <c r="R53" s="48"/>
      <c r="S53" s="48"/>
      <c r="T53" s="48"/>
      <c r="U53" s="48"/>
      <c r="V53" s="48"/>
      <c r="W53" s="113"/>
      <c r="AB53" s="153"/>
      <c r="AD53" s="159">
        <v>46</v>
      </c>
      <c r="AE53" s="159" t="s">
        <v>259</v>
      </c>
      <c r="AF53" s="160" t="s">
        <v>253</v>
      </c>
    </row>
    <row r="54" spans="2:32" ht="28.5" hidden="1">
      <c r="C54" s="112"/>
      <c r="D54" s="48"/>
      <c r="E54" s="114" t="s" ph="1">
        <v>88</v>
      </c>
      <c r="F54" s="48"/>
      <c r="G54" s="48"/>
      <c r="H54" s="48"/>
      <c r="I54" s="48"/>
      <c r="J54" s="48"/>
      <c r="K54" s="48"/>
      <c r="L54" s="48"/>
      <c r="M54" s="48"/>
      <c r="N54" s="48"/>
      <c r="O54" s="48"/>
      <c r="P54" s="48"/>
      <c r="Q54" s="48"/>
      <c r="R54" s="48"/>
      <c r="S54" s="48"/>
      <c r="T54" s="48"/>
      <c r="U54" s="48"/>
      <c r="V54" s="48"/>
      <c r="W54" s="113"/>
      <c r="AB54" s="153"/>
      <c r="AD54" s="159">
        <v>47</v>
      </c>
      <c r="AE54" s="159" t="s">
        <v>260</v>
      </c>
      <c r="AF54" s="160" t="s">
        <v>253</v>
      </c>
    </row>
    <row r="55" spans="2:32" ht="12.75" hidden="1" customHeight="1" thickBot="1">
      <c r="C55" s="112"/>
      <c r="D55" s="48"/>
      <c r="E55" s="48"/>
      <c r="F55" s="48"/>
      <c r="G55" s="48"/>
      <c r="H55" s="48"/>
      <c r="I55" s="48"/>
      <c r="J55" s="48"/>
      <c r="K55" s="48"/>
      <c r="L55" s="48"/>
      <c r="M55" s="48"/>
      <c r="N55" s="48"/>
      <c r="O55" s="48"/>
      <c r="P55" s="48"/>
      <c r="Q55" s="48"/>
      <c r="R55" s="48"/>
      <c r="S55" s="48"/>
      <c r="T55" s="48"/>
      <c r="U55" s="48"/>
      <c r="V55" s="48"/>
      <c r="W55" s="113"/>
    </row>
    <row r="56" spans="2:32" ht="22.5" customHeight="1">
      <c r="B56" s="16" t="s">
        <v>264</v>
      </c>
      <c r="C56" s="243"/>
      <c r="D56" s="244"/>
      <c r="E56" s="244"/>
      <c r="F56" s="244"/>
      <c r="G56" s="244"/>
      <c r="H56" s="244"/>
      <c r="I56" s="244"/>
      <c r="J56" s="244"/>
      <c r="K56" s="244"/>
      <c r="L56" s="244"/>
      <c r="M56" s="244"/>
      <c r="N56" s="244"/>
      <c r="O56" s="244"/>
      <c r="P56" s="244"/>
      <c r="Q56" s="244"/>
      <c r="R56" s="244"/>
      <c r="S56" s="244"/>
      <c r="T56" s="244"/>
      <c r="U56" s="244"/>
      <c r="V56" s="244"/>
      <c r="W56" s="245"/>
    </row>
    <row r="57" spans="2:32" ht="22.5" customHeight="1">
      <c r="C57" s="246"/>
      <c r="D57" s="247"/>
      <c r="E57" s="247"/>
      <c r="F57" s="247"/>
      <c r="G57" s="247"/>
      <c r="H57" s="247"/>
      <c r="I57" s="247"/>
      <c r="J57" s="247"/>
      <c r="K57" s="247"/>
      <c r="L57" s="247"/>
      <c r="M57" s="247"/>
      <c r="N57" s="247"/>
      <c r="O57" s="247"/>
      <c r="P57" s="247"/>
      <c r="Q57" s="247"/>
      <c r="R57" s="247"/>
      <c r="S57" s="247"/>
      <c r="T57" s="247"/>
      <c r="U57" s="247"/>
      <c r="V57" s="247"/>
      <c r="W57" s="248"/>
    </row>
    <row r="58" spans="2:32" ht="22.5" customHeight="1">
      <c r="C58" s="246"/>
      <c r="D58" s="247"/>
      <c r="E58" s="247"/>
      <c r="F58" s="247"/>
      <c r="G58" s="247"/>
      <c r="H58" s="247"/>
      <c r="I58" s="247"/>
      <c r="J58" s="247"/>
      <c r="K58" s="247"/>
      <c r="L58" s="247"/>
      <c r="M58" s="247"/>
      <c r="N58" s="247"/>
      <c r="O58" s="247"/>
      <c r="P58" s="247"/>
      <c r="Q58" s="247"/>
      <c r="R58" s="247"/>
      <c r="S58" s="247"/>
      <c r="T58" s="247"/>
      <c r="U58" s="247"/>
      <c r="V58" s="247"/>
      <c r="W58" s="248"/>
    </row>
    <row r="59" spans="2:32" ht="22.5" customHeight="1" thickBot="1">
      <c r="C59" s="249"/>
      <c r="D59" s="250"/>
      <c r="E59" s="250"/>
      <c r="F59" s="250"/>
      <c r="G59" s="250"/>
      <c r="H59" s="250"/>
      <c r="I59" s="250"/>
      <c r="J59" s="250"/>
      <c r="K59" s="250"/>
      <c r="L59" s="250"/>
      <c r="M59" s="250"/>
      <c r="N59" s="250"/>
      <c r="O59" s="250"/>
      <c r="P59" s="250"/>
      <c r="Q59" s="250"/>
      <c r="R59" s="250"/>
      <c r="S59" s="250"/>
      <c r="T59" s="250"/>
      <c r="U59" s="250"/>
      <c r="V59" s="250"/>
      <c r="W59" s="251"/>
    </row>
    <row r="60" spans="2:32" ht="22.5" hidden="1" customHeight="1">
      <c r="B60" s="41" t="s">
        <v>7</v>
      </c>
      <c r="C60" s="239">
        <v>44562</v>
      </c>
      <c r="D60" s="239"/>
      <c r="E60" s="239"/>
      <c r="F60" s="239"/>
      <c r="G60" s="239"/>
      <c r="H60" s="239"/>
      <c r="N60" s="117"/>
    </row>
    <row r="61" spans="2:32" ht="22.5" hidden="1" customHeight="1">
      <c r="B61" s="41" t="s">
        <v>8</v>
      </c>
      <c r="C61" s="239">
        <v>44620</v>
      </c>
      <c r="D61" s="239"/>
      <c r="E61" s="239"/>
      <c r="F61" s="239"/>
      <c r="G61" s="239"/>
      <c r="H61" s="239"/>
      <c r="N61" s="117"/>
    </row>
    <row r="62" spans="2:32" ht="22.5" hidden="1" customHeight="1">
      <c r="B62" s="41" t="s">
        <v>185</v>
      </c>
      <c r="C62" s="239">
        <v>44562</v>
      </c>
      <c r="D62" s="239"/>
      <c r="E62" s="239"/>
      <c r="F62" s="239"/>
      <c r="G62" s="239"/>
      <c r="H62" s="239"/>
    </row>
    <row r="63" spans="2:32" ht="22.5" hidden="1" customHeight="1">
      <c r="B63" s="41" t="s">
        <v>184</v>
      </c>
      <c r="C63" s="239">
        <v>44624</v>
      </c>
      <c r="D63" s="239"/>
      <c r="E63" s="239"/>
      <c r="F63" s="239"/>
      <c r="G63" s="239"/>
      <c r="H63" s="239"/>
    </row>
    <row r="64" spans="2:32" ht="22.5" hidden="1" customHeight="1"/>
    <row r="65" ht="22.5" hidden="1" customHeight="1"/>
  </sheetData>
  <sheetProtection algorithmName="SHA-512" hashValue="846omOB1iVg7N7ZXeoEldT2M75zlb5NAJRHrfxymZR/De0VYtQhO7L0uAc1XF+dJva+fDCiAjRt+AIZg2yDo/w==" saltValue="GWhUZLNA60mY0OdOtcEpZw==" spinCount="100000" sheet="1" selectLockedCells="1"/>
  <mergeCells count="85">
    <mergeCell ref="E26:G26"/>
    <mergeCell ref="E27:G27"/>
    <mergeCell ref="N48:R48"/>
    <mergeCell ref="C47:F47"/>
    <mergeCell ref="H47:R47"/>
    <mergeCell ref="F38:J38"/>
    <mergeCell ref="O38:R38"/>
    <mergeCell ref="F39:J39"/>
    <mergeCell ref="O39:R39"/>
    <mergeCell ref="O43:R43"/>
    <mergeCell ref="O40:R40"/>
    <mergeCell ref="E29:G29"/>
    <mergeCell ref="E30:G30"/>
    <mergeCell ref="E31:G31"/>
    <mergeCell ref="H26:I26"/>
    <mergeCell ref="L48:M48"/>
    <mergeCell ref="L38:M38"/>
    <mergeCell ref="N26:O26"/>
    <mergeCell ref="P34:R34"/>
    <mergeCell ref="N29:O29"/>
    <mergeCell ref="N30:O30"/>
    <mergeCell ref="N31:O31"/>
    <mergeCell ref="P27:Q27"/>
    <mergeCell ref="P26:Q26"/>
    <mergeCell ref="N27:O27"/>
    <mergeCell ref="P35:R35"/>
    <mergeCell ref="C62:H62"/>
    <mergeCell ref="C63:H63"/>
    <mergeCell ref="G21:I21"/>
    <mergeCell ref="G22:I22"/>
    <mergeCell ref="G23:M23"/>
    <mergeCell ref="E23:F23"/>
    <mergeCell ref="C61:H61"/>
    <mergeCell ref="C60:H60"/>
    <mergeCell ref="H27:I27"/>
    <mergeCell ref="H29:I29"/>
    <mergeCell ref="L39:M39"/>
    <mergeCell ref="H30:I30"/>
    <mergeCell ref="H31:I31"/>
    <mergeCell ref="H25:I25"/>
    <mergeCell ref="C56:W59"/>
    <mergeCell ref="C48:K48"/>
    <mergeCell ref="T42:W42"/>
    <mergeCell ref="T43:W43"/>
    <mergeCell ref="T38:W38"/>
    <mergeCell ref="T39:W39"/>
    <mergeCell ref="T40:W40"/>
    <mergeCell ref="T41:W41"/>
    <mergeCell ref="P25:Q25"/>
    <mergeCell ref="N25:O25"/>
    <mergeCell ref="C22:F22"/>
    <mergeCell ref="N21:Q21"/>
    <mergeCell ref="N22:Q22"/>
    <mergeCell ref="E25:G25"/>
    <mergeCell ref="P23:Q23"/>
    <mergeCell ref="R23:X23"/>
    <mergeCell ref="C21:F21"/>
    <mergeCell ref="C10:K10"/>
    <mergeCell ref="D12:H12"/>
    <mergeCell ref="D13:W13"/>
    <mergeCell ref="R21:T21"/>
    <mergeCell ref="P20:X20"/>
    <mergeCell ref="S10:V10"/>
    <mergeCell ref="F16:W16"/>
    <mergeCell ref="B17:X17"/>
    <mergeCell ref="D14:W14"/>
    <mergeCell ref="E20:M20"/>
    <mergeCell ref="K12:N12"/>
    <mergeCell ref="P12:V12"/>
    <mergeCell ref="U1:X1"/>
    <mergeCell ref="Q4:V4"/>
    <mergeCell ref="C6:W6"/>
    <mergeCell ref="P36:R36"/>
    <mergeCell ref="H33:J33"/>
    <mergeCell ref="H34:J34"/>
    <mergeCell ref="H35:J35"/>
    <mergeCell ref="P33:R33"/>
    <mergeCell ref="C8:K8"/>
    <mergeCell ref="E18:M18"/>
    <mergeCell ref="P18:X18"/>
    <mergeCell ref="T3:X3"/>
    <mergeCell ref="F15:M15"/>
    <mergeCell ref="D15:E15"/>
    <mergeCell ref="P15:W15"/>
    <mergeCell ref="R22:T22"/>
  </mergeCells>
  <phoneticPr fontId="2"/>
  <dataValidations xWindow="237" yWindow="279" count="26">
    <dataValidation imeMode="on" allowBlank="1" showInputMessage="1" showErrorMessage="1" promptTitle="競技役員" sqref="J21:K22 C21:C22 E23 U21:V22 N21:N22 P23" xr:uid="{00000000-0002-0000-0000-000000000000}"/>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0" xr:uid="{00000000-0002-0000-0000-000001000000}">
      <formula1>0</formula1>
      <formula2>8</formula2>
    </dataValidation>
    <dataValidation type="textLength" imeMode="on" allowBlank="1" showInputMessage="1" showErrorMessage="1" errorTitle="入力確認" error="全角６文字以内で入力して下さい。" promptTitle="略称名" prompt="チーム略称を全角６文字以内で入力して下さい。" sqref="Q4:V4" xr:uid="{00000000-0002-0000-0000-000002000000}">
      <formula1>0</formula1>
      <formula2>6</formula2>
    </dataValidation>
    <dataValidation imeMode="on" allowBlank="1" showInputMessage="1" showErrorMessage="1" promptTitle="チーム名" prompt="チーム正式名称を入力して下さい。" sqref="C6:W6" xr:uid="{00000000-0002-0000-0000-000003000000}"/>
    <dataValidation imeMode="on" allowBlank="1" showInputMessage="1" showErrorMessage="1" promptTitle="申込責任者名" prompt="申込責任者名を入力して下さい。" sqref="C10:K10"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2" xr:uid="{00000000-0002-0000-0000-000005000000}">
      <formula1>0</formula1>
      <formula2>9</formula2>
    </dataValidation>
    <dataValidation imeMode="on" allowBlank="1" showInputMessage="1" showErrorMessage="1" promptTitle="連絡先住所" prompt="連絡先住所を都道府県名から入力して下さい。" sqref="D13:W14" xr:uid="{00000000-0002-0000-0000-000006000000}"/>
    <dataValidation imeMode="off" allowBlank="1" showInputMessage="1" showErrorMessage="1" promptTitle="電話番号" prompt="連絡先電話番号を市外局番から入力して下さい。" sqref="F15:M15" xr:uid="{00000000-0002-0000-0000-000007000000}"/>
    <dataValidation imeMode="off" allowBlank="1" showInputMessage="1" showErrorMessage="1" promptTitle="ＦＡＸ番号" prompt="連絡先ＦＡＸ番号を市外局番から入力して下さい、" sqref="P15:W15" xr:uid="{00000000-0002-0000-0000-000008000000}"/>
    <dataValidation imeMode="off" allowBlank="1" showInputMessage="1" showErrorMessage="1" promptTitle="メールアドレス" prompt="連絡先電子メールアドレスを入力して下さい。" sqref="F16:W16" xr:uid="{00000000-0002-0000-0000-000009000000}"/>
    <dataValidation imeMode="halfKatakana" allowBlank="1" showInputMessage="1" showErrorMessage="1" promptTitle="競技役員フリガナ" prompt="派遣競技役員のフリガナを半角カタカナで入力して下さい。" sqref="E18 P18" xr:uid="{00000000-0002-0000-0000-00000A000000}"/>
    <dataValidation type="whole" allowBlank="1" showInputMessage="1" showErrorMessage="1" promptTitle="特別参加者数" sqref="N27:O27 N31:O31" xr:uid="{00000000-0002-0000-0000-00000B000000}">
      <formula1>0</formula1>
      <formula2>40</formula2>
    </dataValidation>
    <dataValidation type="whole" imeMode="off" allowBlank="1" showInputMessage="1" showErrorMessage="1" prompt="特別参加者数を入力して下さい。" sqref="N25:O26" xr:uid="{00000000-0002-0000-0000-00000C000000}">
      <formula1>0</formula1>
      <formula2>40</formula2>
    </dataValidation>
    <dataValidation imeMode="off" allowBlank="1" showInputMessage="1" showErrorMessage="1" promptTitle="特別参加種目数" prompt="特別参加者の種目数を入力して下さい。" sqref="N29:O30" xr:uid="{00000000-0002-0000-0000-00000D000000}"/>
    <dataValidation type="whole" imeMode="off" allowBlank="1" showInputMessage="1" showErrorMessage="1" promptTitle="ランキング購入部数" prompt="ランキング購入部数を入力して下さい。" sqref="L41:M41" xr:uid="{00000000-0002-0000-0000-00000E000000}">
      <formula1>0</formula1>
      <formula2>100</formula2>
    </dataValidation>
    <dataValidation imeMode="off" allowBlank="1" showInputMessage="1" showErrorMessage="1" errorTitle="入力確認" error="1セルに１桁づつ入力して下さい。" promptTitle="郵便番号" prompt="連絡先の郵便番号を入力して下さい。_x000a_(例 101-0044)" sqref="I12 D12" xr:uid="{00000000-0002-0000-0000-00000F000000}"/>
    <dataValidation imeMode="halfKatakana" allowBlank="1" showInputMessage="1" showErrorMessage="1" promptTitle="連絡責任者フリガナ" prompt="連絡責任者のフリガナを半角カタカナで入力して下さい。" sqref="C8" xr:uid="{00000000-0002-0000-0000-000010000000}"/>
    <dataValidation imeMode="on" allowBlank="1" showInputMessage="1" showErrorMessage="1" prompt="お振込をされた名義(チーム名)を入力して下さい。" sqref="H47:R47" xr:uid="{00000000-0002-0000-0000-000011000000}"/>
    <dataValidation imeMode="on" allowBlank="1" showInputMessage="1" showErrorMessage="1" prompt="お振込をされた金融機関名を入力して下さい。_x000a_(例　みずほ銀行)" sqref="C48:K48" xr:uid="{00000000-0002-0000-0000-000012000000}"/>
    <dataValidation imeMode="on" allowBlank="1" showInputMessage="1" showErrorMessage="1" promptTitle="競技役員名" prompt="派遣競技役員名を入力して下さい。" sqref="E20:M20 P20:X20" xr:uid="{00000000-0002-0000-0000-000013000000}"/>
    <dataValidation type="list" imeMode="on" allowBlank="1" showInputMessage="1" showErrorMessage="1" promptTitle="競技役員資格" prompt="保有する競技役員の資格を選択して下さい。" sqref="G21:I21 R21:T21" xr:uid="{00000000-0002-0000-0000-000014000000}">
      <formula1>"上級,一種,二種,なし"</formula1>
    </dataValidation>
    <dataValidation type="list" imeMode="on" allowBlank="1" showInputMessage="1" showErrorMessage="1" promptTitle="競技役員経験" prompt="競技役員経験の有無を選択して下さい。" sqref="G22:I22 R22:T22" xr:uid="{00000000-0002-0000-0000-000015000000}">
      <formula1>"あり,なし"</formula1>
    </dataValidation>
    <dataValidation imeMode="on" allowBlank="1" showInputMessage="1" showErrorMessage="1" promptTitle="役職名" prompt="競技役員経験が「あり」の場合は、_x000a_経験した役職名を入力して下さい。" sqref="G23:M23 R23:X23" xr:uid="{00000000-0002-0000-0000-000016000000}"/>
    <dataValidation type="list" imeMode="off" allowBlank="1" showInputMessage="1" showErrorMessage="1" error="2010年11月29日から2011年1月14日までの日付を入力してください。" prompt="お振込をされた日付を選択して下さい。" sqref="C47:F47" xr:uid="{00000000-0002-0000-0000-000017000000}">
      <formula1>$AB$7:$AB$54</formula1>
    </dataValidation>
    <dataValidation type="list" imeMode="off" allowBlank="1" showInputMessage="1" showErrorMessage="1" errorTitle="入力確認" error="1セルに１桁づつ入力して下さい。" promptTitle="都道府県選択" prompt="都道府県を選択してください。" sqref="K12:N12" xr:uid="{00000000-0002-0000-0000-000018000000}">
      <formula1>$AE$8:$AE$54</formula1>
    </dataValidation>
    <dataValidation type="whole" imeMode="off" allowBlank="1" showInputMessage="1" showErrorMessage="1" errorTitle="入力確認" error="0～9の数字を１桁づつ入力して下さい。" promptTitle="日本ＳＣ協会登録番号入力" prompt="日本ＳＣ協会団体登録番号を_x000a_１セルに１桁づつ入力して下さい。" sqref="C4:J4" xr:uid="{00000000-0002-0000-0000-000019000000}">
      <formula1>0</formula1>
      <formula2>9</formula2>
    </dataValidation>
  </dataValidations>
  <pageMargins left="0.39370078740157483" right="0.39370078740157483" top="0.59055118110236227" bottom="0.59055118110236227" header="0.51181102362204722" footer="0.51181102362204722"/>
  <pageSetup paperSize="9"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211"/>
  <sheetViews>
    <sheetView showGridLines="0" zoomScaleNormal="100" workbookViewId="0">
      <selection activeCell="C8" sqref="C8:D8"/>
    </sheetView>
  </sheetViews>
  <sheetFormatPr defaultRowHeight="13.5"/>
  <cols>
    <col min="1" max="1" width="12.140625" style="165" customWidth="1"/>
    <col min="2" max="2" width="15.42578125" style="170" customWidth="1"/>
    <col min="3" max="3" width="23.5703125" style="165" customWidth="1"/>
    <col min="4" max="4" width="27.7109375" style="165" customWidth="1"/>
    <col min="5" max="5" width="23.5703125" style="165" customWidth="1"/>
    <col min="6" max="6" width="27.7109375" style="165" customWidth="1"/>
    <col min="7" max="7" width="23.5703125" style="165" customWidth="1"/>
    <col min="8" max="8" width="27.7109375" style="165" customWidth="1"/>
    <col min="9" max="9" width="23.5703125" style="165" customWidth="1"/>
    <col min="10" max="10" width="27.7109375" style="165" customWidth="1"/>
    <col min="11" max="11" width="23.5703125" style="165" customWidth="1"/>
    <col min="12" max="12" width="27.7109375" style="165" customWidth="1"/>
    <col min="13" max="13" width="12.140625" style="165" customWidth="1"/>
    <col min="14" max="14" width="15.42578125" style="170" customWidth="1"/>
    <col min="15" max="15" width="23.5703125" style="165" customWidth="1"/>
    <col min="16" max="16" width="27.7109375" style="165" customWidth="1"/>
    <col min="17" max="17" width="23.5703125" style="165" customWidth="1"/>
    <col min="18" max="18" width="27.7109375" style="165" customWidth="1"/>
    <col min="19" max="19" width="23.5703125" style="165" customWidth="1"/>
    <col min="20" max="20" width="27.7109375" style="165" customWidth="1"/>
    <col min="21" max="21" width="23.5703125" style="165" customWidth="1"/>
    <col min="22" max="22" width="27.7109375" style="165" customWidth="1"/>
    <col min="23" max="23" width="23.5703125" style="165" customWidth="1"/>
    <col min="24" max="24" width="27.7109375" style="165" customWidth="1"/>
    <col min="25" max="25" width="12.140625" style="165" customWidth="1"/>
    <col min="26" max="26" width="15.42578125" style="165" customWidth="1"/>
    <col min="27" max="27" width="23.5703125" style="165" customWidth="1"/>
    <col min="28" max="28" width="27.7109375" style="165" customWidth="1"/>
    <col min="29" max="29" width="23.5703125" style="165" customWidth="1"/>
    <col min="30" max="30" width="27.7109375" style="165" customWidth="1"/>
    <col min="31" max="31" width="23.5703125" style="165" customWidth="1"/>
    <col min="32" max="32" width="27.7109375" style="165" customWidth="1"/>
    <col min="33" max="33" width="23.5703125" style="165" customWidth="1"/>
    <col min="34" max="34" width="27.7109375" style="165" customWidth="1"/>
    <col min="35" max="35" width="23.5703125" style="165" customWidth="1"/>
    <col min="36" max="36" width="27.7109375" style="165" customWidth="1"/>
    <col min="37" max="39" width="10.28515625" style="165" hidden="1" customWidth="1"/>
    <col min="40" max="40" width="12.42578125" style="165" hidden="1" customWidth="1"/>
    <col min="41" max="42" width="10.28515625" style="165" hidden="1" customWidth="1"/>
    <col min="43" max="53" width="9.140625" style="165" hidden="1" customWidth="1"/>
    <col min="54" max="62" width="9.140625" style="165" customWidth="1"/>
    <col min="63" max="256" width="9.140625" style="165"/>
    <col min="257" max="257" width="12.140625" style="165" customWidth="1"/>
    <col min="258" max="258" width="15.42578125" style="165" customWidth="1"/>
    <col min="259" max="268" width="23.5703125" style="165" customWidth="1"/>
    <col min="269" max="269" width="12.140625" style="165" customWidth="1"/>
    <col min="270" max="270" width="15.42578125" style="165" customWidth="1"/>
    <col min="271" max="280" width="23.5703125" style="165" customWidth="1"/>
    <col min="281" max="282" width="10.28515625" style="165" customWidth="1"/>
    <col min="283" max="283" width="13.85546875" style="165" customWidth="1"/>
    <col min="284" max="284" width="13.28515625" style="165" customWidth="1"/>
    <col min="285" max="298" width="10.28515625" style="165" customWidth="1"/>
    <col min="299" max="512" width="9.140625" style="165"/>
    <col min="513" max="513" width="12.140625" style="165" customWidth="1"/>
    <col min="514" max="514" width="15.42578125" style="165" customWidth="1"/>
    <col min="515" max="524" width="23.5703125" style="165" customWidth="1"/>
    <col min="525" max="525" width="12.140625" style="165" customWidth="1"/>
    <col min="526" max="526" width="15.42578125" style="165" customWidth="1"/>
    <col min="527" max="536" width="23.5703125" style="165" customWidth="1"/>
    <col min="537" max="538" width="10.28515625" style="165" customWidth="1"/>
    <col min="539" max="539" width="13.85546875" style="165" customWidth="1"/>
    <col min="540" max="540" width="13.28515625" style="165" customWidth="1"/>
    <col min="541" max="554" width="10.28515625" style="165" customWidth="1"/>
    <col min="555" max="768" width="9.140625" style="165"/>
    <col min="769" max="769" width="12.140625" style="165" customWidth="1"/>
    <col min="770" max="770" width="15.42578125" style="165" customWidth="1"/>
    <col min="771" max="780" width="23.5703125" style="165" customWidth="1"/>
    <col min="781" max="781" width="12.140625" style="165" customWidth="1"/>
    <col min="782" max="782" width="15.42578125" style="165" customWidth="1"/>
    <col min="783" max="792" width="23.5703125" style="165" customWidth="1"/>
    <col min="793" max="794" width="10.28515625" style="165" customWidth="1"/>
    <col min="795" max="795" width="13.85546875" style="165" customWidth="1"/>
    <col min="796" max="796" width="13.28515625" style="165" customWidth="1"/>
    <col min="797" max="810" width="10.28515625" style="165" customWidth="1"/>
    <col min="811" max="1024" width="9.140625" style="165"/>
    <col min="1025" max="1025" width="12.140625" style="165" customWidth="1"/>
    <col min="1026" max="1026" width="15.42578125" style="165" customWidth="1"/>
    <col min="1027" max="1036" width="23.5703125" style="165" customWidth="1"/>
    <col min="1037" max="1037" width="12.140625" style="165" customWidth="1"/>
    <col min="1038" max="1038" width="15.42578125" style="165" customWidth="1"/>
    <col min="1039" max="1048" width="23.5703125" style="165" customWidth="1"/>
    <col min="1049" max="1050" width="10.28515625" style="165" customWidth="1"/>
    <col min="1051" max="1051" width="13.85546875" style="165" customWidth="1"/>
    <col min="1052" max="1052" width="13.28515625" style="165" customWidth="1"/>
    <col min="1053" max="1066" width="10.28515625" style="165" customWidth="1"/>
    <col min="1067" max="1280" width="9.140625" style="165"/>
    <col min="1281" max="1281" width="12.140625" style="165" customWidth="1"/>
    <col min="1282" max="1282" width="15.42578125" style="165" customWidth="1"/>
    <col min="1283" max="1292" width="23.5703125" style="165" customWidth="1"/>
    <col min="1293" max="1293" width="12.140625" style="165" customWidth="1"/>
    <col min="1294" max="1294" width="15.42578125" style="165" customWidth="1"/>
    <col min="1295" max="1304" width="23.5703125" style="165" customWidth="1"/>
    <col min="1305" max="1306" width="10.28515625" style="165" customWidth="1"/>
    <col min="1307" max="1307" width="13.85546875" style="165" customWidth="1"/>
    <col min="1308" max="1308" width="13.28515625" style="165" customWidth="1"/>
    <col min="1309" max="1322" width="10.28515625" style="165" customWidth="1"/>
    <col min="1323" max="1536" width="9.140625" style="165"/>
    <col min="1537" max="1537" width="12.140625" style="165" customWidth="1"/>
    <col min="1538" max="1538" width="15.42578125" style="165" customWidth="1"/>
    <col min="1539" max="1548" width="23.5703125" style="165" customWidth="1"/>
    <col min="1549" max="1549" width="12.140625" style="165" customWidth="1"/>
    <col min="1550" max="1550" width="15.42578125" style="165" customWidth="1"/>
    <col min="1551" max="1560" width="23.5703125" style="165" customWidth="1"/>
    <col min="1561" max="1562" width="10.28515625" style="165" customWidth="1"/>
    <col min="1563" max="1563" width="13.85546875" style="165" customWidth="1"/>
    <col min="1564" max="1564" width="13.28515625" style="165" customWidth="1"/>
    <col min="1565" max="1578" width="10.28515625" style="165" customWidth="1"/>
    <col min="1579" max="1792" width="9.140625" style="165"/>
    <col min="1793" max="1793" width="12.140625" style="165" customWidth="1"/>
    <col min="1794" max="1794" width="15.42578125" style="165" customWidth="1"/>
    <col min="1795" max="1804" width="23.5703125" style="165" customWidth="1"/>
    <col min="1805" max="1805" width="12.140625" style="165" customWidth="1"/>
    <col min="1806" max="1806" width="15.42578125" style="165" customWidth="1"/>
    <col min="1807" max="1816" width="23.5703125" style="165" customWidth="1"/>
    <col min="1817" max="1818" width="10.28515625" style="165" customWidth="1"/>
    <col min="1819" max="1819" width="13.85546875" style="165" customWidth="1"/>
    <col min="1820" max="1820" width="13.28515625" style="165" customWidth="1"/>
    <col min="1821" max="1834" width="10.28515625" style="165" customWidth="1"/>
    <col min="1835" max="2048" width="9.140625" style="165"/>
    <col min="2049" max="2049" width="12.140625" style="165" customWidth="1"/>
    <col min="2050" max="2050" width="15.42578125" style="165" customWidth="1"/>
    <col min="2051" max="2060" width="23.5703125" style="165" customWidth="1"/>
    <col min="2061" max="2061" width="12.140625" style="165" customWidth="1"/>
    <col min="2062" max="2062" width="15.42578125" style="165" customWidth="1"/>
    <col min="2063" max="2072" width="23.5703125" style="165" customWidth="1"/>
    <col min="2073" max="2074" width="10.28515625" style="165" customWidth="1"/>
    <col min="2075" max="2075" width="13.85546875" style="165" customWidth="1"/>
    <col min="2076" max="2076" width="13.28515625" style="165" customWidth="1"/>
    <col min="2077" max="2090" width="10.28515625" style="165" customWidth="1"/>
    <col min="2091" max="2304" width="9.140625" style="165"/>
    <col min="2305" max="2305" width="12.140625" style="165" customWidth="1"/>
    <col min="2306" max="2306" width="15.42578125" style="165" customWidth="1"/>
    <col min="2307" max="2316" width="23.5703125" style="165" customWidth="1"/>
    <col min="2317" max="2317" width="12.140625" style="165" customWidth="1"/>
    <col min="2318" max="2318" width="15.42578125" style="165" customWidth="1"/>
    <col min="2319" max="2328" width="23.5703125" style="165" customWidth="1"/>
    <col min="2329" max="2330" width="10.28515625" style="165" customWidth="1"/>
    <col min="2331" max="2331" width="13.85546875" style="165" customWidth="1"/>
    <col min="2332" max="2332" width="13.28515625" style="165" customWidth="1"/>
    <col min="2333" max="2346" width="10.28515625" style="165" customWidth="1"/>
    <col min="2347" max="2560" width="9.140625" style="165"/>
    <col min="2561" max="2561" width="12.140625" style="165" customWidth="1"/>
    <col min="2562" max="2562" width="15.42578125" style="165" customWidth="1"/>
    <col min="2563" max="2572" width="23.5703125" style="165" customWidth="1"/>
    <col min="2573" max="2573" width="12.140625" style="165" customWidth="1"/>
    <col min="2574" max="2574" width="15.42578125" style="165" customWidth="1"/>
    <col min="2575" max="2584" width="23.5703125" style="165" customWidth="1"/>
    <col min="2585" max="2586" width="10.28515625" style="165" customWidth="1"/>
    <col min="2587" max="2587" width="13.85546875" style="165" customWidth="1"/>
    <col min="2588" max="2588" width="13.28515625" style="165" customWidth="1"/>
    <col min="2589" max="2602" width="10.28515625" style="165" customWidth="1"/>
    <col min="2603" max="2816" width="9.140625" style="165"/>
    <col min="2817" max="2817" width="12.140625" style="165" customWidth="1"/>
    <col min="2818" max="2818" width="15.42578125" style="165" customWidth="1"/>
    <col min="2819" max="2828" width="23.5703125" style="165" customWidth="1"/>
    <col min="2829" max="2829" width="12.140625" style="165" customWidth="1"/>
    <col min="2830" max="2830" width="15.42578125" style="165" customWidth="1"/>
    <col min="2831" max="2840" width="23.5703125" style="165" customWidth="1"/>
    <col min="2841" max="2842" width="10.28515625" style="165" customWidth="1"/>
    <col min="2843" max="2843" width="13.85546875" style="165" customWidth="1"/>
    <col min="2844" max="2844" width="13.28515625" style="165" customWidth="1"/>
    <col min="2845" max="2858" width="10.28515625" style="165" customWidth="1"/>
    <col min="2859" max="3072" width="9.140625" style="165"/>
    <col min="3073" max="3073" width="12.140625" style="165" customWidth="1"/>
    <col min="3074" max="3074" width="15.42578125" style="165" customWidth="1"/>
    <col min="3075" max="3084" width="23.5703125" style="165" customWidth="1"/>
    <col min="3085" max="3085" width="12.140625" style="165" customWidth="1"/>
    <col min="3086" max="3086" width="15.42578125" style="165" customWidth="1"/>
    <col min="3087" max="3096" width="23.5703125" style="165" customWidth="1"/>
    <col min="3097" max="3098" width="10.28515625" style="165" customWidth="1"/>
    <col min="3099" max="3099" width="13.85546875" style="165" customWidth="1"/>
    <col min="3100" max="3100" width="13.28515625" style="165" customWidth="1"/>
    <col min="3101" max="3114" width="10.28515625" style="165" customWidth="1"/>
    <col min="3115" max="3328" width="9.140625" style="165"/>
    <col min="3329" max="3329" width="12.140625" style="165" customWidth="1"/>
    <col min="3330" max="3330" width="15.42578125" style="165" customWidth="1"/>
    <col min="3331" max="3340" width="23.5703125" style="165" customWidth="1"/>
    <col min="3341" max="3341" width="12.140625" style="165" customWidth="1"/>
    <col min="3342" max="3342" width="15.42578125" style="165" customWidth="1"/>
    <col min="3343" max="3352" width="23.5703125" style="165" customWidth="1"/>
    <col min="3353" max="3354" width="10.28515625" style="165" customWidth="1"/>
    <col min="3355" max="3355" width="13.85546875" style="165" customWidth="1"/>
    <col min="3356" max="3356" width="13.28515625" style="165" customWidth="1"/>
    <col min="3357" max="3370" width="10.28515625" style="165" customWidth="1"/>
    <col min="3371" max="3584" width="9.140625" style="165"/>
    <col min="3585" max="3585" width="12.140625" style="165" customWidth="1"/>
    <col min="3586" max="3586" width="15.42578125" style="165" customWidth="1"/>
    <col min="3587" max="3596" width="23.5703125" style="165" customWidth="1"/>
    <col min="3597" max="3597" width="12.140625" style="165" customWidth="1"/>
    <col min="3598" max="3598" width="15.42578125" style="165" customWidth="1"/>
    <col min="3599" max="3608" width="23.5703125" style="165" customWidth="1"/>
    <col min="3609" max="3610" width="10.28515625" style="165" customWidth="1"/>
    <col min="3611" max="3611" width="13.85546875" style="165" customWidth="1"/>
    <col min="3612" max="3612" width="13.28515625" style="165" customWidth="1"/>
    <col min="3613" max="3626" width="10.28515625" style="165" customWidth="1"/>
    <col min="3627" max="3840" width="9.140625" style="165"/>
    <col min="3841" max="3841" width="12.140625" style="165" customWidth="1"/>
    <col min="3842" max="3842" width="15.42578125" style="165" customWidth="1"/>
    <col min="3843" max="3852" width="23.5703125" style="165" customWidth="1"/>
    <col min="3853" max="3853" width="12.140625" style="165" customWidth="1"/>
    <col min="3854" max="3854" width="15.42578125" style="165" customWidth="1"/>
    <col min="3855" max="3864" width="23.5703125" style="165" customWidth="1"/>
    <col min="3865" max="3866" width="10.28515625" style="165" customWidth="1"/>
    <col min="3867" max="3867" width="13.85546875" style="165" customWidth="1"/>
    <col min="3868" max="3868" width="13.28515625" style="165" customWidth="1"/>
    <col min="3869" max="3882" width="10.28515625" style="165" customWidth="1"/>
    <col min="3883" max="4096" width="9.140625" style="165"/>
    <col min="4097" max="4097" width="12.140625" style="165" customWidth="1"/>
    <col min="4098" max="4098" width="15.42578125" style="165" customWidth="1"/>
    <col min="4099" max="4108" width="23.5703125" style="165" customWidth="1"/>
    <col min="4109" max="4109" width="12.140625" style="165" customWidth="1"/>
    <col min="4110" max="4110" width="15.42578125" style="165" customWidth="1"/>
    <col min="4111" max="4120" width="23.5703125" style="165" customWidth="1"/>
    <col min="4121" max="4122" width="10.28515625" style="165" customWidth="1"/>
    <col min="4123" max="4123" width="13.85546875" style="165" customWidth="1"/>
    <col min="4124" max="4124" width="13.28515625" style="165" customWidth="1"/>
    <col min="4125" max="4138" width="10.28515625" style="165" customWidth="1"/>
    <col min="4139" max="4352" width="9.140625" style="165"/>
    <col min="4353" max="4353" width="12.140625" style="165" customWidth="1"/>
    <col min="4354" max="4354" width="15.42578125" style="165" customWidth="1"/>
    <col min="4355" max="4364" width="23.5703125" style="165" customWidth="1"/>
    <col min="4365" max="4365" width="12.140625" style="165" customWidth="1"/>
    <col min="4366" max="4366" width="15.42578125" style="165" customWidth="1"/>
    <col min="4367" max="4376" width="23.5703125" style="165" customWidth="1"/>
    <col min="4377" max="4378" width="10.28515625" style="165" customWidth="1"/>
    <col min="4379" max="4379" width="13.85546875" style="165" customWidth="1"/>
    <col min="4380" max="4380" width="13.28515625" style="165" customWidth="1"/>
    <col min="4381" max="4394" width="10.28515625" style="165" customWidth="1"/>
    <col min="4395" max="4608" width="9.140625" style="165"/>
    <col min="4609" max="4609" width="12.140625" style="165" customWidth="1"/>
    <col min="4610" max="4610" width="15.42578125" style="165" customWidth="1"/>
    <col min="4611" max="4620" width="23.5703125" style="165" customWidth="1"/>
    <col min="4621" max="4621" width="12.140625" style="165" customWidth="1"/>
    <col min="4622" max="4622" width="15.42578125" style="165" customWidth="1"/>
    <col min="4623" max="4632" width="23.5703125" style="165" customWidth="1"/>
    <col min="4633" max="4634" width="10.28515625" style="165" customWidth="1"/>
    <col min="4635" max="4635" width="13.85546875" style="165" customWidth="1"/>
    <col min="4636" max="4636" width="13.28515625" style="165" customWidth="1"/>
    <col min="4637" max="4650" width="10.28515625" style="165" customWidth="1"/>
    <col min="4651" max="4864" width="9.140625" style="165"/>
    <col min="4865" max="4865" width="12.140625" style="165" customWidth="1"/>
    <col min="4866" max="4866" width="15.42578125" style="165" customWidth="1"/>
    <col min="4867" max="4876" width="23.5703125" style="165" customWidth="1"/>
    <col min="4877" max="4877" width="12.140625" style="165" customWidth="1"/>
    <col min="4878" max="4878" width="15.42578125" style="165" customWidth="1"/>
    <col min="4879" max="4888" width="23.5703125" style="165" customWidth="1"/>
    <col min="4889" max="4890" width="10.28515625" style="165" customWidth="1"/>
    <col min="4891" max="4891" width="13.85546875" style="165" customWidth="1"/>
    <col min="4892" max="4892" width="13.28515625" style="165" customWidth="1"/>
    <col min="4893" max="4906" width="10.28515625" style="165" customWidth="1"/>
    <col min="4907" max="5120" width="9.140625" style="165"/>
    <col min="5121" max="5121" width="12.140625" style="165" customWidth="1"/>
    <col min="5122" max="5122" width="15.42578125" style="165" customWidth="1"/>
    <col min="5123" max="5132" width="23.5703125" style="165" customWidth="1"/>
    <col min="5133" max="5133" width="12.140625" style="165" customWidth="1"/>
    <col min="5134" max="5134" width="15.42578125" style="165" customWidth="1"/>
    <col min="5135" max="5144" width="23.5703125" style="165" customWidth="1"/>
    <col min="5145" max="5146" width="10.28515625" style="165" customWidth="1"/>
    <col min="5147" max="5147" width="13.85546875" style="165" customWidth="1"/>
    <col min="5148" max="5148" width="13.28515625" style="165" customWidth="1"/>
    <col min="5149" max="5162" width="10.28515625" style="165" customWidth="1"/>
    <col min="5163" max="5376" width="9.140625" style="165"/>
    <col min="5377" max="5377" width="12.140625" style="165" customWidth="1"/>
    <col min="5378" max="5378" width="15.42578125" style="165" customWidth="1"/>
    <col min="5379" max="5388" width="23.5703125" style="165" customWidth="1"/>
    <col min="5389" max="5389" width="12.140625" style="165" customWidth="1"/>
    <col min="5390" max="5390" width="15.42578125" style="165" customWidth="1"/>
    <col min="5391" max="5400" width="23.5703125" style="165" customWidth="1"/>
    <col min="5401" max="5402" width="10.28515625" style="165" customWidth="1"/>
    <col min="5403" max="5403" width="13.85546875" style="165" customWidth="1"/>
    <col min="5404" max="5404" width="13.28515625" style="165" customWidth="1"/>
    <col min="5405" max="5418" width="10.28515625" style="165" customWidth="1"/>
    <col min="5419" max="5632" width="9.140625" style="165"/>
    <col min="5633" max="5633" width="12.140625" style="165" customWidth="1"/>
    <col min="5634" max="5634" width="15.42578125" style="165" customWidth="1"/>
    <col min="5635" max="5644" width="23.5703125" style="165" customWidth="1"/>
    <col min="5645" max="5645" width="12.140625" style="165" customWidth="1"/>
    <col min="5646" max="5646" width="15.42578125" style="165" customWidth="1"/>
    <col min="5647" max="5656" width="23.5703125" style="165" customWidth="1"/>
    <col min="5657" max="5658" width="10.28515625" style="165" customWidth="1"/>
    <col min="5659" max="5659" width="13.85546875" style="165" customWidth="1"/>
    <col min="5660" max="5660" width="13.28515625" style="165" customWidth="1"/>
    <col min="5661" max="5674" width="10.28515625" style="165" customWidth="1"/>
    <col min="5675" max="5888" width="9.140625" style="165"/>
    <col min="5889" max="5889" width="12.140625" style="165" customWidth="1"/>
    <col min="5890" max="5890" width="15.42578125" style="165" customWidth="1"/>
    <col min="5891" max="5900" width="23.5703125" style="165" customWidth="1"/>
    <col min="5901" max="5901" width="12.140625" style="165" customWidth="1"/>
    <col min="5902" max="5902" width="15.42578125" style="165" customWidth="1"/>
    <col min="5903" max="5912" width="23.5703125" style="165" customWidth="1"/>
    <col min="5913" max="5914" width="10.28515625" style="165" customWidth="1"/>
    <col min="5915" max="5915" width="13.85546875" style="165" customWidth="1"/>
    <col min="5916" max="5916" width="13.28515625" style="165" customWidth="1"/>
    <col min="5917" max="5930" width="10.28515625" style="165" customWidth="1"/>
    <col min="5931" max="6144" width="9.140625" style="165"/>
    <col min="6145" max="6145" width="12.140625" style="165" customWidth="1"/>
    <col min="6146" max="6146" width="15.42578125" style="165" customWidth="1"/>
    <col min="6147" max="6156" width="23.5703125" style="165" customWidth="1"/>
    <col min="6157" max="6157" width="12.140625" style="165" customWidth="1"/>
    <col min="6158" max="6158" width="15.42578125" style="165" customWidth="1"/>
    <col min="6159" max="6168" width="23.5703125" style="165" customWidth="1"/>
    <col min="6169" max="6170" width="10.28515625" style="165" customWidth="1"/>
    <col min="6171" max="6171" width="13.85546875" style="165" customWidth="1"/>
    <col min="6172" max="6172" width="13.28515625" style="165" customWidth="1"/>
    <col min="6173" max="6186" width="10.28515625" style="165" customWidth="1"/>
    <col min="6187" max="6400" width="9.140625" style="165"/>
    <col min="6401" max="6401" width="12.140625" style="165" customWidth="1"/>
    <col min="6402" max="6402" width="15.42578125" style="165" customWidth="1"/>
    <col min="6403" max="6412" width="23.5703125" style="165" customWidth="1"/>
    <col min="6413" max="6413" width="12.140625" style="165" customWidth="1"/>
    <col min="6414" max="6414" width="15.42578125" style="165" customWidth="1"/>
    <col min="6415" max="6424" width="23.5703125" style="165" customWidth="1"/>
    <col min="6425" max="6426" width="10.28515625" style="165" customWidth="1"/>
    <col min="6427" max="6427" width="13.85546875" style="165" customWidth="1"/>
    <col min="6428" max="6428" width="13.28515625" style="165" customWidth="1"/>
    <col min="6429" max="6442" width="10.28515625" style="165" customWidth="1"/>
    <col min="6443" max="6656" width="9.140625" style="165"/>
    <col min="6657" max="6657" width="12.140625" style="165" customWidth="1"/>
    <col min="6658" max="6658" width="15.42578125" style="165" customWidth="1"/>
    <col min="6659" max="6668" width="23.5703125" style="165" customWidth="1"/>
    <col min="6669" max="6669" width="12.140625" style="165" customWidth="1"/>
    <col min="6670" max="6670" width="15.42578125" style="165" customWidth="1"/>
    <col min="6671" max="6680" width="23.5703125" style="165" customWidth="1"/>
    <col min="6681" max="6682" width="10.28515625" style="165" customWidth="1"/>
    <col min="6683" max="6683" width="13.85546875" style="165" customWidth="1"/>
    <col min="6684" max="6684" width="13.28515625" style="165" customWidth="1"/>
    <col min="6685" max="6698" width="10.28515625" style="165" customWidth="1"/>
    <col min="6699" max="6912" width="9.140625" style="165"/>
    <col min="6913" max="6913" width="12.140625" style="165" customWidth="1"/>
    <col min="6914" max="6914" width="15.42578125" style="165" customWidth="1"/>
    <col min="6915" max="6924" width="23.5703125" style="165" customWidth="1"/>
    <col min="6925" max="6925" width="12.140625" style="165" customWidth="1"/>
    <col min="6926" max="6926" width="15.42578125" style="165" customWidth="1"/>
    <col min="6927" max="6936" width="23.5703125" style="165" customWidth="1"/>
    <col min="6937" max="6938" width="10.28515625" style="165" customWidth="1"/>
    <col min="6939" max="6939" width="13.85546875" style="165" customWidth="1"/>
    <col min="6940" max="6940" width="13.28515625" style="165" customWidth="1"/>
    <col min="6941" max="6954" width="10.28515625" style="165" customWidth="1"/>
    <col min="6955" max="7168" width="9.140625" style="165"/>
    <col min="7169" max="7169" width="12.140625" style="165" customWidth="1"/>
    <col min="7170" max="7170" width="15.42578125" style="165" customWidth="1"/>
    <col min="7171" max="7180" width="23.5703125" style="165" customWidth="1"/>
    <col min="7181" max="7181" width="12.140625" style="165" customWidth="1"/>
    <col min="7182" max="7182" width="15.42578125" style="165" customWidth="1"/>
    <col min="7183" max="7192" width="23.5703125" style="165" customWidth="1"/>
    <col min="7193" max="7194" width="10.28515625" style="165" customWidth="1"/>
    <col min="7195" max="7195" width="13.85546875" style="165" customWidth="1"/>
    <col min="7196" max="7196" width="13.28515625" style="165" customWidth="1"/>
    <col min="7197" max="7210" width="10.28515625" style="165" customWidth="1"/>
    <col min="7211" max="7424" width="9.140625" style="165"/>
    <col min="7425" max="7425" width="12.140625" style="165" customWidth="1"/>
    <col min="7426" max="7426" width="15.42578125" style="165" customWidth="1"/>
    <col min="7427" max="7436" width="23.5703125" style="165" customWidth="1"/>
    <col min="7437" max="7437" width="12.140625" style="165" customWidth="1"/>
    <col min="7438" max="7438" width="15.42578125" style="165" customWidth="1"/>
    <col min="7439" max="7448" width="23.5703125" style="165" customWidth="1"/>
    <col min="7449" max="7450" width="10.28515625" style="165" customWidth="1"/>
    <col min="7451" max="7451" width="13.85546875" style="165" customWidth="1"/>
    <col min="7452" max="7452" width="13.28515625" style="165" customWidth="1"/>
    <col min="7453" max="7466" width="10.28515625" style="165" customWidth="1"/>
    <col min="7467" max="7680" width="9.140625" style="165"/>
    <col min="7681" max="7681" width="12.140625" style="165" customWidth="1"/>
    <col min="7682" max="7682" width="15.42578125" style="165" customWidth="1"/>
    <col min="7683" max="7692" width="23.5703125" style="165" customWidth="1"/>
    <col min="7693" max="7693" width="12.140625" style="165" customWidth="1"/>
    <col min="7694" max="7694" width="15.42578125" style="165" customWidth="1"/>
    <col min="7695" max="7704" width="23.5703125" style="165" customWidth="1"/>
    <col min="7705" max="7706" width="10.28515625" style="165" customWidth="1"/>
    <col min="7707" max="7707" width="13.85546875" style="165" customWidth="1"/>
    <col min="7708" max="7708" width="13.28515625" style="165" customWidth="1"/>
    <col min="7709" max="7722" width="10.28515625" style="165" customWidth="1"/>
    <col min="7723" max="7936" width="9.140625" style="165"/>
    <col min="7937" max="7937" width="12.140625" style="165" customWidth="1"/>
    <col min="7938" max="7938" width="15.42578125" style="165" customWidth="1"/>
    <col min="7939" max="7948" width="23.5703125" style="165" customWidth="1"/>
    <col min="7949" max="7949" width="12.140625" style="165" customWidth="1"/>
    <col min="7950" max="7950" width="15.42578125" style="165" customWidth="1"/>
    <col min="7951" max="7960" width="23.5703125" style="165" customWidth="1"/>
    <col min="7961" max="7962" width="10.28515625" style="165" customWidth="1"/>
    <col min="7963" max="7963" width="13.85546875" style="165" customWidth="1"/>
    <col min="7964" max="7964" width="13.28515625" style="165" customWidth="1"/>
    <col min="7965" max="7978" width="10.28515625" style="165" customWidth="1"/>
    <col min="7979" max="8192" width="9.140625" style="165"/>
    <col min="8193" max="8193" width="12.140625" style="165" customWidth="1"/>
    <col min="8194" max="8194" width="15.42578125" style="165" customWidth="1"/>
    <col min="8195" max="8204" width="23.5703125" style="165" customWidth="1"/>
    <col min="8205" max="8205" width="12.140625" style="165" customWidth="1"/>
    <col min="8206" max="8206" width="15.42578125" style="165" customWidth="1"/>
    <col min="8207" max="8216" width="23.5703125" style="165" customWidth="1"/>
    <col min="8217" max="8218" width="10.28515625" style="165" customWidth="1"/>
    <col min="8219" max="8219" width="13.85546875" style="165" customWidth="1"/>
    <col min="8220" max="8220" width="13.28515625" style="165" customWidth="1"/>
    <col min="8221" max="8234" width="10.28515625" style="165" customWidth="1"/>
    <col min="8235" max="8448" width="9.140625" style="165"/>
    <col min="8449" max="8449" width="12.140625" style="165" customWidth="1"/>
    <col min="8450" max="8450" width="15.42578125" style="165" customWidth="1"/>
    <col min="8451" max="8460" width="23.5703125" style="165" customWidth="1"/>
    <col min="8461" max="8461" width="12.140625" style="165" customWidth="1"/>
    <col min="8462" max="8462" width="15.42578125" style="165" customWidth="1"/>
    <col min="8463" max="8472" width="23.5703125" style="165" customWidth="1"/>
    <col min="8473" max="8474" width="10.28515625" style="165" customWidth="1"/>
    <col min="8475" max="8475" width="13.85546875" style="165" customWidth="1"/>
    <col min="8476" max="8476" width="13.28515625" style="165" customWidth="1"/>
    <col min="8477" max="8490" width="10.28515625" style="165" customWidth="1"/>
    <col min="8491" max="8704" width="9.140625" style="165"/>
    <col min="8705" max="8705" width="12.140625" style="165" customWidth="1"/>
    <col min="8706" max="8706" width="15.42578125" style="165" customWidth="1"/>
    <col min="8707" max="8716" width="23.5703125" style="165" customWidth="1"/>
    <col min="8717" max="8717" width="12.140625" style="165" customWidth="1"/>
    <col min="8718" max="8718" width="15.42578125" style="165" customWidth="1"/>
    <col min="8719" max="8728" width="23.5703125" style="165" customWidth="1"/>
    <col min="8729" max="8730" width="10.28515625" style="165" customWidth="1"/>
    <col min="8731" max="8731" width="13.85546875" style="165" customWidth="1"/>
    <col min="8732" max="8732" width="13.28515625" style="165" customWidth="1"/>
    <col min="8733" max="8746" width="10.28515625" style="165" customWidth="1"/>
    <col min="8747" max="8960" width="9.140625" style="165"/>
    <col min="8961" max="8961" width="12.140625" style="165" customWidth="1"/>
    <col min="8962" max="8962" width="15.42578125" style="165" customWidth="1"/>
    <col min="8963" max="8972" width="23.5703125" style="165" customWidth="1"/>
    <col min="8973" max="8973" width="12.140625" style="165" customWidth="1"/>
    <col min="8974" max="8974" width="15.42578125" style="165" customWidth="1"/>
    <col min="8975" max="8984" width="23.5703125" style="165" customWidth="1"/>
    <col min="8985" max="8986" width="10.28515625" style="165" customWidth="1"/>
    <col min="8987" max="8987" width="13.85546875" style="165" customWidth="1"/>
    <col min="8988" max="8988" width="13.28515625" style="165" customWidth="1"/>
    <col min="8989" max="9002" width="10.28515625" style="165" customWidth="1"/>
    <col min="9003" max="9216" width="9.140625" style="165"/>
    <col min="9217" max="9217" width="12.140625" style="165" customWidth="1"/>
    <col min="9218" max="9218" width="15.42578125" style="165" customWidth="1"/>
    <col min="9219" max="9228" width="23.5703125" style="165" customWidth="1"/>
    <col min="9229" max="9229" width="12.140625" style="165" customWidth="1"/>
    <col min="9230" max="9230" width="15.42578125" style="165" customWidth="1"/>
    <col min="9231" max="9240" width="23.5703125" style="165" customWidth="1"/>
    <col min="9241" max="9242" width="10.28515625" style="165" customWidth="1"/>
    <col min="9243" max="9243" width="13.85546875" style="165" customWidth="1"/>
    <col min="9244" max="9244" width="13.28515625" style="165" customWidth="1"/>
    <col min="9245" max="9258" width="10.28515625" style="165" customWidth="1"/>
    <col min="9259" max="9472" width="9.140625" style="165"/>
    <col min="9473" max="9473" width="12.140625" style="165" customWidth="1"/>
    <col min="9474" max="9474" width="15.42578125" style="165" customWidth="1"/>
    <col min="9475" max="9484" width="23.5703125" style="165" customWidth="1"/>
    <col min="9485" max="9485" width="12.140625" style="165" customWidth="1"/>
    <col min="9486" max="9486" width="15.42578125" style="165" customWidth="1"/>
    <col min="9487" max="9496" width="23.5703125" style="165" customWidth="1"/>
    <col min="9497" max="9498" width="10.28515625" style="165" customWidth="1"/>
    <col min="9499" max="9499" width="13.85546875" style="165" customWidth="1"/>
    <col min="9500" max="9500" width="13.28515625" style="165" customWidth="1"/>
    <col min="9501" max="9514" width="10.28515625" style="165" customWidth="1"/>
    <col min="9515" max="9728" width="9.140625" style="165"/>
    <col min="9729" max="9729" width="12.140625" style="165" customWidth="1"/>
    <col min="9730" max="9730" width="15.42578125" style="165" customWidth="1"/>
    <col min="9731" max="9740" width="23.5703125" style="165" customWidth="1"/>
    <col min="9741" max="9741" width="12.140625" style="165" customWidth="1"/>
    <col min="9742" max="9742" width="15.42578125" style="165" customWidth="1"/>
    <col min="9743" max="9752" width="23.5703125" style="165" customWidth="1"/>
    <col min="9753" max="9754" width="10.28515625" style="165" customWidth="1"/>
    <col min="9755" max="9755" width="13.85546875" style="165" customWidth="1"/>
    <col min="9756" max="9756" width="13.28515625" style="165" customWidth="1"/>
    <col min="9757" max="9770" width="10.28515625" style="165" customWidth="1"/>
    <col min="9771" max="9984" width="9.140625" style="165"/>
    <col min="9985" max="9985" width="12.140625" style="165" customWidth="1"/>
    <col min="9986" max="9986" width="15.42578125" style="165" customWidth="1"/>
    <col min="9987" max="9996" width="23.5703125" style="165" customWidth="1"/>
    <col min="9997" max="9997" width="12.140625" style="165" customWidth="1"/>
    <col min="9998" max="9998" width="15.42578125" style="165" customWidth="1"/>
    <col min="9999" max="10008" width="23.5703125" style="165" customWidth="1"/>
    <col min="10009" max="10010" width="10.28515625" style="165" customWidth="1"/>
    <col min="10011" max="10011" width="13.85546875" style="165" customWidth="1"/>
    <col min="10012" max="10012" width="13.28515625" style="165" customWidth="1"/>
    <col min="10013" max="10026" width="10.28515625" style="165" customWidth="1"/>
    <col min="10027" max="10240" width="9.140625" style="165"/>
    <col min="10241" max="10241" width="12.140625" style="165" customWidth="1"/>
    <col min="10242" max="10242" width="15.42578125" style="165" customWidth="1"/>
    <col min="10243" max="10252" width="23.5703125" style="165" customWidth="1"/>
    <col min="10253" max="10253" width="12.140625" style="165" customWidth="1"/>
    <col min="10254" max="10254" width="15.42578125" style="165" customWidth="1"/>
    <col min="10255" max="10264" width="23.5703125" style="165" customWidth="1"/>
    <col min="10265" max="10266" width="10.28515625" style="165" customWidth="1"/>
    <col min="10267" max="10267" width="13.85546875" style="165" customWidth="1"/>
    <col min="10268" max="10268" width="13.28515625" style="165" customWidth="1"/>
    <col min="10269" max="10282" width="10.28515625" style="165" customWidth="1"/>
    <col min="10283" max="10496" width="9.140625" style="165"/>
    <col min="10497" max="10497" width="12.140625" style="165" customWidth="1"/>
    <col min="10498" max="10498" width="15.42578125" style="165" customWidth="1"/>
    <col min="10499" max="10508" width="23.5703125" style="165" customWidth="1"/>
    <col min="10509" max="10509" width="12.140625" style="165" customWidth="1"/>
    <col min="10510" max="10510" width="15.42578125" style="165" customWidth="1"/>
    <col min="10511" max="10520" width="23.5703125" style="165" customWidth="1"/>
    <col min="10521" max="10522" width="10.28515625" style="165" customWidth="1"/>
    <col min="10523" max="10523" width="13.85546875" style="165" customWidth="1"/>
    <col min="10524" max="10524" width="13.28515625" style="165" customWidth="1"/>
    <col min="10525" max="10538" width="10.28515625" style="165" customWidth="1"/>
    <col min="10539" max="10752" width="9.140625" style="165"/>
    <col min="10753" max="10753" width="12.140625" style="165" customWidth="1"/>
    <col min="10754" max="10754" width="15.42578125" style="165" customWidth="1"/>
    <col min="10755" max="10764" width="23.5703125" style="165" customWidth="1"/>
    <col min="10765" max="10765" width="12.140625" style="165" customWidth="1"/>
    <col min="10766" max="10766" width="15.42578125" style="165" customWidth="1"/>
    <col min="10767" max="10776" width="23.5703125" style="165" customWidth="1"/>
    <col min="10777" max="10778" width="10.28515625" style="165" customWidth="1"/>
    <col min="10779" max="10779" width="13.85546875" style="165" customWidth="1"/>
    <col min="10780" max="10780" width="13.28515625" style="165" customWidth="1"/>
    <col min="10781" max="10794" width="10.28515625" style="165" customWidth="1"/>
    <col min="10795" max="11008" width="9.140625" style="165"/>
    <col min="11009" max="11009" width="12.140625" style="165" customWidth="1"/>
    <col min="11010" max="11010" width="15.42578125" style="165" customWidth="1"/>
    <col min="11011" max="11020" width="23.5703125" style="165" customWidth="1"/>
    <col min="11021" max="11021" width="12.140625" style="165" customWidth="1"/>
    <col min="11022" max="11022" width="15.42578125" style="165" customWidth="1"/>
    <col min="11023" max="11032" width="23.5703125" style="165" customWidth="1"/>
    <col min="11033" max="11034" width="10.28515625" style="165" customWidth="1"/>
    <col min="11035" max="11035" width="13.85546875" style="165" customWidth="1"/>
    <col min="11036" max="11036" width="13.28515625" style="165" customWidth="1"/>
    <col min="11037" max="11050" width="10.28515625" style="165" customWidth="1"/>
    <col min="11051" max="11264" width="9.140625" style="165"/>
    <col min="11265" max="11265" width="12.140625" style="165" customWidth="1"/>
    <col min="11266" max="11266" width="15.42578125" style="165" customWidth="1"/>
    <col min="11267" max="11276" width="23.5703125" style="165" customWidth="1"/>
    <col min="11277" max="11277" width="12.140625" style="165" customWidth="1"/>
    <col min="11278" max="11278" width="15.42578125" style="165" customWidth="1"/>
    <col min="11279" max="11288" width="23.5703125" style="165" customWidth="1"/>
    <col min="11289" max="11290" width="10.28515625" style="165" customWidth="1"/>
    <col min="11291" max="11291" width="13.85546875" style="165" customWidth="1"/>
    <col min="11292" max="11292" width="13.28515625" style="165" customWidth="1"/>
    <col min="11293" max="11306" width="10.28515625" style="165" customWidth="1"/>
    <col min="11307" max="11520" width="9.140625" style="165"/>
    <col min="11521" max="11521" width="12.140625" style="165" customWidth="1"/>
    <col min="11522" max="11522" width="15.42578125" style="165" customWidth="1"/>
    <col min="11523" max="11532" width="23.5703125" style="165" customWidth="1"/>
    <col min="11533" max="11533" width="12.140625" style="165" customWidth="1"/>
    <col min="11534" max="11534" width="15.42578125" style="165" customWidth="1"/>
    <col min="11535" max="11544" width="23.5703125" style="165" customWidth="1"/>
    <col min="11545" max="11546" width="10.28515625" style="165" customWidth="1"/>
    <col min="11547" max="11547" width="13.85546875" style="165" customWidth="1"/>
    <col min="11548" max="11548" width="13.28515625" style="165" customWidth="1"/>
    <col min="11549" max="11562" width="10.28515625" style="165" customWidth="1"/>
    <col min="11563" max="11776" width="9.140625" style="165"/>
    <col min="11777" max="11777" width="12.140625" style="165" customWidth="1"/>
    <col min="11778" max="11778" width="15.42578125" style="165" customWidth="1"/>
    <col min="11779" max="11788" width="23.5703125" style="165" customWidth="1"/>
    <col min="11789" max="11789" width="12.140625" style="165" customWidth="1"/>
    <col min="11790" max="11790" width="15.42578125" style="165" customWidth="1"/>
    <col min="11791" max="11800" width="23.5703125" style="165" customWidth="1"/>
    <col min="11801" max="11802" width="10.28515625" style="165" customWidth="1"/>
    <col min="11803" max="11803" width="13.85546875" style="165" customWidth="1"/>
    <col min="11804" max="11804" width="13.28515625" style="165" customWidth="1"/>
    <col min="11805" max="11818" width="10.28515625" style="165" customWidth="1"/>
    <col min="11819" max="12032" width="9.140625" style="165"/>
    <col min="12033" max="12033" width="12.140625" style="165" customWidth="1"/>
    <col min="12034" max="12034" width="15.42578125" style="165" customWidth="1"/>
    <col min="12035" max="12044" width="23.5703125" style="165" customWidth="1"/>
    <col min="12045" max="12045" width="12.140625" style="165" customWidth="1"/>
    <col min="12046" max="12046" width="15.42578125" style="165" customWidth="1"/>
    <col min="12047" max="12056" width="23.5703125" style="165" customWidth="1"/>
    <col min="12057" max="12058" width="10.28515625" style="165" customWidth="1"/>
    <col min="12059" max="12059" width="13.85546875" style="165" customWidth="1"/>
    <col min="12060" max="12060" width="13.28515625" style="165" customWidth="1"/>
    <col min="12061" max="12074" width="10.28515625" style="165" customWidth="1"/>
    <col min="12075" max="12288" width="9.140625" style="165"/>
    <col min="12289" max="12289" width="12.140625" style="165" customWidth="1"/>
    <col min="12290" max="12290" width="15.42578125" style="165" customWidth="1"/>
    <col min="12291" max="12300" width="23.5703125" style="165" customWidth="1"/>
    <col min="12301" max="12301" width="12.140625" style="165" customWidth="1"/>
    <col min="12302" max="12302" width="15.42578125" style="165" customWidth="1"/>
    <col min="12303" max="12312" width="23.5703125" style="165" customWidth="1"/>
    <col min="12313" max="12314" width="10.28515625" style="165" customWidth="1"/>
    <col min="12315" max="12315" width="13.85546875" style="165" customWidth="1"/>
    <col min="12316" max="12316" width="13.28515625" style="165" customWidth="1"/>
    <col min="12317" max="12330" width="10.28515625" style="165" customWidth="1"/>
    <col min="12331" max="12544" width="9.140625" style="165"/>
    <col min="12545" max="12545" width="12.140625" style="165" customWidth="1"/>
    <col min="12546" max="12546" width="15.42578125" style="165" customWidth="1"/>
    <col min="12547" max="12556" width="23.5703125" style="165" customWidth="1"/>
    <col min="12557" max="12557" width="12.140625" style="165" customWidth="1"/>
    <col min="12558" max="12558" width="15.42578125" style="165" customWidth="1"/>
    <col min="12559" max="12568" width="23.5703125" style="165" customWidth="1"/>
    <col min="12569" max="12570" width="10.28515625" style="165" customWidth="1"/>
    <col min="12571" max="12571" width="13.85546875" style="165" customWidth="1"/>
    <col min="12572" max="12572" width="13.28515625" style="165" customWidth="1"/>
    <col min="12573" max="12586" width="10.28515625" style="165" customWidth="1"/>
    <col min="12587" max="12800" width="9.140625" style="165"/>
    <col min="12801" max="12801" width="12.140625" style="165" customWidth="1"/>
    <col min="12802" max="12802" width="15.42578125" style="165" customWidth="1"/>
    <col min="12803" max="12812" width="23.5703125" style="165" customWidth="1"/>
    <col min="12813" max="12813" width="12.140625" style="165" customWidth="1"/>
    <col min="12814" max="12814" width="15.42578125" style="165" customWidth="1"/>
    <col min="12815" max="12824" width="23.5703125" style="165" customWidth="1"/>
    <col min="12825" max="12826" width="10.28515625" style="165" customWidth="1"/>
    <col min="12827" max="12827" width="13.85546875" style="165" customWidth="1"/>
    <col min="12828" max="12828" width="13.28515625" style="165" customWidth="1"/>
    <col min="12829" max="12842" width="10.28515625" style="165" customWidth="1"/>
    <col min="12843" max="13056" width="9.140625" style="165"/>
    <col min="13057" max="13057" width="12.140625" style="165" customWidth="1"/>
    <col min="13058" max="13058" width="15.42578125" style="165" customWidth="1"/>
    <col min="13059" max="13068" width="23.5703125" style="165" customWidth="1"/>
    <col min="13069" max="13069" width="12.140625" style="165" customWidth="1"/>
    <col min="13070" max="13070" width="15.42578125" style="165" customWidth="1"/>
    <col min="13071" max="13080" width="23.5703125" style="165" customWidth="1"/>
    <col min="13081" max="13082" width="10.28515625" style="165" customWidth="1"/>
    <col min="13083" max="13083" width="13.85546875" style="165" customWidth="1"/>
    <col min="13084" max="13084" width="13.28515625" style="165" customWidth="1"/>
    <col min="13085" max="13098" width="10.28515625" style="165" customWidth="1"/>
    <col min="13099" max="13312" width="9.140625" style="165"/>
    <col min="13313" max="13313" width="12.140625" style="165" customWidth="1"/>
    <col min="13314" max="13314" width="15.42578125" style="165" customWidth="1"/>
    <col min="13315" max="13324" width="23.5703125" style="165" customWidth="1"/>
    <col min="13325" max="13325" width="12.140625" style="165" customWidth="1"/>
    <col min="13326" max="13326" width="15.42578125" style="165" customWidth="1"/>
    <col min="13327" max="13336" width="23.5703125" style="165" customWidth="1"/>
    <col min="13337" max="13338" width="10.28515625" style="165" customWidth="1"/>
    <col min="13339" max="13339" width="13.85546875" style="165" customWidth="1"/>
    <col min="13340" max="13340" width="13.28515625" style="165" customWidth="1"/>
    <col min="13341" max="13354" width="10.28515625" style="165" customWidth="1"/>
    <col min="13355" max="13568" width="9.140625" style="165"/>
    <col min="13569" max="13569" width="12.140625" style="165" customWidth="1"/>
    <col min="13570" max="13570" width="15.42578125" style="165" customWidth="1"/>
    <col min="13571" max="13580" width="23.5703125" style="165" customWidth="1"/>
    <col min="13581" max="13581" width="12.140625" style="165" customWidth="1"/>
    <col min="13582" max="13582" width="15.42578125" style="165" customWidth="1"/>
    <col min="13583" max="13592" width="23.5703125" style="165" customWidth="1"/>
    <col min="13593" max="13594" width="10.28515625" style="165" customWidth="1"/>
    <col min="13595" max="13595" width="13.85546875" style="165" customWidth="1"/>
    <col min="13596" max="13596" width="13.28515625" style="165" customWidth="1"/>
    <col min="13597" max="13610" width="10.28515625" style="165" customWidth="1"/>
    <col min="13611" max="13824" width="9.140625" style="165"/>
    <col min="13825" max="13825" width="12.140625" style="165" customWidth="1"/>
    <col min="13826" max="13826" width="15.42578125" style="165" customWidth="1"/>
    <col min="13827" max="13836" width="23.5703125" style="165" customWidth="1"/>
    <col min="13837" max="13837" width="12.140625" style="165" customWidth="1"/>
    <col min="13838" max="13838" width="15.42578125" style="165" customWidth="1"/>
    <col min="13839" max="13848" width="23.5703125" style="165" customWidth="1"/>
    <col min="13849" max="13850" width="10.28515625" style="165" customWidth="1"/>
    <col min="13851" max="13851" width="13.85546875" style="165" customWidth="1"/>
    <col min="13852" max="13852" width="13.28515625" style="165" customWidth="1"/>
    <col min="13853" max="13866" width="10.28515625" style="165" customWidth="1"/>
    <col min="13867" max="14080" width="9.140625" style="165"/>
    <col min="14081" max="14081" width="12.140625" style="165" customWidth="1"/>
    <col min="14082" max="14082" width="15.42578125" style="165" customWidth="1"/>
    <col min="14083" max="14092" width="23.5703125" style="165" customWidth="1"/>
    <col min="14093" max="14093" width="12.140625" style="165" customWidth="1"/>
    <col min="14094" max="14094" width="15.42578125" style="165" customWidth="1"/>
    <col min="14095" max="14104" width="23.5703125" style="165" customWidth="1"/>
    <col min="14105" max="14106" width="10.28515625" style="165" customWidth="1"/>
    <col min="14107" max="14107" width="13.85546875" style="165" customWidth="1"/>
    <col min="14108" max="14108" width="13.28515625" style="165" customWidth="1"/>
    <col min="14109" max="14122" width="10.28515625" style="165" customWidth="1"/>
    <col min="14123" max="14336" width="9.140625" style="165"/>
    <col min="14337" max="14337" width="12.140625" style="165" customWidth="1"/>
    <col min="14338" max="14338" width="15.42578125" style="165" customWidth="1"/>
    <col min="14339" max="14348" width="23.5703125" style="165" customWidth="1"/>
    <col min="14349" max="14349" width="12.140625" style="165" customWidth="1"/>
    <col min="14350" max="14350" width="15.42578125" style="165" customWidth="1"/>
    <col min="14351" max="14360" width="23.5703125" style="165" customWidth="1"/>
    <col min="14361" max="14362" width="10.28515625" style="165" customWidth="1"/>
    <col min="14363" max="14363" width="13.85546875" style="165" customWidth="1"/>
    <col min="14364" max="14364" width="13.28515625" style="165" customWidth="1"/>
    <col min="14365" max="14378" width="10.28515625" style="165" customWidth="1"/>
    <col min="14379" max="14592" width="9.140625" style="165"/>
    <col min="14593" max="14593" width="12.140625" style="165" customWidth="1"/>
    <col min="14594" max="14594" width="15.42578125" style="165" customWidth="1"/>
    <col min="14595" max="14604" width="23.5703125" style="165" customWidth="1"/>
    <col min="14605" max="14605" width="12.140625" style="165" customWidth="1"/>
    <col min="14606" max="14606" width="15.42578125" style="165" customWidth="1"/>
    <col min="14607" max="14616" width="23.5703125" style="165" customWidth="1"/>
    <col min="14617" max="14618" width="10.28515625" style="165" customWidth="1"/>
    <col min="14619" max="14619" width="13.85546875" style="165" customWidth="1"/>
    <col min="14620" max="14620" width="13.28515625" style="165" customWidth="1"/>
    <col min="14621" max="14634" width="10.28515625" style="165" customWidth="1"/>
    <col min="14635" max="14848" width="9.140625" style="165"/>
    <col min="14849" max="14849" width="12.140625" style="165" customWidth="1"/>
    <col min="14850" max="14850" width="15.42578125" style="165" customWidth="1"/>
    <col min="14851" max="14860" width="23.5703125" style="165" customWidth="1"/>
    <col min="14861" max="14861" width="12.140625" style="165" customWidth="1"/>
    <col min="14862" max="14862" width="15.42578125" style="165" customWidth="1"/>
    <col min="14863" max="14872" width="23.5703125" style="165" customWidth="1"/>
    <col min="14873" max="14874" width="10.28515625" style="165" customWidth="1"/>
    <col min="14875" max="14875" width="13.85546875" style="165" customWidth="1"/>
    <col min="14876" max="14876" width="13.28515625" style="165" customWidth="1"/>
    <col min="14877" max="14890" width="10.28515625" style="165" customWidth="1"/>
    <col min="14891" max="15104" width="9.140625" style="165"/>
    <col min="15105" max="15105" width="12.140625" style="165" customWidth="1"/>
    <col min="15106" max="15106" width="15.42578125" style="165" customWidth="1"/>
    <col min="15107" max="15116" width="23.5703125" style="165" customWidth="1"/>
    <col min="15117" max="15117" width="12.140625" style="165" customWidth="1"/>
    <col min="15118" max="15118" width="15.42578125" style="165" customWidth="1"/>
    <col min="15119" max="15128" width="23.5703125" style="165" customWidth="1"/>
    <col min="15129" max="15130" width="10.28515625" style="165" customWidth="1"/>
    <col min="15131" max="15131" width="13.85546875" style="165" customWidth="1"/>
    <col min="15132" max="15132" width="13.28515625" style="165" customWidth="1"/>
    <col min="15133" max="15146" width="10.28515625" style="165" customWidth="1"/>
    <col min="15147" max="15360" width="9.140625" style="165"/>
    <col min="15361" max="15361" width="12.140625" style="165" customWidth="1"/>
    <col min="15362" max="15362" width="15.42578125" style="165" customWidth="1"/>
    <col min="15363" max="15372" width="23.5703125" style="165" customWidth="1"/>
    <col min="15373" max="15373" width="12.140625" style="165" customWidth="1"/>
    <col min="15374" max="15374" width="15.42578125" style="165" customWidth="1"/>
    <col min="15375" max="15384" width="23.5703125" style="165" customWidth="1"/>
    <col min="15385" max="15386" width="10.28515625" style="165" customWidth="1"/>
    <col min="15387" max="15387" width="13.85546875" style="165" customWidth="1"/>
    <col min="15388" max="15388" width="13.28515625" style="165" customWidth="1"/>
    <col min="15389" max="15402" width="10.28515625" style="165" customWidth="1"/>
    <col min="15403" max="15616" width="9.140625" style="165"/>
    <col min="15617" max="15617" width="12.140625" style="165" customWidth="1"/>
    <col min="15618" max="15618" width="15.42578125" style="165" customWidth="1"/>
    <col min="15619" max="15628" width="23.5703125" style="165" customWidth="1"/>
    <col min="15629" max="15629" width="12.140625" style="165" customWidth="1"/>
    <col min="15630" max="15630" width="15.42578125" style="165" customWidth="1"/>
    <col min="15631" max="15640" width="23.5703125" style="165" customWidth="1"/>
    <col min="15641" max="15642" width="10.28515625" style="165" customWidth="1"/>
    <col min="15643" max="15643" width="13.85546875" style="165" customWidth="1"/>
    <col min="15644" max="15644" width="13.28515625" style="165" customWidth="1"/>
    <col min="15645" max="15658" width="10.28515625" style="165" customWidth="1"/>
    <col min="15659" max="15872" width="9.140625" style="165"/>
    <col min="15873" max="15873" width="12.140625" style="165" customWidth="1"/>
    <col min="15874" max="15874" width="15.42578125" style="165" customWidth="1"/>
    <col min="15875" max="15884" width="23.5703125" style="165" customWidth="1"/>
    <col min="15885" max="15885" width="12.140625" style="165" customWidth="1"/>
    <col min="15886" max="15886" width="15.42578125" style="165" customWidth="1"/>
    <col min="15887" max="15896" width="23.5703125" style="165" customWidth="1"/>
    <col min="15897" max="15898" width="10.28515625" style="165" customWidth="1"/>
    <col min="15899" max="15899" width="13.85546875" style="165" customWidth="1"/>
    <col min="15900" max="15900" width="13.28515625" style="165" customWidth="1"/>
    <col min="15901" max="15914" width="10.28515625" style="165" customWidth="1"/>
    <col min="15915" max="16128" width="9.140625" style="165"/>
    <col min="16129" max="16129" width="12.140625" style="165" customWidth="1"/>
    <col min="16130" max="16130" width="15.42578125" style="165" customWidth="1"/>
    <col min="16131" max="16140" width="23.5703125" style="165" customWidth="1"/>
    <col min="16141" max="16141" width="12.140625" style="165" customWidth="1"/>
    <col min="16142" max="16142" width="15.42578125" style="165" customWidth="1"/>
    <col min="16143" max="16152" width="23.5703125" style="165" customWidth="1"/>
    <col min="16153" max="16154" width="10.28515625" style="165" customWidth="1"/>
    <col min="16155" max="16155" width="13.85546875" style="165" customWidth="1"/>
    <col min="16156" max="16156" width="13.28515625" style="165" customWidth="1"/>
    <col min="16157" max="16170" width="10.28515625" style="165" customWidth="1"/>
    <col min="16171" max="16384" width="9.140625" style="165"/>
  </cols>
  <sheetData>
    <row r="1" spans="1:48" ht="18.75">
      <c r="A1" s="283" t="s">
        <v>296</v>
      </c>
      <c r="B1" s="284"/>
      <c r="C1" s="284"/>
      <c r="D1" s="284"/>
      <c r="E1" s="284"/>
      <c r="F1" s="284"/>
      <c r="G1" s="284"/>
      <c r="H1" s="284"/>
      <c r="I1" s="284"/>
      <c r="J1" s="284"/>
      <c r="K1" s="284"/>
      <c r="L1" s="164"/>
      <c r="M1" s="283" t="s">
        <v>305</v>
      </c>
      <c r="N1" s="284"/>
      <c r="O1" s="284"/>
      <c r="P1" s="284"/>
      <c r="Q1" s="284"/>
      <c r="R1" s="284"/>
      <c r="S1" s="284"/>
      <c r="T1" s="284"/>
      <c r="U1" s="284"/>
      <c r="V1" s="284"/>
      <c r="W1" s="284"/>
      <c r="X1" s="284"/>
    </row>
    <row r="2" spans="1:48" ht="13.5" customHeight="1">
      <c r="A2" s="166" t="s">
        <v>306</v>
      </c>
      <c r="B2" s="167"/>
      <c r="C2" s="168"/>
      <c r="D2" s="168"/>
      <c r="E2" s="168"/>
      <c r="F2" s="168"/>
      <c r="G2" s="168"/>
      <c r="H2" s="168"/>
      <c r="I2" s="168"/>
      <c r="J2" s="168"/>
      <c r="K2" s="168"/>
      <c r="L2" s="168"/>
      <c r="M2" s="166" t="s">
        <v>304</v>
      </c>
      <c r="N2" s="167"/>
      <c r="O2" s="168"/>
      <c r="P2" s="168"/>
      <c r="Q2" s="168"/>
      <c r="R2" s="168"/>
      <c r="S2" s="168"/>
      <c r="T2" s="168"/>
      <c r="U2" s="168"/>
      <c r="V2" s="168"/>
      <c r="W2" s="168"/>
      <c r="X2" s="168"/>
      <c r="Y2" s="166" t="s">
        <v>306</v>
      </c>
      <c r="Z2" s="167"/>
    </row>
    <row r="3" spans="1:48" ht="14.25">
      <c r="A3" s="169"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M3" s="169" t="str">
        <f>IF($Z$3="","連続１０回・２０回出場者のデータを入力してください。締切り以降の申請は受付いたしません。
",$Z$3)</f>
        <v xml:space="preserve">連続１０回・２０回出場者のデータを入力してください。締切り以降の申請は受付いたしません。
</v>
      </c>
      <c r="Y3" s="169" t="str">
        <f>IF($Z$3="","連続１０回もしくは２０回出場者のデータを入力してください。締切り以降の申請は受付いたしません。
",$Z$3)</f>
        <v xml:space="preserve">連続１０回もしくは２０回出場者のデータを入力してください。締切り以降の申請は受付いたしません。
</v>
      </c>
      <c r="Z3" s="170"/>
    </row>
    <row r="4" spans="1:48" ht="15" thickBot="1">
      <c r="A4" s="181" t="str">
        <f>申込一覧表!A3</f>
        <v/>
      </c>
      <c r="B4" s="182">
        <f>申込書!Q4</f>
        <v>0</v>
      </c>
      <c r="M4" s="181" t="str">
        <f>申込一覧表!A3</f>
        <v/>
      </c>
      <c r="N4" s="182">
        <f>申込書!Q4</f>
        <v>0</v>
      </c>
      <c r="Y4" s="181" t="str">
        <f>申込一覧表!A3</f>
        <v/>
      </c>
      <c r="Z4" s="182">
        <f>申込書!Q4</f>
        <v>0</v>
      </c>
    </row>
    <row r="5" spans="1:48" ht="17.25" customHeight="1">
      <c r="A5" s="285"/>
      <c r="B5" s="286"/>
      <c r="C5" s="279">
        <v>1</v>
      </c>
      <c r="D5" s="280"/>
      <c r="E5" s="279">
        <v>2</v>
      </c>
      <c r="F5" s="280"/>
      <c r="G5" s="279">
        <v>3</v>
      </c>
      <c r="H5" s="280"/>
      <c r="I5" s="279">
        <v>4</v>
      </c>
      <c r="J5" s="280"/>
      <c r="K5" s="291">
        <v>5</v>
      </c>
      <c r="L5" s="292"/>
      <c r="M5" s="285"/>
      <c r="N5" s="286"/>
      <c r="O5" s="279">
        <v>6</v>
      </c>
      <c r="P5" s="280"/>
      <c r="Q5" s="279">
        <v>7</v>
      </c>
      <c r="R5" s="280"/>
      <c r="S5" s="279">
        <v>8</v>
      </c>
      <c r="T5" s="280"/>
      <c r="U5" s="279">
        <v>9</v>
      </c>
      <c r="V5" s="280"/>
      <c r="W5" s="279">
        <v>10</v>
      </c>
      <c r="X5" s="280"/>
      <c r="Y5" s="285"/>
      <c r="Z5" s="286"/>
      <c r="AA5" s="279">
        <v>11</v>
      </c>
      <c r="AB5" s="280"/>
      <c r="AC5" s="279">
        <v>12</v>
      </c>
      <c r="AD5" s="280"/>
      <c r="AE5" s="279">
        <v>13</v>
      </c>
      <c r="AF5" s="280"/>
      <c r="AG5" s="279">
        <v>14</v>
      </c>
      <c r="AH5" s="280"/>
      <c r="AI5" s="279">
        <v>15</v>
      </c>
      <c r="AJ5" s="280"/>
      <c r="AO5" s="165">
        <v>800</v>
      </c>
      <c r="AP5" s="165">
        <v>1500</v>
      </c>
      <c r="AQ5" s="165">
        <v>3000</v>
      </c>
      <c r="AR5" s="165">
        <v>400</v>
      </c>
      <c r="AV5" s="171" t="s">
        <v>269</v>
      </c>
    </row>
    <row r="6" spans="1:48" ht="17.25" customHeight="1">
      <c r="A6" s="287"/>
      <c r="B6" s="288"/>
      <c r="C6" s="172"/>
      <c r="D6" s="173"/>
      <c r="E6" s="172" t="s">
        <v>307</v>
      </c>
      <c r="F6" s="173"/>
      <c r="G6" s="172" t="s">
        <v>307</v>
      </c>
      <c r="H6" s="173"/>
      <c r="I6" s="172" t="s">
        <v>307</v>
      </c>
      <c r="J6" s="173"/>
      <c r="K6" s="172" t="s">
        <v>307</v>
      </c>
      <c r="L6" s="173"/>
      <c r="M6" s="287"/>
      <c r="N6" s="288"/>
      <c r="O6" s="172" t="s">
        <v>307</v>
      </c>
      <c r="P6" s="173"/>
      <c r="Q6" s="172" t="s">
        <v>307</v>
      </c>
      <c r="R6" s="173"/>
      <c r="S6" s="172" t="s">
        <v>307</v>
      </c>
      <c r="T6" s="173"/>
      <c r="U6" s="172" t="s">
        <v>307</v>
      </c>
      <c r="V6" s="173"/>
      <c r="W6" s="172" t="s">
        <v>307</v>
      </c>
      <c r="X6" s="173"/>
      <c r="Y6" s="287"/>
      <c r="Z6" s="288"/>
      <c r="AA6" s="172"/>
      <c r="AB6" s="173"/>
      <c r="AC6" s="172" t="s">
        <v>307</v>
      </c>
      <c r="AD6" s="173"/>
      <c r="AE6" s="172" t="s">
        <v>307</v>
      </c>
      <c r="AF6" s="173"/>
      <c r="AG6" s="172"/>
      <c r="AH6" s="173"/>
      <c r="AI6" s="172"/>
      <c r="AJ6" s="173"/>
      <c r="AL6" s="165">
        <v>1</v>
      </c>
      <c r="AM6" s="165" t="str">
        <f>IF(申込一覧表!AA6="","",申込一覧表!AA6)</f>
        <v/>
      </c>
      <c r="AN6" s="174" t="str">
        <f>IF(申込一覧表!B6="","",申込一覧表!B6)</f>
        <v/>
      </c>
      <c r="AV6" s="171" t="s">
        <v>270</v>
      </c>
    </row>
    <row r="7" spans="1:48" ht="17.25" customHeight="1" thickBot="1">
      <c r="A7" s="289"/>
      <c r="B7" s="290"/>
      <c r="C7" s="281" t="str">
        <f>IF(C6="","",VLOOKUP(C6,$AM$6:$AN$203,2,0))</f>
        <v/>
      </c>
      <c r="D7" s="282"/>
      <c r="E7" s="281" t="str">
        <f>IF(E6="","",VLOOKUP(E6,$AM$6:$AN$203,2,0))</f>
        <v/>
      </c>
      <c r="F7" s="282"/>
      <c r="G7" s="281" t="str">
        <f>IF(G6="","",VLOOKUP(G6,$AM$6:$AN$203,2,0))</f>
        <v/>
      </c>
      <c r="H7" s="282"/>
      <c r="I7" s="281" t="str">
        <f>IF(I6="","",VLOOKUP(I6,$AM$6:$AN$203,2,0))</f>
        <v/>
      </c>
      <c r="J7" s="282"/>
      <c r="K7" s="281" t="str">
        <f>IF(K6="","",VLOOKUP(K6,$AM$6:$AN$203,2,0))</f>
        <v/>
      </c>
      <c r="L7" s="282"/>
      <c r="M7" s="289"/>
      <c r="N7" s="290"/>
      <c r="O7" s="281" t="str">
        <f>IF(O6="","",VLOOKUP(O6,$AM$6:$AN$203,2,0))</f>
        <v/>
      </c>
      <c r="P7" s="282"/>
      <c r="Q7" s="281" t="str">
        <f>IF(Q6="","",VLOOKUP(Q6,$AM$6:$AN$203,2,0))</f>
        <v/>
      </c>
      <c r="R7" s="282"/>
      <c r="S7" s="281" t="str">
        <f>IF(S6="","",VLOOKUP(S6,$AM$6:$AN$203,2,0))</f>
        <v/>
      </c>
      <c r="T7" s="282"/>
      <c r="U7" s="281" t="str">
        <f>IF(U6="","",VLOOKUP(U6,$AM$6:$AN$203,2,0))</f>
        <v/>
      </c>
      <c r="V7" s="282"/>
      <c r="W7" s="281" t="str">
        <f>IF(W6="","",VLOOKUP(W6,$AM$6:$AN$203,2,0))</f>
        <v/>
      </c>
      <c r="X7" s="282"/>
      <c r="Y7" s="289"/>
      <c r="Z7" s="290"/>
      <c r="AA7" s="281" t="str">
        <f>IF(AA6="","",VLOOKUP(AA6,$AM$6:$AN$203,2,0))</f>
        <v/>
      </c>
      <c r="AB7" s="282"/>
      <c r="AC7" s="281" t="str">
        <f>IF(AC6="","",VLOOKUP(AC6,$AM$6:$AN$203,2,0))</f>
        <v/>
      </c>
      <c r="AD7" s="282"/>
      <c r="AE7" s="281" t="str">
        <f>IF(AE6="","",VLOOKUP(AE6,$AM$6:$AN$203,2,0))</f>
        <v/>
      </c>
      <c r="AF7" s="282"/>
      <c r="AG7" s="281" t="str">
        <f>IF(AG6="","",VLOOKUP(AG6,$AM$6:$AN$203,2,0))</f>
        <v/>
      </c>
      <c r="AH7" s="282"/>
      <c r="AI7" s="281" t="str">
        <f>IF(AI6="","",VLOOKUP(AI6,$AM$6:$AN$203,2,0))</f>
        <v/>
      </c>
      <c r="AJ7" s="282"/>
      <c r="AL7" s="165">
        <v>2</v>
      </c>
      <c r="AM7" s="165" t="str">
        <f>IF(申込一覧表!AA7="","",申込一覧表!AA7)</f>
        <v/>
      </c>
      <c r="AN7" s="174" t="str">
        <f>IF(申込一覧表!B7="","",申込一覧表!B7)</f>
        <v/>
      </c>
      <c r="AV7" s="175" t="s">
        <v>271</v>
      </c>
    </row>
    <row r="8" spans="1:48" ht="17.25" customHeight="1">
      <c r="A8" s="266" t="s">
        <v>316</v>
      </c>
      <c r="B8" s="176" t="s">
        <v>273</v>
      </c>
      <c r="C8" s="269"/>
      <c r="D8" s="270"/>
      <c r="E8" s="269"/>
      <c r="F8" s="270"/>
      <c r="G8" s="269"/>
      <c r="H8" s="270"/>
      <c r="I8" s="269"/>
      <c r="J8" s="270"/>
      <c r="K8" s="269"/>
      <c r="L8" s="270"/>
      <c r="M8" s="266" t="s">
        <v>316</v>
      </c>
      <c r="N8" s="176" t="s">
        <v>273</v>
      </c>
      <c r="O8" s="269"/>
      <c r="P8" s="270"/>
      <c r="Q8" s="269"/>
      <c r="R8" s="270"/>
      <c r="S8" s="269"/>
      <c r="T8" s="270"/>
      <c r="U8" s="269"/>
      <c r="V8" s="270"/>
      <c r="W8" s="269"/>
      <c r="X8" s="270"/>
      <c r="Y8" s="266" t="s">
        <v>316</v>
      </c>
      <c r="Z8" s="176" t="s">
        <v>273</v>
      </c>
      <c r="AA8" s="269"/>
      <c r="AB8" s="270"/>
      <c r="AC8" s="269"/>
      <c r="AD8" s="270"/>
      <c r="AE8" s="269"/>
      <c r="AF8" s="270"/>
      <c r="AG8" s="269"/>
      <c r="AH8" s="270"/>
      <c r="AI8" s="269"/>
      <c r="AJ8" s="270"/>
      <c r="AL8" s="165">
        <v>3</v>
      </c>
      <c r="AM8" s="165" t="str">
        <f>IF(申込一覧表!AA8="","",申込一覧表!AA8)</f>
        <v/>
      </c>
      <c r="AN8" s="174" t="str">
        <f>IF(申込一覧表!B8="","",申込一覧表!B8)</f>
        <v/>
      </c>
      <c r="AV8" s="175" t="s">
        <v>301</v>
      </c>
    </row>
    <row r="9" spans="1:48" ht="17.25" customHeight="1">
      <c r="A9" s="267"/>
      <c r="B9" s="177" t="s">
        <v>274</v>
      </c>
      <c r="C9" s="271"/>
      <c r="D9" s="272"/>
      <c r="E9" s="271"/>
      <c r="F9" s="272"/>
      <c r="G9" s="271"/>
      <c r="H9" s="272"/>
      <c r="I9" s="271"/>
      <c r="J9" s="272"/>
      <c r="K9" s="271"/>
      <c r="L9" s="272"/>
      <c r="M9" s="267"/>
      <c r="N9" s="177" t="s">
        <v>274</v>
      </c>
      <c r="O9" s="271"/>
      <c r="P9" s="272"/>
      <c r="Q9" s="271"/>
      <c r="R9" s="272"/>
      <c r="S9" s="271"/>
      <c r="T9" s="272"/>
      <c r="U9" s="271"/>
      <c r="V9" s="272"/>
      <c r="W9" s="271"/>
      <c r="X9" s="272"/>
      <c r="Y9" s="267"/>
      <c r="Z9" s="177" t="s">
        <v>274</v>
      </c>
      <c r="AA9" s="271"/>
      <c r="AB9" s="272"/>
      <c r="AC9" s="271"/>
      <c r="AD9" s="272"/>
      <c r="AE9" s="271"/>
      <c r="AF9" s="272"/>
      <c r="AG9" s="271"/>
      <c r="AH9" s="272"/>
      <c r="AI9" s="271"/>
      <c r="AJ9" s="272"/>
      <c r="AL9" s="165">
        <v>4</v>
      </c>
      <c r="AM9" s="165" t="str">
        <f>IF(申込一覧表!AA9="","",申込一覧表!AA9)</f>
        <v/>
      </c>
      <c r="AN9" s="174" t="str">
        <f>IF(申込一覧表!B9="","",申込一覧表!B9)</f>
        <v/>
      </c>
      <c r="AV9" s="175"/>
    </row>
    <row r="10" spans="1:48" ht="17.25" customHeight="1">
      <c r="A10" s="267"/>
      <c r="B10" s="177" t="s">
        <v>275</v>
      </c>
      <c r="C10" s="271"/>
      <c r="D10" s="272"/>
      <c r="E10" s="271"/>
      <c r="F10" s="272"/>
      <c r="G10" s="271"/>
      <c r="H10" s="272"/>
      <c r="I10" s="271"/>
      <c r="J10" s="272"/>
      <c r="K10" s="271"/>
      <c r="L10" s="272"/>
      <c r="M10" s="267"/>
      <c r="N10" s="177" t="s">
        <v>275</v>
      </c>
      <c r="O10" s="271"/>
      <c r="P10" s="272"/>
      <c r="Q10" s="271"/>
      <c r="R10" s="272"/>
      <c r="S10" s="271"/>
      <c r="T10" s="272"/>
      <c r="U10" s="271"/>
      <c r="V10" s="272"/>
      <c r="W10" s="271"/>
      <c r="X10" s="272"/>
      <c r="Y10" s="267"/>
      <c r="Z10" s="177" t="s">
        <v>275</v>
      </c>
      <c r="AA10" s="271"/>
      <c r="AB10" s="272"/>
      <c r="AC10" s="271"/>
      <c r="AD10" s="272"/>
      <c r="AE10" s="271"/>
      <c r="AF10" s="272"/>
      <c r="AG10" s="271"/>
      <c r="AH10" s="272"/>
      <c r="AI10" s="271"/>
      <c r="AJ10" s="272"/>
      <c r="AL10" s="165">
        <v>5</v>
      </c>
      <c r="AM10" s="165" t="str">
        <f>IF(申込一覧表!AA10="","",申込一覧表!AA10)</f>
        <v/>
      </c>
      <c r="AN10" s="174" t="str">
        <f>IF(申込一覧表!B10="","",申込一覧表!B10)</f>
        <v/>
      </c>
      <c r="AV10" s="175"/>
    </row>
    <row r="11" spans="1:48" ht="17.25" customHeight="1" thickBot="1">
      <c r="A11" s="268"/>
      <c r="B11" s="178" t="s">
        <v>276</v>
      </c>
      <c r="C11" s="273"/>
      <c r="D11" s="274"/>
      <c r="E11" s="273"/>
      <c r="F11" s="274"/>
      <c r="G11" s="273"/>
      <c r="H11" s="274"/>
      <c r="I11" s="273"/>
      <c r="J11" s="274"/>
      <c r="K11" s="273"/>
      <c r="L11" s="274"/>
      <c r="M11" s="268"/>
      <c r="N11" s="178" t="s">
        <v>276</v>
      </c>
      <c r="O11" s="273"/>
      <c r="P11" s="274"/>
      <c r="Q11" s="273"/>
      <c r="R11" s="274"/>
      <c r="S11" s="273"/>
      <c r="T11" s="274"/>
      <c r="U11" s="273"/>
      <c r="V11" s="274"/>
      <c r="W11" s="273"/>
      <c r="X11" s="274"/>
      <c r="Y11" s="268"/>
      <c r="Z11" s="178" t="s">
        <v>276</v>
      </c>
      <c r="AA11" s="273"/>
      <c r="AB11" s="274"/>
      <c r="AC11" s="273"/>
      <c r="AD11" s="274"/>
      <c r="AE11" s="273"/>
      <c r="AF11" s="274"/>
      <c r="AG11" s="273"/>
      <c r="AH11" s="274"/>
      <c r="AI11" s="273"/>
      <c r="AJ11" s="274"/>
      <c r="AL11" s="165">
        <v>6</v>
      </c>
      <c r="AM11" s="165" t="str">
        <f>IF(申込一覧表!AA11="","",申込一覧表!AA11)</f>
        <v/>
      </c>
      <c r="AN11" s="174" t="str">
        <f>IF(申込一覧表!B11="","",申込一覧表!B11)</f>
        <v/>
      </c>
      <c r="AV11" s="175"/>
    </row>
    <row r="12" spans="1:48" ht="17.25" customHeight="1">
      <c r="A12" s="266" t="s">
        <v>313</v>
      </c>
      <c r="B12" s="176" t="s">
        <v>273</v>
      </c>
      <c r="C12" s="269"/>
      <c r="D12" s="270"/>
      <c r="E12" s="269"/>
      <c r="F12" s="270"/>
      <c r="G12" s="269"/>
      <c r="H12" s="270"/>
      <c r="I12" s="269"/>
      <c r="J12" s="270"/>
      <c r="K12" s="269"/>
      <c r="L12" s="270"/>
      <c r="M12" s="266" t="s">
        <v>313</v>
      </c>
      <c r="N12" s="176" t="s">
        <v>273</v>
      </c>
      <c r="O12" s="269"/>
      <c r="P12" s="270"/>
      <c r="Q12" s="269"/>
      <c r="R12" s="270"/>
      <c r="S12" s="269"/>
      <c r="T12" s="270"/>
      <c r="U12" s="269"/>
      <c r="V12" s="270"/>
      <c r="W12" s="269"/>
      <c r="X12" s="270"/>
      <c r="Y12" s="266" t="s">
        <v>313</v>
      </c>
      <c r="Z12" s="176" t="s">
        <v>273</v>
      </c>
      <c r="AA12" s="269"/>
      <c r="AB12" s="270"/>
      <c r="AC12" s="269"/>
      <c r="AD12" s="270"/>
      <c r="AE12" s="269"/>
      <c r="AF12" s="270"/>
      <c r="AG12" s="269"/>
      <c r="AH12" s="270"/>
      <c r="AI12" s="269"/>
      <c r="AJ12" s="270"/>
      <c r="AL12" s="165">
        <v>7</v>
      </c>
      <c r="AM12" s="165" t="str">
        <f>IF(申込一覧表!AA12="","",申込一覧表!AA12)</f>
        <v/>
      </c>
      <c r="AN12" s="174" t="str">
        <f>IF(申込一覧表!B12="","",申込一覧表!B12)</f>
        <v/>
      </c>
      <c r="AV12" s="175"/>
    </row>
    <row r="13" spans="1:48" ht="17.25" customHeight="1">
      <c r="A13" s="267"/>
      <c r="B13" s="177" t="s">
        <v>274</v>
      </c>
      <c r="C13" s="271"/>
      <c r="D13" s="272"/>
      <c r="E13" s="271"/>
      <c r="F13" s="272"/>
      <c r="G13" s="271"/>
      <c r="H13" s="272"/>
      <c r="I13" s="271"/>
      <c r="J13" s="272"/>
      <c r="K13" s="271"/>
      <c r="L13" s="272"/>
      <c r="M13" s="267"/>
      <c r="N13" s="177" t="s">
        <v>274</v>
      </c>
      <c r="O13" s="271"/>
      <c r="P13" s="272"/>
      <c r="Q13" s="271"/>
      <c r="R13" s="272"/>
      <c r="S13" s="271"/>
      <c r="T13" s="272"/>
      <c r="U13" s="271"/>
      <c r="V13" s="272"/>
      <c r="W13" s="271"/>
      <c r="X13" s="272"/>
      <c r="Y13" s="267"/>
      <c r="Z13" s="177" t="s">
        <v>274</v>
      </c>
      <c r="AA13" s="271"/>
      <c r="AB13" s="272"/>
      <c r="AC13" s="271"/>
      <c r="AD13" s="272"/>
      <c r="AE13" s="271"/>
      <c r="AF13" s="272"/>
      <c r="AG13" s="271"/>
      <c r="AH13" s="272"/>
      <c r="AI13" s="271"/>
      <c r="AJ13" s="272"/>
      <c r="AL13" s="165">
        <v>8</v>
      </c>
      <c r="AM13" s="165" t="str">
        <f>IF(申込一覧表!AA13="","",申込一覧表!AA13)</f>
        <v/>
      </c>
      <c r="AN13" s="174" t="str">
        <f>IF(申込一覧表!B13="","",申込一覧表!B13)</f>
        <v/>
      </c>
      <c r="AV13" s="175"/>
    </row>
    <row r="14" spans="1:48" ht="17.25" customHeight="1">
      <c r="A14" s="267"/>
      <c r="B14" s="177" t="s">
        <v>275</v>
      </c>
      <c r="C14" s="271"/>
      <c r="D14" s="272"/>
      <c r="E14" s="271"/>
      <c r="F14" s="272"/>
      <c r="G14" s="271"/>
      <c r="H14" s="272"/>
      <c r="I14" s="271"/>
      <c r="J14" s="272"/>
      <c r="K14" s="271"/>
      <c r="L14" s="272"/>
      <c r="M14" s="267"/>
      <c r="N14" s="177" t="s">
        <v>275</v>
      </c>
      <c r="O14" s="271"/>
      <c r="P14" s="272"/>
      <c r="Q14" s="271"/>
      <c r="R14" s="272"/>
      <c r="S14" s="271"/>
      <c r="T14" s="272"/>
      <c r="U14" s="271"/>
      <c r="V14" s="272"/>
      <c r="W14" s="271"/>
      <c r="X14" s="272"/>
      <c r="Y14" s="267"/>
      <c r="Z14" s="177" t="s">
        <v>275</v>
      </c>
      <c r="AA14" s="271"/>
      <c r="AB14" s="272"/>
      <c r="AC14" s="271"/>
      <c r="AD14" s="272"/>
      <c r="AE14" s="271"/>
      <c r="AF14" s="272"/>
      <c r="AG14" s="271"/>
      <c r="AH14" s="272"/>
      <c r="AI14" s="271"/>
      <c r="AJ14" s="272"/>
      <c r="AL14" s="165">
        <v>9</v>
      </c>
      <c r="AM14" s="165" t="str">
        <f>IF(申込一覧表!AA14="","",申込一覧表!AA14)</f>
        <v/>
      </c>
      <c r="AN14" s="174" t="str">
        <f>IF(申込一覧表!B14="","",申込一覧表!B14)</f>
        <v/>
      </c>
      <c r="AV14" s="175"/>
    </row>
    <row r="15" spans="1:48" ht="17.25" customHeight="1" thickBot="1">
      <c r="A15" s="268"/>
      <c r="B15" s="178" t="s">
        <v>276</v>
      </c>
      <c r="C15" s="273"/>
      <c r="D15" s="274"/>
      <c r="E15" s="273"/>
      <c r="F15" s="274"/>
      <c r="G15" s="273"/>
      <c r="H15" s="274"/>
      <c r="I15" s="273"/>
      <c r="J15" s="274"/>
      <c r="K15" s="273"/>
      <c r="L15" s="274"/>
      <c r="M15" s="268"/>
      <c r="N15" s="178" t="s">
        <v>276</v>
      </c>
      <c r="O15" s="273"/>
      <c r="P15" s="274"/>
      <c r="Q15" s="273"/>
      <c r="R15" s="274"/>
      <c r="S15" s="273"/>
      <c r="T15" s="274"/>
      <c r="U15" s="273"/>
      <c r="V15" s="274"/>
      <c r="W15" s="273"/>
      <c r="X15" s="274"/>
      <c r="Y15" s="268"/>
      <c r="Z15" s="178" t="s">
        <v>276</v>
      </c>
      <c r="AA15" s="273"/>
      <c r="AB15" s="274"/>
      <c r="AC15" s="273"/>
      <c r="AD15" s="274"/>
      <c r="AE15" s="273"/>
      <c r="AF15" s="274"/>
      <c r="AG15" s="273"/>
      <c r="AH15" s="274"/>
      <c r="AI15" s="273"/>
      <c r="AJ15" s="274"/>
      <c r="AL15" s="165">
        <v>10</v>
      </c>
      <c r="AM15" s="165" t="str">
        <f>IF(申込一覧表!AA15="","",申込一覧表!AA15)</f>
        <v/>
      </c>
      <c r="AN15" s="174" t="str">
        <f>IF(申込一覧表!B15="","",申込一覧表!B15)</f>
        <v/>
      </c>
      <c r="AV15" s="175"/>
    </row>
    <row r="16" spans="1:48" ht="17.25" customHeight="1">
      <c r="A16" s="266" t="s">
        <v>312</v>
      </c>
      <c r="B16" s="176" t="s">
        <v>273</v>
      </c>
      <c r="C16" s="269"/>
      <c r="D16" s="270"/>
      <c r="E16" s="269"/>
      <c r="F16" s="270"/>
      <c r="G16" s="269"/>
      <c r="H16" s="270"/>
      <c r="I16" s="269"/>
      <c r="J16" s="270"/>
      <c r="K16" s="269"/>
      <c r="L16" s="270"/>
      <c r="M16" s="266" t="s">
        <v>312</v>
      </c>
      <c r="N16" s="176" t="s">
        <v>273</v>
      </c>
      <c r="O16" s="269"/>
      <c r="P16" s="270"/>
      <c r="Q16" s="269"/>
      <c r="R16" s="270"/>
      <c r="S16" s="269"/>
      <c r="T16" s="270"/>
      <c r="U16" s="269"/>
      <c r="V16" s="270"/>
      <c r="W16" s="269"/>
      <c r="X16" s="270"/>
      <c r="Y16" s="266" t="s">
        <v>312</v>
      </c>
      <c r="Z16" s="176" t="s">
        <v>273</v>
      </c>
      <c r="AA16" s="269"/>
      <c r="AB16" s="270"/>
      <c r="AC16" s="269"/>
      <c r="AD16" s="270"/>
      <c r="AE16" s="269"/>
      <c r="AF16" s="270"/>
      <c r="AG16" s="269"/>
      <c r="AH16" s="270"/>
      <c r="AI16" s="269"/>
      <c r="AJ16" s="270"/>
      <c r="AL16" s="165">
        <v>11</v>
      </c>
      <c r="AM16" s="165" t="str">
        <f>IF(申込一覧表!AA16="","",申込一覧表!AA16)</f>
        <v/>
      </c>
      <c r="AN16" s="174" t="str">
        <f>IF(申込一覧表!B16="","",申込一覧表!B16)</f>
        <v/>
      </c>
      <c r="AV16" s="175"/>
    </row>
    <row r="17" spans="1:48" ht="17.25" customHeight="1">
      <c r="A17" s="267"/>
      <c r="B17" s="177" t="s">
        <v>274</v>
      </c>
      <c r="C17" s="271"/>
      <c r="D17" s="272"/>
      <c r="E17" s="271"/>
      <c r="F17" s="272"/>
      <c r="G17" s="271"/>
      <c r="H17" s="272"/>
      <c r="I17" s="271"/>
      <c r="J17" s="272"/>
      <c r="K17" s="271"/>
      <c r="L17" s="272"/>
      <c r="M17" s="267"/>
      <c r="N17" s="177" t="s">
        <v>274</v>
      </c>
      <c r="O17" s="271"/>
      <c r="P17" s="272"/>
      <c r="Q17" s="271"/>
      <c r="R17" s="272"/>
      <c r="S17" s="271"/>
      <c r="T17" s="272"/>
      <c r="U17" s="271"/>
      <c r="V17" s="272"/>
      <c r="W17" s="271"/>
      <c r="X17" s="272"/>
      <c r="Y17" s="267"/>
      <c r="Z17" s="177" t="s">
        <v>274</v>
      </c>
      <c r="AA17" s="271"/>
      <c r="AB17" s="272"/>
      <c r="AC17" s="271"/>
      <c r="AD17" s="272"/>
      <c r="AE17" s="271"/>
      <c r="AF17" s="272"/>
      <c r="AG17" s="271"/>
      <c r="AH17" s="272"/>
      <c r="AI17" s="271"/>
      <c r="AJ17" s="272"/>
      <c r="AL17" s="165">
        <v>12</v>
      </c>
      <c r="AM17" s="165" t="str">
        <f>IF(申込一覧表!AA17="","",申込一覧表!AA17)</f>
        <v/>
      </c>
      <c r="AN17" s="174" t="str">
        <f>IF(申込一覧表!B17="","",申込一覧表!B17)</f>
        <v/>
      </c>
      <c r="AV17" s="175"/>
    </row>
    <row r="18" spans="1:48" ht="17.25" customHeight="1">
      <c r="A18" s="267"/>
      <c r="B18" s="177" t="s">
        <v>275</v>
      </c>
      <c r="C18" s="271"/>
      <c r="D18" s="272"/>
      <c r="E18" s="271"/>
      <c r="F18" s="272"/>
      <c r="G18" s="271"/>
      <c r="H18" s="272"/>
      <c r="I18" s="271"/>
      <c r="J18" s="272"/>
      <c r="K18" s="271"/>
      <c r="L18" s="272"/>
      <c r="M18" s="267"/>
      <c r="N18" s="177" t="s">
        <v>275</v>
      </c>
      <c r="O18" s="271"/>
      <c r="P18" s="272"/>
      <c r="Q18" s="271"/>
      <c r="R18" s="272"/>
      <c r="S18" s="271"/>
      <c r="T18" s="272"/>
      <c r="U18" s="271"/>
      <c r="V18" s="272"/>
      <c r="W18" s="271"/>
      <c r="X18" s="272"/>
      <c r="Y18" s="267"/>
      <c r="Z18" s="177" t="s">
        <v>275</v>
      </c>
      <c r="AA18" s="271"/>
      <c r="AB18" s="272"/>
      <c r="AC18" s="271"/>
      <c r="AD18" s="272"/>
      <c r="AE18" s="271"/>
      <c r="AF18" s="272"/>
      <c r="AG18" s="271"/>
      <c r="AH18" s="272"/>
      <c r="AI18" s="271"/>
      <c r="AJ18" s="272"/>
      <c r="AL18" s="165">
        <v>13</v>
      </c>
      <c r="AM18" s="165" t="str">
        <f>IF(申込一覧表!AA18="","",申込一覧表!AA18)</f>
        <v/>
      </c>
      <c r="AN18" s="174" t="str">
        <f>IF(申込一覧表!B18="","",申込一覧表!B18)</f>
        <v/>
      </c>
      <c r="AV18" s="175"/>
    </row>
    <row r="19" spans="1:48" ht="17.25" customHeight="1" thickBot="1">
      <c r="A19" s="268"/>
      <c r="B19" s="178" t="s">
        <v>276</v>
      </c>
      <c r="C19" s="273"/>
      <c r="D19" s="274"/>
      <c r="E19" s="273"/>
      <c r="F19" s="274"/>
      <c r="G19" s="273"/>
      <c r="H19" s="274"/>
      <c r="I19" s="273"/>
      <c r="J19" s="274"/>
      <c r="K19" s="273"/>
      <c r="L19" s="274"/>
      <c r="M19" s="268"/>
      <c r="N19" s="178" t="s">
        <v>276</v>
      </c>
      <c r="O19" s="273"/>
      <c r="P19" s="274"/>
      <c r="Q19" s="273"/>
      <c r="R19" s="274"/>
      <c r="S19" s="273"/>
      <c r="T19" s="274"/>
      <c r="U19" s="273"/>
      <c r="V19" s="274"/>
      <c r="W19" s="273"/>
      <c r="X19" s="274"/>
      <c r="Y19" s="268"/>
      <c r="Z19" s="178" t="s">
        <v>276</v>
      </c>
      <c r="AA19" s="273"/>
      <c r="AB19" s="274"/>
      <c r="AC19" s="273"/>
      <c r="AD19" s="274"/>
      <c r="AE19" s="273"/>
      <c r="AF19" s="274"/>
      <c r="AG19" s="273"/>
      <c r="AH19" s="274"/>
      <c r="AI19" s="273"/>
      <c r="AJ19" s="274"/>
      <c r="AL19" s="165">
        <v>14</v>
      </c>
      <c r="AM19" s="165" t="str">
        <f>IF(申込一覧表!AA19="","",申込一覧表!AA19)</f>
        <v/>
      </c>
      <c r="AN19" s="174" t="str">
        <f>IF(申込一覧表!B19="","",申込一覧表!B19)</f>
        <v/>
      </c>
      <c r="AV19" s="175"/>
    </row>
    <row r="20" spans="1:48" ht="17.25" customHeight="1">
      <c r="A20" s="266" t="s">
        <v>311</v>
      </c>
      <c r="B20" s="176" t="s">
        <v>273</v>
      </c>
      <c r="C20" s="269"/>
      <c r="D20" s="270"/>
      <c r="E20" s="269"/>
      <c r="F20" s="270"/>
      <c r="G20" s="269"/>
      <c r="H20" s="270"/>
      <c r="I20" s="269"/>
      <c r="J20" s="270"/>
      <c r="K20" s="269"/>
      <c r="L20" s="270"/>
      <c r="M20" s="266" t="s">
        <v>311</v>
      </c>
      <c r="N20" s="176" t="s">
        <v>273</v>
      </c>
      <c r="O20" s="269"/>
      <c r="P20" s="270"/>
      <c r="Q20" s="269"/>
      <c r="R20" s="270"/>
      <c r="S20" s="269"/>
      <c r="T20" s="270"/>
      <c r="U20" s="269"/>
      <c r="V20" s="270"/>
      <c r="W20" s="269"/>
      <c r="X20" s="270"/>
      <c r="Y20" s="266" t="s">
        <v>311</v>
      </c>
      <c r="Z20" s="176" t="s">
        <v>273</v>
      </c>
      <c r="AA20" s="269"/>
      <c r="AB20" s="270"/>
      <c r="AC20" s="269"/>
      <c r="AD20" s="270"/>
      <c r="AE20" s="269"/>
      <c r="AF20" s="270"/>
      <c r="AG20" s="269"/>
      <c r="AH20" s="270"/>
      <c r="AI20" s="269"/>
      <c r="AJ20" s="270"/>
      <c r="AL20" s="165">
        <v>15</v>
      </c>
      <c r="AM20" s="165" t="str">
        <f>IF(申込一覧表!AA20="","",申込一覧表!AA20)</f>
        <v/>
      </c>
      <c r="AN20" s="174" t="str">
        <f>IF(申込一覧表!B20="","",申込一覧表!B20)</f>
        <v/>
      </c>
      <c r="AV20" s="175"/>
    </row>
    <row r="21" spans="1:48" ht="17.25" customHeight="1">
      <c r="A21" s="267"/>
      <c r="B21" s="177" t="s">
        <v>274</v>
      </c>
      <c r="C21" s="271"/>
      <c r="D21" s="272"/>
      <c r="E21" s="271"/>
      <c r="F21" s="272"/>
      <c r="G21" s="271"/>
      <c r="H21" s="272"/>
      <c r="I21" s="271"/>
      <c r="J21" s="272"/>
      <c r="K21" s="271"/>
      <c r="L21" s="272"/>
      <c r="M21" s="267"/>
      <c r="N21" s="177" t="s">
        <v>274</v>
      </c>
      <c r="O21" s="271"/>
      <c r="P21" s="272"/>
      <c r="Q21" s="271"/>
      <c r="R21" s="272"/>
      <c r="S21" s="271"/>
      <c r="T21" s="272"/>
      <c r="U21" s="271"/>
      <c r="V21" s="272"/>
      <c r="W21" s="271"/>
      <c r="X21" s="272"/>
      <c r="Y21" s="267"/>
      <c r="Z21" s="177" t="s">
        <v>274</v>
      </c>
      <c r="AA21" s="271"/>
      <c r="AB21" s="272"/>
      <c r="AC21" s="271"/>
      <c r="AD21" s="272"/>
      <c r="AE21" s="271"/>
      <c r="AF21" s="272"/>
      <c r="AG21" s="271"/>
      <c r="AH21" s="272"/>
      <c r="AI21" s="271"/>
      <c r="AJ21" s="272"/>
      <c r="AL21" s="165">
        <v>16</v>
      </c>
      <c r="AM21" s="165" t="str">
        <f>IF(申込一覧表!AA21="","",申込一覧表!AA21)</f>
        <v/>
      </c>
      <c r="AN21" s="174" t="str">
        <f>IF(申込一覧表!B21="","",申込一覧表!B21)</f>
        <v/>
      </c>
      <c r="AV21" s="175"/>
    </row>
    <row r="22" spans="1:48" ht="17.25" customHeight="1">
      <c r="A22" s="267"/>
      <c r="B22" s="177" t="s">
        <v>275</v>
      </c>
      <c r="C22" s="271"/>
      <c r="D22" s="272"/>
      <c r="E22" s="271"/>
      <c r="F22" s="272"/>
      <c r="G22" s="271"/>
      <c r="H22" s="272"/>
      <c r="I22" s="271"/>
      <c r="J22" s="272"/>
      <c r="K22" s="271"/>
      <c r="L22" s="272"/>
      <c r="M22" s="267"/>
      <c r="N22" s="177" t="s">
        <v>275</v>
      </c>
      <c r="O22" s="271"/>
      <c r="P22" s="272"/>
      <c r="Q22" s="271"/>
      <c r="R22" s="272"/>
      <c r="S22" s="271"/>
      <c r="T22" s="272"/>
      <c r="U22" s="271"/>
      <c r="V22" s="272"/>
      <c r="W22" s="271"/>
      <c r="X22" s="272"/>
      <c r="Y22" s="267"/>
      <c r="Z22" s="177" t="s">
        <v>275</v>
      </c>
      <c r="AA22" s="271"/>
      <c r="AB22" s="272"/>
      <c r="AC22" s="271"/>
      <c r="AD22" s="272"/>
      <c r="AE22" s="271"/>
      <c r="AF22" s="272"/>
      <c r="AG22" s="271"/>
      <c r="AH22" s="272"/>
      <c r="AI22" s="271"/>
      <c r="AJ22" s="272"/>
      <c r="AL22" s="165">
        <v>17</v>
      </c>
      <c r="AM22" s="165" t="str">
        <f>IF(申込一覧表!AA22="","",申込一覧表!AA22)</f>
        <v/>
      </c>
      <c r="AN22" s="174" t="str">
        <f>IF(申込一覧表!B22="","",申込一覧表!B22)</f>
        <v/>
      </c>
      <c r="AV22" s="175"/>
    </row>
    <row r="23" spans="1:48" ht="17.25" customHeight="1" thickBot="1">
      <c r="A23" s="268"/>
      <c r="B23" s="178" t="s">
        <v>276</v>
      </c>
      <c r="C23" s="273"/>
      <c r="D23" s="274"/>
      <c r="E23" s="273"/>
      <c r="F23" s="274"/>
      <c r="G23" s="273"/>
      <c r="H23" s="274"/>
      <c r="I23" s="273"/>
      <c r="J23" s="274"/>
      <c r="K23" s="273"/>
      <c r="L23" s="274"/>
      <c r="M23" s="268"/>
      <c r="N23" s="178" t="s">
        <v>276</v>
      </c>
      <c r="O23" s="273"/>
      <c r="P23" s="274"/>
      <c r="Q23" s="273"/>
      <c r="R23" s="274"/>
      <c r="S23" s="273"/>
      <c r="T23" s="274"/>
      <c r="U23" s="273"/>
      <c r="V23" s="274"/>
      <c r="W23" s="273"/>
      <c r="X23" s="274"/>
      <c r="Y23" s="268"/>
      <c r="Z23" s="178" t="s">
        <v>276</v>
      </c>
      <c r="AA23" s="273"/>
      <c r="AB23" s="274"/>
      <c r="AC23" s="273"/>
      <c r="AD23" s="274"/>
      <c r="AE23" s="273"/>
      <c r="AF23" s="274"/>
      <c r="AG23" s="273"/>
      <c r="AH23" s="274"/>
      <c r="AI23" s="273"/>
      <c r="AJ23" s="274"/>
      <c r="AL23" s="165">
        <v>18</v>
      </c>
      <c r="AM23" s="165" t="str">
        <f>IF(申込一覧表!AA23="","",申込一覧表!AA23)</f>
        <v/>
      </c>
      <c r="AN23" s="174" t="str">
        <f>IF(申込一覧表!B23="","",申込一覧表!B23)</f>
        <v/>
      </c>
      <c r="AV23" s="175"/>
    </row>
    <row r="24" spans="1:48" ht="17.25" customHeight="1">
      <c r="A24" s="266" t="s">
        <v>310</v>
      </c>
      <c r="B24" s="176" t="s">
        <v>273</v>
      </c>
      <c r="C24" s="269"/>
      <c r="D24" s="270"/>
      <c r="E24" s="269"/>
      <c r="F24" s="270"/>
      <c r="G24" s="269"/>
      <c r="H24" s="270"/>
      <c r="I24" s="269"/>
      <c r="J24" s="270"/>
      <c r="K24" s="269"/>
      <c r="L24" s="270"/>
      <c r="M24" s="266" t="s">
        <v>310</v>
      </c>
      <c r="N24" s="176" t="s">
        <v>273</v>
      </c>
      <c r="O24" s="269"/>
      <c r="P24" s="270"/>
      <c r="Q24" s="269"/>
      <c r="R24" s="270"/>
      <c r="S24" s="269"/>
      <c r="T24" s="270"/>
      <c r="U24" s="269"/>
      <c r="V24" s="270"/>
      <c r="W24" s="269"/>
      <c r="X24" s="270"/>
      <c r="Y24" s="266" t="s">
        <v>310</v>
      </c>
      <c r="Z24" s="176" t="s">
        <v>273</v>
      </c>
      <c r="AA24" s="269"/>
      <c r="AB24" s="270"/>
      <c r="AC24" s="269"/>
      <c r="AD24" s="270"/>
      <c r="AE24" s="269"/>
      <c r="AF24" s="270"/>
      <c r="AG24" s="269"/>
      <c r="AH24" s="270"/>
      <c r="AI24" s="269"/>
      <c r="AJ24" s="270"/>
      <c r="AL24" s="165">
        <v>19</v>
      </c>
      <c r="AM24" s="165" t="str">
        <f>IF(申込一覧表!AA24="","",申込一覧表!AA24)</f>
        <v/>
      </c>
      <c r="AN24" s="174" t="str">
        <f>IF(申込一覧表!B24="","",申込一覧表!B24)</f>
        <v/>
      </c>
      <c r="AV24" s="175"/>
    </row>
    <row r="25" spans="1:48" ht="17.25" customHeight="1">
      <c r="A25" s="267"/>
      <c r="B25" s="177" t="s">
        <v>274</v>
      </c>
      <c r="C25" s="271"/>
      <c r="D25" s="272"/>
      <c r="E25" s="271"/>
      <c r="F25" s="272"/>
      <c r="G25" s="271"/>
      <c r="H25" s="272"/>
      <c r="I25" s="271"/>
      <c r="J25" s="272"/>
      <c r="K25" s="271"/>
      <c r="L25" s="272"/>
      <c r="M25" s="267"/>
      <c r="N25" s="177" t="s">
        <v>274</v>
      </c>
      <c r="O25" s="271"/>
      <c r="P25" s="272"/>
      <c r="Q25" s="271"/>
      <c r="R25" s="272"/>
      <c r="S25" s="271"/>
      <c r="T25" s="272"/>
      <c r="U25" s="271"/>
      <c r="V25" s="272"/>
      <c r="W25" s="271"/>
      <c r="X25" s="272"/>
      <c r="Y25" s="267"/>
      <c r="Z25" s="177" t="s">
        <v>274</v>
      </c>
      <c r="AA25" s="271"/>
      <c r="AB25" s="272"/>
      <c r="AC25" s="271"/>
      <c r="AD25" s="272"/>
      <c r="AE25" s="271"/>
      <c r="AF25" s="272"/>
      <c r="AG25" s="271"/>
      <c r="AH25" s="272"/>
      <c r="AI25" s="271"/>
      <c r="AJ25" s="272"/>
      <c r="AL25" s="165">
        <v>20</v>
      </c>
      <c r="AM25" s="165" t="str">
        <f>IF(申込一覧表!AA25="","",申込一覧表!AA25)</f>
        <v/>
      </c>
      <c r="AN25" s="174" t="str">
        <f>IF(申込一覧表!B25="","",申込一覧表!B25)</f>
        <v/>
      </c>
      <c r="AV25" s="175"/>
    </row>
    <row r="26" spans="1:48" ht="17.25" customHeight="1">
      <c r="A26" s="267"/>
      <c r="B26" s="177" t="s">
        <v>275</v>
      </c>
      <c r="C26" s="271"/>
      <c r="D26" s="272"/>
      <c r="E26" s="271"/>
      <c r="F26" s="272"/>
      <c r="G26" s="271"/>
      <c r="H26" s="272"/>
      <c r="I26" s="271"/>
      <c r="J26" s="272"/>
      <c r="K26" s="271"/>
      <c r="L26" s="272"/>
      <c r="M26" s="267"/>
      <c r="N26" s="177" t="s">
        <v>275</v>
      </c>
      <c r="O26" s="271"/>
      <c r="P26" s="272"/>
      <c r="Q26" s="271"/>
      <c r="R26" s="272"/>
      <c r="S26" s="271"/>
      <c r="T26" s="272"/>
      <c r="U26" s="271"/>
      <c r="V26" s="272"/>
      <c r="W26" s="271"/>
      <c r="X26" s="272"/>
      <c r="Y26" s="267"/>
      <c r="Z26" s="177" t="s">
        <v>275</v>
      </c>
      <c r="AA26" s="271"/>
      <c r="AB26" s="272"/>
      <c r="AC26" s="271"/>
      <c r="AD26" s="272"/>
      <c r="AE26" s="271"/>
      <c r="AF26" s="272"/>
      <c r="AG26" s="271"/>
      <c r="AH26" s="272"/>
      <c r="AI26" s="271"/>
      <c r="AJ26" s="272"/>
      <c r="AL26" s="165">
        <v>21</v>
      </c>
      <c r="AM26" s="165" t="str">
        <f>IF(申込一覧表!AA26="","",申込一覧表!AA26)</f>
        <v/>
      </c>
      <c r="AN26" s="174" t="str">
        <f>IF(申込一覧表!B26="","",申込一覧表!B26)</f>
        <v/>
      </c>
      <c r="AV26" s="175"/>
    </row>
    <row r="27" spans="1:48" ht="17.25" customHeight="1" thickBot="1">
      <c r="A27" s="268"/>
      <c r="B27" s="178" t="s">
        <v>276</v>
      </c>
      <c r="C27" s="273"/>
      <c r="D27" s="274"/>
      <c r="E27" s="273"/>
      <c r="F27" s="274"/>
      <c r="G27" s="273"/>
      <c r="H27" s="274"/>
      <c r="I27" s="273"/>
      <c r="J27" s="274"/>
      <c r="K27" s="273"/>
      <c r="L27" s="274"/>
      <c r="M27" s="268"/>
      <c r="N27" s="178" t="s">
        <v>276</v>
      </c>
      <c r="O27" s="273"/>
      <c r="P27" s="274"/>
      <c r="Q27" s="273"/>
      <c r="R27" s="274"/>
      <c r="S27" s="273"/>
      <c r="T27" s="274"/>
      <c r="U27" s="273"/>
      <c r="V27" s="274"/>
      <c r="W27" s="273"/>
      <c r="X27" s="274"/>
      <c r="Y27" s="268"/>
      <c r="Z27" s="178" t="s">
        <v>276</v>
      </c>
      <c r="AA27" s="273"/>
      <c r="AB27" s="274"/>
      <c r="AC27" s="273"/>
      <c r="AD27" s="274"/>
      <c r="AE27" s="273"/>
      <c r="AF27" s="274"/>
      <c r="AG27" s="273"/>
      <c r="AH27" s="274"/>
      <c r="AI27" s="273"/>
      <c r="AJ27" s="274"/>
      <c r="AL27" s="165">
        <v>22</v>
      </c>
      <c r="AM27" s="165" t="str">
        <f>IF(申込一覧表!AA27="","",申込一覧表!AA27)</f>
        <v/>
      </c>
      <c r="AN27" s="174" t="str">
        <f>IF(申込一覧表!B27="","",申込一覧表!B27)</f>
        <v/>
      </c>
      <c r="AV27" s="175"/>
    </row>
    <row r="28" spans="1:48" ht="17.25" customHeight="1">
      <c r="A28" s="266" t="s">
        <v>309</v>
      </c>
      <c r="B28" s="176" t="s">
        <v>273</v>
      </c>
      <c r="C28" s="269"/>
      <c r="D28" s="270"/>
      <c r="E28" s="269"/>
      <c r="F28" s="270"/>
      <c r="G28" s="269"/>
      <c r="H28" s="270"/>
      <c r="I28" s="269"/>
      <c r="J28" s="270"/>
      <c r="K28" s="269"/>
      <c r="L28" s="270"/>
      <c r="M28" s="266" t="s">
        <v>309</v>
      </c>
      <c r="N28" s="176" t="s">
        <v>273</v>
      </c>
      <c r="O28" s="269"/>
      <c r="P28" s="270"/>
      <c r="Q28" s="269"/>
      <c r="R28" s="270"/>
      <c r="S28" s="269"/>
      <c r="T28" s="270"/>
      <c r="U28" s="269"/>
      <c r="V28" s="270"/>
      <c r="W28" s="269"/>
      <c r="X28" s="270"/>
      <c r="Y28" s="266" t="s">
        <v>309</v>
      </c>
      <c r="Z28" s="176" t="s">
        <v>273</v>
      </c>
      <c r="AA28" s="269"/>
      <c r="AB28" s="270"/>
      <c r="AC28" s="269"/>
      <c r="AD28" s="270"/>
      <c r="AE28" s="269"/>
      <c r="AF28" s="270"/>
      <c r="AG28" s="269"/>
      <c r="AH28" s="270"/>
      <c r="AI28" s="269"/>
      <c r="AJ28" s="270"/>
      <c r="AL28" s="165">
        <v>23</v>
      </c>
      <c r="AM28" s="165" t="str">
        <f>IF(申込一覧表!AA28="","",申込一覧表!AA28)</f>
        <v/>
      </c>
      <c r="AN28" s="174" t="str">
        <f>IF(申込一覧表!B28="","",申込一覧表!B28)</f>
        <v/>
      </c>
    </row>
    <row r="29" spans="1:48" ht="17.25" customHeight="1">
      <c r="A29" s="267"/>
      <c r="B29" s="177" t="s">
        <v>274</v>
      </c>
      <c r="C29" s="271"/>
      <c r="D29" s="272"/>
      <c r="E29" s="271"/>
      <c r="F29" s="272"/>
      <c r="G29" s="271"/>
      <c r="H29" s="272"/>
      <c r="I29" s="271"/>
      <c r="J29" s="272"/>
      <c r="K29" s="271"/>
      <c r="L29" s="272"/>
      <c r="M29" s="267"/>
      <c r="N29" s="177" t="s">
        <v>274</v>
      </c>
      <c r="O29" s="271"/>
      <c r="P29" s="272"/>
      <c r="Q29" s="271"/>
      <c r="R29" s="272"/>
      <c r="S29" s="271"/>
      <c r="T29" s="272"/>
      <c r="U29" s="271"/>
      <c r="V29" s="272"/>
      <c r="W29" s="271"/>
      <c r="X29" s="272"/>
      <c r="Y29" s="267"/>
      <c r="Z29" s="177" t="s">
        <v>274</v>
      </c>
      <c r="AA29" s="271"/>
      <c r="AB29" s="272"/>
      <c r="AC29" s="271"/>
      <c r="AD29" s="272"/>
      <c r="AE29" s="271"/>
      <c r="AF29" s="272"/>
      <c r="AG29" s="271"/>
      <c r="AH29" s="272"/>
      <c r="AI29" s="271"/>
      <c r="AJ29" s="272"/>
      <c r="AL29" s="165">
        <v>24</v>
      </c>
      <c r="AM29" s="165" t="str">
        <f>IF(申込一覧表!AA29="","",申込一覧表!AA29)</f>
        <v/>
      </c>
      <c r="AN29" s="174" t="str">
        <f>IF(申込一覧表!B29="","",申込一覧表!B29)</f>
        <v/>
      </c>
    </row>
    <row r="30" spans="1:48" ht="17.25" customHeight="1">
      <c r="A30" s="267"/>
      <c r="B30" s="177" t="s">
        <v>275</v>
      </c>
      <c r="C30" s="271"/>
      <c r="D30" s="272"/>
      <c r="E30" s="271"/>
      <c r="F30" s="272"/>
      <c r="G30" s="271"/>
      <c r="H30" s="272"/>
      <c r="I30" s="271"/>
      <c r="J30" s="272"/>
      <c r="K30" s="271"/>
      <c r="L30" s="272"/>
      <c r="M30" s="267"/>
      <c r="N30" s="177" t="s">
        <v>275</v>
      </c>
      <c r="O30" s="271"/>
      <c r="P30" s="272"/>
      <c r="Q30" s="271"/>
      <c r="R30" s="272"/>
      <c r="S30" s="271"/>
      <c r="T30" s="272"/>
      <c r="U30" s="271"/>
      <c r="V30" s="272"/>
      <c r="W30" s="271"/>
      <c r="X30" s="272"/>
      <c r="Y30" s="267"/>
      <c r="Z30" s="177" t="s">
        <v>275</v>
      </c>
      <c r="AA30" s="271"/>
      <c r="AB30" s="272"/>
      <c r="AC30" s="271"/>
      <c r="AD30" s="272"/>
      <c r="AE30" s="271"/>
      <c r="AF30" s="272"/>
      <c r="AG30" s="271"/>
      <c r="AH30" s="272"/>
      <c r="AI30" s="271"/>
      <c r="AJ30" s="272"/>
      <c r="AL30" s="165">
        <v>25</v>
      </c>
      <c r="AM30" s="165" t="str">
        <f>IF(申込一覧表!AA30="","",申込一覧表!AA30)</f>
        <v/>
      </c>
      <c r="AN30" s="174" t="str">
        <f>IF(申込一覧表!B30="","",申込一覧表!B30)</f>
        <v/>
      </c>
    </row>
    <row r="31" spans="1:48" ht="17.25" customHeight="1" thickBot="1">
      <c r="A31" s="268"/>
      <c r="B31" s="178" t="s">
        <v>276</v>
      </c>
      <c r="C31" s="273"/>
      <c r="D31" s="274"/>
      <c r="E31" s="273"/>
      <c r="F31" s="274"/>
      <c r="G31" s="273"/>
      <c r="H31" s="274"/>
      <c r="I31" s="273"/>
      <c r="J31" s="274"/>
      <c r="K31" s="273"/>
      <c r="L31" s="274"/>
      <c r="M31" s="268"/>
      <c r="N31" s="178" t="s">
        <v>276</v>
      </c>
      <c r="O31" s="273"/>
      <c r="P31" s="274"/>
      <c r="Q31" s="273"/>
      <c r="R31" s="274"/>
      <c r="S31" s="273"/>
      <c r="T31" s="274"/>
      <c r="U31" s="273"/>
      <c r="V31" s="274"/>
      <c r="W31" s="273"/>
      <c r="X31" s="274"/>
      <c r="Y31" s="268"/>
      <c r="Z31" s="178" t="s">
        <v>276</v>
      </c>
      <c r="AA31" s="273"/>
      <c r="AB31" s="274"/>
      <c r="AC31" s="273"/>
      <c r="AD31" s="274"/>
      <c r="AE31" s="273"/>
      <c r="AF31" s="274"/>
      <c r="AG31" s="273"/>
      <c r="AH31" s="274"/>
      <c r="AI31" s="273"/>
      <c r="AJ31" s="274"/>
      <c r="AL31" s="165">
        <v>26</v>
      </c>
      <c r="AM31" s="165" t="str">
        <f>IF(申込一覧表!AA31="","",申込一覧表!AA31)</f>
        <v/>
      </c>
      <c r="AN31" s="174" t="str">
        <f>IF(申込一覧表!B31="","",申込一覧表!B31)</f>
        <v/>
      </c>
    </row>
    <row r="32" spans="1:48" ht="17.25" customHeight="1">
      <c r="A32" s="266" t="s">
        <v>308</v>
      </c>
      <c r="B32" s="176" t="s">
        <v>273</v>
      </c>
      <c r="C32" s="277"/>
      <c r="D32" s="278"/>
      <c r="E32" s="277"/>
      <c r="F32" s="278"/>
      <c r="G32" s="277"/>
      <c r="H32" s="278"/>
      <c r="I32" s="277"/>
      <c r="J32" s="278"/>
      <c r="K32" s="277"/>
      <c r="L32" s="278"/>
      <c r="M32" s="266" t="s">
        <v>308</v>
      </c>
      <c r="N32" s="176" t="s">
        <v>273</v>
      </c>
      <c r="O32" s="277"/>
      <c r="P32" s="278"/>
      <c r="Q32" s="277"/>
      <c r="R32" s="278"/>
      <c r="S32" s="277"/>
      <c r="T32" s="278"/>
      <c r="U32" s="277"/>
      <c r="V32" s="278"/>
      <c r="W32" s="277"/>
      <c r="X32" s="278"/>
      <c r="Y32" s="266" t="s">
        <v>308</v>
      </c>
      <c r="Z32" s="176" t="s">
        <v>273</v>
      </c>
      <c r="AA32" s="277"/>
      <c r="AB32" s="278"/>
      <c r="AC32" s="277"/>
      <c r="AD32" s="278"/>
      <c r="AE32" s="277"/>
      <c r="AF32" s="278"/>
      <c r="AG32" s="277"/>
      <c r="AH32" s="278"/>
      <c r="AI32" s="277"/>
      <c r="AJ32" s="278"/>
      <c r="AL32" s="165">
        <v>27</v>
      </c>
      <c r="AM32" s="165" t="str">
        <f>IF(申込一覧表!AA32="","",申込一覧表!AA32)</f>
        <v/>
      </c>
      <c r="AN32" s="174" t="str">
        <f>IF(申込一覧表!B32="","",申込一覧表!B32)</f>
        <v/>
      </c>
    </row>
    <row r="33" spans="1:40" ht="17.25" customHeight="1">
      <c r="A33" s="267"/>
      <c r="B33" s="177" t="s">
        <v>274</v>
      </c>
      <c r="C33" s="271"/>
      <c r="D33" s="272"/>
      <c r="E33" s="271"/>
      <c r="F33" s="272"/>
      <c r="G33" s="271"/>
      <c r="H33" s="272"/>
      <c r="I33" s="271"/>
      <c r="J33" s="272"/>
      <c r="K33" s="271"/>
      <c r="L33" s="272"/>
      <c r="M33" s="267"/>
      <c r="N33" s="177" t="s">
        <v>274</v>
      </c>
      <c r="O33" s="271"/>
      <c r="P33" s="272"/>
      <c r="Q33" s="271"/>
      <c r="R33" s="272"/>
      <c r="S33" s="271"/>
      <c r="T33" s="272"/>
      <c r="U33" s="271"/>
      <c r="V33" s="272"/>
      <c r="W33" s="271"/>
      <c r="X33" s="272"/>
      <c r="Y33" s="267"/>
      <c r="Z33" s="177" t="s">
        <v>274</v>
      </c>
      <c r="AA33" s="271"/>
      <c r="AB33" s="272"/>
      <c r="AC33" s="271"/>
      <c r="AD33" s="272"/>
      <c r="AE33" s="271"/>
      <c r="AF33" s="272"/>
      <c r="AG33" s="271"/>
      <c r="AH33" s="272"/>
      <c r="AI33" s="271"/>
      <c r="AJ33" s="272"/>
      <c r="AL33" s="165">
        <v>28</v>
      </c>
      <c r="AM33" s="165" t="str">
        <f>IF(申込一覧表!AA33="","",申込一覧表!AA33)</f>
        <v/>
      </c>
      <c r="AN33" s="174" t="str">
        <f>IF(申込一覧表!B33="","",申込一覧表!B33)</f>
        <v/>
      </c>
    </row>
    <row r="34" spans="1:40" ht="17.25" customHeight="1">
      <c r="A34" s="267"/>
      <c r="B34" s="177" t="s">
        <v>275</v>
      </c>
      <c r="C34" s="271"/>
      <c r="D34" s="272"/>
      <c r="E34" s="271"/>
      <c r="F34" s="272"/>
      <c r="G34" s="271"/>
      <c r="H34" s="272"/>
      <c r="I34" s="271"/>
      <c r="J34" s="272"/>
      <c r="K34" s="271"/>
      <c r="L34" s="272"/>
      <c r="M34" s="267"/>
      <c r="N34" s="177" t="s">
        <v>275</v>
      </c>
      <c r="O34" s="271"/>
      <c r="P34" s="272"/>
      <c r="Q34" s="271"/>
      <c r="R34" s="272"/>
      <c r="S34" s="271"/>
      <c r="T34" s="272"/>
      <c r="U34" s="271"/>
      <c r="V34" s="272"/>
      <c r="W34" s="271"/>
      <c r="X34" s="272"/>
      <c r="Y34" s="267"/>
      <c r="Z34" s="177" t="s">
        <v>275</v>
      </c>
      <c r="AA34" s="271"/>
      <c r="AB34" s="272"/>
      <c r="AC34" s="271"/>
      <c r="AD34" s="272"/>
      <c r="AE34" s="271"/>
      <c r="AF34" s="272"/>
      <c r="AG34" s="271"/>
      <c r="AH34" s="272"/>
      <c r="AI34" s="271"/>
      <c r="AJ34" s="272"/>
      <c r="AL34" s="165">
        <v>29</v>
      </c>
      <c r="AM34" s="165" t="str">
        <f>IF(申込一覧表!AA34="","",申込一覧表!AA34)</f>
        <v/>
      </c>
      <c r="AN34" s="174" t="str">
        <f>IF(申込一覧表!B34="","",申込一覧表!B34)</f>
        <v/>
      </c>
    </row>
    <row r="35" spans="1:40" ht="17.25" customHeight="1" thickBot="1">
      <c r="A35" s="268"/>
      <c r="B35" s="178" t="s">
        <v>276</v>
      </c>
      <c r="C35" s="275"/>
      <c r="D35" s="276"/>
      <c r="E35" s="275"/>
      <c r="F35" s="276"/>
      <c r="G35" s="275"/>
      <c r="H35" s="276"/>
      <c r="I35" s="275"/>
      <c r="J35" s="276"/>
      <c r="K35" s="275"/>
      <c r="L35" s="276"/>
      <c r="M35" s="268"/>
      <c r="N35" s="178" t="s">
        <v>276</v>
      </c>
      <c r="O35" s="275"/>
      <c r="P35" s="276"/>
      <c r="Q35" s="275"/>
      <c r="R35" s="276"/>
      <c r="S35" s="275"/>
      <c r="T35" s="276"/>
      <c r="U35" s="275"/>
      <c r="V35" s="276"/>
      <c r="W35" s="275"/>
      <c r="X35" s="276"/>
      <c r="Y35" s="268"/>
      <c r="Z35" s="178" t="s">
        <v>276</v>
      </c>
      <c r="AA35" s="275"/>
      <c r="AB35" s="276"/>
      <c r="AC35" s="275"/>
      <c r="AD35" s="276"/>
      <c r="AE35" s="275"/>
      <c r="AF35" s="276"/>
      <c r="AG35" s="275"/>
      <c r="AH35" s="276"/>
      <c r="AI35" s="275"/>
      <c r="AJ35" s="276"/>
      <c r="AL35" s="165">
        <v>30</v>
      </c>
      <c r="AM35" s="165" t="str">
        <f>IF(申込一覧表!AA35="","",申込一覧表!AA35)</f>
        <v/>
      </c>
      <c r="AN35" s="174" t="str">
        <f>IF(申込一覧表!B35="","",申込一覧表!B35)</f>
        <v/>
      </c>
    </row>
    <row r="36" spans="1:40" ht="15.75" customHeight="1">
      <c r="A36" s="266" t="s">
        <v>303</v>
      </c>
      <c r="B36" s="176" t="s">
        <v>273</v>
      </c>
      <c r="C36" s="277"/>
      <c r="D36" s="278"/>
      <c r="E36" s="277"/>
      <c r="F36" s="278"/>
      <c r="G36" s="277"/>
      <c r="H36" s="278"/>
      <c r="I36" s="277"/>
      <c r="J36" s="278"/>
      <c r="K36" s="277"/>
      <c r="L36" s="278"/>
      <c r="M36" s="266" t="s">
        <v>303</v>
      </c>
      <c r="N36" s="176" t="s">
        <v>273</v>
      </c>
      <c r="O36" s="277"/>
      <c r="P36" s="278"/>
      <c r="Q36" s="277"/>
      <c r="R36" s="278"/>
      <c r="S36" s="277"/>
      <c r="T36" s="278"/>
      <c r="U36" s="277"/>
      <c r="V36" s="278"/>
      <c r="W36" s="277"/>
      <c r="X36" s="278"/>
      <c r="Y36" s="266" t="s">
        <v>303</v>
      </c>
      <c r="Z36" s="176" t="s">
        <v>273</v>
      </c>
      <c r="AA36" s="277"/>
      <c r="AB36" s="278"/>
      <c r="AC36" s="277"/>
      <c r="AD36" s="278"/>
      <c r="AE36" s="277"/>
      <c r="AF36" s="278"/>
      <c r="AG36" s="277"/>
      <c r="AH36" s="278"/>
      <c r="AI36" s="277"/>
      <c r="AJ36" s="278"/>
      <c r="AL36" s="165">
        <v>31</v>
      </c>
      <c r="AM36" s="165" t="str">
        <f>IF(申込一覧表!AA36="","",申込一覧表!AA36)</f>
        <v/>
      </c>
      <c r="AN36" s="174" t="str">
        <f>IF(申込一覧表!B36="","",申込一覧表!B36)</f>
        <v/>
      </c>
    </row>
    <row r="37" spans="1:40" ht="15.75" customHeight="1">
      <c r="A37" s="267"/>
      <c r="B37" s="177" t="s">
        <v>274</v>
      </c>
      <c r="C37" s="271"/>
      <c r="D37" s="272"/>
      <c r="E37" s="271"/>
      <c r="F37" s="272"/>
      <c r="G37" s="271"/>
      <c r="H37" s="272"/>
      <c r="I37" s="271"/>
      <c r="J37" s="272"/>
      <c r="K37" s="271"/>
      <c r="L37" s="272"/>
      <c r="M37" s="267"/>
      <c r="N37" s="177" t="s">
        <v>274</v>
      </c>
      <c r="O37" s="271"/>
      <c r="P37" s="272"/>
      <c r="Q37" s="271"/>
      <c r="R37" s="272"/>
      <c r="S37" s="271"/>
      <c r="T37" s="272"/>
      <c r="U37" s="271"/>
      <c r="V37" s="272"/>
      <c r="W37" s="271"/>
      <c r="X37" s="272"/>
      <c r="Y37" s="267"/>
      <c r="Z37" s="177" t="s">
        <v>274</v>
      </c>
      <c r="AA37" s="271"/>
      <c r="AB37" s="272"/>
      <c r="AC37" s="271"/>
      <c r="AD37" s="272"/>
      <c r="AE37" s="271"/>
      <c r="AF37" s="272"/>
      <c r="AG37" s="271"/>
      <c r="AH37" s="272"/>
      <c r="AI37" s="271"/>
      <c r="AJ37" s="272"/>
      <c r="AL37" s="165">
        <v>32</v>
      </c>
      <c r="AM37" s="165" t="str">
        <f>IF(申込一覧表!AA37="","",申込一覧表!AA37)</f>
        <v/>
      </c>
      <c r="AN37" s="174" t="str">
        <f>IF(申込一覧表!B37="","",申込一覧表!B37)</f>
        <v/>
      </c>
    </row>
    <row r="38" spans="1:40" ht="15.75" customHeight="1">
      <c r="A38" s="267"/>
      <c r="B38" s="177" t="s">
        <v>275</v>
      </c>
      <c r="C38" s="271"/>
      <c r="D38" s="272"/>
      <c r="E38" s="271"/>
      <c r="F38" s="272"/>
      <c r="G38" s="271"/>
      <c r="H38" s="272"/>
      <c r="I38" s="271"/>
      <c r="J38" s="272"/>
      <c r="K38" s="271"/>
      <c r="L38" s="272"/>
      <c r="M38" s="267"/>
      <c r="N38" s="177" t="s">
        <v>275</v>
      </c>
      <c r="O38" s="271"/>
      <c r="P38" s="272"/>
      <c r="Q38" s="271"/>
      <c r="R38" s="272"/>
      <c r="S38" s="271"/>
      <c r="T38" s="272"/>
      <c r="U38" s="271"/>
      <c r="V38" s="272"/>
      <c r="W38" s="271"/>
      <c r="X38" s="272"/>
      <c r="Y38" s="267"/>
      <c r="Z38" s="177" t="s">
        <v>275</v>
      </c>
      <c r="AA38" s="271"/>
      <c r="AB38" s="272"/>
      <c r="AC38" s="271"/>
      <c r="AD38" s="272"/>
      <c r="AE38" s="271"/>
      <c r="AF38" s="272"/>
      <c r="AG38" s="271"/>
      <c r="AH38" s="272"/>
      <c r="AI38" s="271"/>
      <c r="AJ38" s="272"/>
      <c r="AL38" s="165">
        <v>33</v>
      </c>
      <c r="AM38" s="165" t="str">
        <f>IF(申込一覧表!AA38="","",申込一覧表!AA38)</f>
        <v/>
      </c>
      <c r="AN38" s="174" t="str">
        <f>IF(申込一覧表!B38="","",申込一覧表!B38)</f>
        <v/>
      </c>
    </row>
    <row r="39" spans="1:40" ht="15.75" customHeight="1" thickBot="1">
      <c r="A39" s="268"/>
      <c r="B39" s="178" t="s">
        <v>276</v>
      </c>
      <c r="C39" s="275"/>
      <c r="D39" s="276"/>
      <c r="E39" s="275"/>
      <c r="F39" s="276"/>
      <c r="G39" s="275"/>
      <c r="H39" s="276"/>
      <c r="I39" s="275"/>
      <c r="J39" s="276"/>
      <c r="K39" s="275"/>
      <c r="L39" s="276"/>
      <c r="M39" s="268"/>
      <c r="N39" s="178" t="s">
        <v>276</v>
      </c>
      <c r="O39" s="275"/>
      <c r="P39" s="276"/>
      <c r="Q39" s="275"/>
      <c r="R39" s="276"/>
      <c r="S39" s="275"/>
      <c r="T39" s="276"/>
      <c r="U39" s="275"/>
      <c r="V39" s="276"/>
      <c r="W39" s="275"/>
      <c r="X39" s="276"/>
      <c r="Y39" s="268"/>
      <c r="Z39" s="178" t="s">
        <v>276</v>
      </c>
      <c r="AA39" s="275"/>
      <c r="AB39" s="276"/>
      <c r="AC39" s="275"/>
      <c r="AD39" s="276"/>
      <c r="AE39" s="275"/>
      <c r="AF39" s="276"/>
      <c r="AG39" s="275"/>
      <c r="AH39" s="276"/>
      <c r="AI39" s="275"/>
      <c r="AJ39" s="276"/>
      <c r="AL39" s="165">
        <v>34</v>
      </c>
      <c r="AM39" s="165" t="str">
        <f>IF(申込一覧表!AA39="","",申込一覧表!AA39)</f>
        <v/>
      </c>
      <c r="AN39" s="174" t="str">
        <f>IF(申込一覧表!B39="","",申込一覧表!B39)</f>
        <v/>
      </c>
    </row>
    <row r="40" spans="1:40" ht="15.75" customHeight="1">
      <c r="A40" s="266" t="s">
        <v>302</v>
      </c>
      <c r="B40" s="176" t="s">
        <v>273</v>
      </c>
      <c r="C40" s="277"/>
      <c r="D40" s="278"/>
      <c r="E40" s="277"/>
      <c r="F40" s="278"/>
      <c r="G40" s="277"/>
      <c r="H40" s="278"/>
      <c r="I40" s="277"/>
      <c r="J40" s="278"/>
      <c r="K40" s="277"/>
      <c r="L40" s="278"/>
      <c r="M40" s="266" t="s">
        <v>302</v>
      </c>
      <c r="N40" s="176" t="s">
        <v>273</v>
      </c>
      <c r="O40" s="277"/>
      <c r="P40" s="278"/>
      <c r="Q40" s="277"/>
      <c r="R40" s="278"/>
      <c r="S40" s="277"/>
      <c r="T40" s="278"/>
      <c r="U40" s="277"/>
      <c r="V40" s="278"/>
      <c r="W40" s="277"/>
      <c r="X40" s="278"/>
      <c r="Y40" s="266" t="s">
        <v>302</v>
      </c>
      <c r="Z40" s="176" t="s">
        <v>273</v>
      </c>
      <c r="AA40" s="277"/>
      <c r="AB40" s="278"/>
      <c r="AC40" s="277"/>
      <c r="AD40" s="278"/>
      <c r="AE40" s="277"/>
      <c r="AF40" s="278"/>
      <c r="AG40" s="277"/>
      <c r="AH40" s="278"/>
      <c r="AI40" s="277"/>
      <c r="AJ40" s="278"/>
      <c r="AL40" s="165">
        <v>35</v>
      </c>
      <c r="AM40" s="165" t="str">
        <f>IF(申込一覧表!AA40="","",申込一覧表!AA40)</f>
        <v/>
      </c>
      <c r="AN40" s="174" t="str">
        <f>IF(申込一覧表!B40="","",申込一覧表!B40)</f>
        <v/>
      </c>
    </row>
    <row r="41" spans="1:40" ht="15.75" customHeight="1">
      <c r="A41" s="267"/>
      <c r="B41" s="177" t="s">
        <v>274</v>
      </c>
      <c r="C41" s="271"/>
      <c r="D41" s="272"/>
      <c r="E41" s="271"/>
      <c r="F41" s="272"/>
      <c r="G41" s="271"/>
      <c r="H41" s="272"/>
      <c r="I41" s="271"/>
      <c r="J41" s="272"/>
      <c r="K41" s="271"/>
      <c r="L41" s="272"/>
      <c r="M41" s="267"/>
      <c r="N41" s="177" t="s">
        <v>274</v>
      </c>
      <c r="O41" s="271"/>
      <c r="P41" s="272"/>
      <c r="Q41" s="271"/>
      <c r="R41" s="272"/>
      <c r="S41" s="271"/>
      <c r="T41" s="272"/>
      <c r="U41" s="271"/>
      <c r="V41" s="272"/>
      <c r="W41" s="271"/>
      <c r="X41" s="272"/>
      <c r="Y41" s="267"/>
      <c r="Z41" s="177" t="s">
        <v>274</v>
      </c>
      <c r="AA41" s="271"/>
      <c r="AB41" s="272"/>
      <c r="AC41" s="271"/>
      <c r="AD41" s="272"/>
      <c r="AE41" s="271"/>
      <c r="AF41" s="272"/>
      <c r="AG41" s="271"/>
      <c r="AH41" s="272"/>
      <c r="AI41" s="271"/>
      <c r="AJ41" s="272"/>
      <c r="AL41" s="165">
        <v>36</v>
      </c>
      <c r="AM41" s="165" t="str">
        <f>IF(申込一覧表!AA41="","",申込一覧表!AA41)</f>
        <v/>
      </c>
      <c r="AN41" s="174" t="str">
        <f>IF(申込一覧表!B41="","",申込一覧表!B41)</f>
        <v/>
      </c>
    </row>
    <row r="42" spans="1:40" ht="15.75" customHeight="1">
      <c r="A42" s="267"/>
      <c r="B42" s="177" t="s">
        <v>275</v>
      </c>
      <c r="C42" s="271"/>
      <c r="D42" s="272"/>
      <c r="E42" s="271"/>
      <c r="F42" s="272"/>
      <c r="G42" s="271"/>
      <c r="H42" s="272"/>
      <c r="I42" s="271"/>
      <c r="J42" s="272"/>
      <c r="K42" s="271"/>
      <c r="L42" s="272"/>
      <c r="M42" s="267"/>
      <c r="N42" s="177" t="s">
        <v>275</v>
      </c>
      <c r="O42" s="271"/>
      <c r="P42" s="272"/>
      <c r="Q42" s="271"/>
      <c r="R42" s="272"/>
      <c r="S42" s="271"/>
      <c r="T42" s="272"/>
      <c r="U42" s="271"/>
      <c r="V42" s="272"/>
      <c r="W42" s="271"/>
      <c r="X42" s="272"/>
      <c r="Y42" s="267"/>
      <c r="Z42" s="177" t="s">
        <v>275</v>
      </c>
      <c r="AA42" s="271"/>
      <c r="AB42" s="272"/>
      <c r="AC42" s="271"/>
      <c r="AD42" s="272"/>
      <c r="AE42" s="271"/>
      <c r="AF42" s="272"/>
      <c r="AG42" s="271"/>
      <c r="AH42" s="272"/>
      <c r="AI42" s="271"/>
      <c r="AJ42" s="272"/>
      <c r="AL42" s="165">
        <v>37</v>
      </c>
      <c r="AM42" s="165" t="str">
        <f>IF(申込一覧表!AA42="","",申込一覧表!AA42)</f>
        <v/>
      </c>
      <c r="AN42" s="174" t="str">
        <f>IF(申込一覧表!B42="","",申込一覧表!B42)</f>
        <v/>
      </c>
    </row>
    <row r="43" spans="1:40" ht="15.75" customHeight="1" thickBot="1">
      <c r="A43" s="268"/>
      <c r="B43" s="178" t="s">
        <v>276</v>
      </c>
      <c r="C43" s="275"/>
      <c r="D43" s="276"/>
      <c r="E43" s="275"/>
      <c r="F43" s="276"/>
      <c r="G43" s="275"/>
      <c r="H43" s="276"/>
      <c r="I43" s="275"/>
      <c r="J43" s="276"/>
      <c r="K43" s="275"/>
      <c r="L43" s="276"/>
      <c r="M43" s="268"/>
      <c r="N43" s="178" t="s">
        <v>276</v>
      </c>
      <c r="O43" s="275"/>
      <c r="P43" s="276"/>
      <c r="Q43" s="275"/>
      <c r="R43" s="276"/>
      <c r="S43" s="275"/>
      <c r="T43" s="276"/>
      <c r="U43" s="275"/>
      <c r="V43" s="276"/>
      <c r="W43" s="275"/>
      <c r="X43" s="276"/>
      <c r="Y43" s="268"/>
      <c r="Z43" s="178" t="s">
        <v>276</v>
      </c>
      <c r="AA43" s="275"/>
      <c r="AB43" s="276"/>
      <c r="AC43" s="275"/>
      <c r="AD43" s="276"/>
      <c r="AE43" s="275"/>
      <c r="AF43" s="276"/>
      <c r="AG43" s="275"/>
      <c r="AH43" s="276"/>
      <c r="AI43" s="275"/>
      <c r="AJ43" s="276"/>
      <c r="AL43" s="165">
        <v>38</v>
      </c>
      <c r="AM43" s="165" t="str">
        <f>IF(申込一覧表!AA43="","",申込一覧表!AA43)</f>
        <v/>
      </c>
      <c r="AN43" s="174" t="str">
        <f>IF(申込一覧表!B43="","",申込一覧表!B43)</f>
        <v/>
      </c>
    </row>
    <row r="44" spans="1:40" ht="14.25" customHeight="1">
      <c r="A44" s="266" t="s">
        <v>300</v>
      </c>
      <c r="B44" s="176" t="s">
        <v>273</v>
      </c>
      <c r="C44" s="277"/>
      <c r="D44" s="278"/>
      <c r="E44" s="277"/>
      <c r="F44" s="278"/>
      <c r="G44" s="277"/>
      <c r="H44" s="278"/>
      <c r="I44" s="277"/>
      <c r="J44" s="278"/>
      <c r="K44" s="277"/>
      <c r="L44" s="278"/>
      <c r="M44" s="266" t="s">
        <v>300</v>
      </c>
      <c r="N44" s="176" t="s">
        <v>273</v>
      </c>
      <c r="O44" s="277"/>
      <c r="P44" s="278"/>
      <c r="Q44" s="277"/>
      <c r="R44" s="278"/>
      <c r="S44" s="277"/>
      <c r="T44" s="278"/>
      <c r="U44" s="277"/>
      <c r="V44" s="278"/>
      <c r="W44" s="277"/>
      <c r="X44" s="278"/>
      <c r="Y44" s="266" t="s">
        <v>300</v>
      </c>
      <c r="Z44" s="176" t="s">
        <v>273</v>
      </c>
      <c r="AA44" s="277"/>
      <c r="AB44" s="278"/>
      <c r="AC44" s="277"/>
      <c r="AD44" s="278"/>
      <c r="AE44" s="277"/>
      <c r="AF44" s="278"/>
      <c r="AG44" s="277"/>
      <c r="AH44" s="278"/>
      <c r="AI44" s="277"/>
      <c r="AJ44" s="278"/>
      <c r="AL44" s="165">
        <v>39</v>
      </c>
      <c r="AM44" s="165" t="str">
        <f>IF(申込一覧表!AA44="","",申込一覧表!AA44)</f>
        <v/>
      </c>
      <c r="AN44" s="174" t="str">
        <f>IF(申込一覧表!B44="","",申込一覧表!B44)</f>
        <v/>
      </c>
    </row>
    <row r="45" spans="1:40" ht="14.25" customHeight="1">
      <c r="A45" s="267"/>
      <c r="B45" s="177" t="s">
        <v>274</v>
      </c>
      <c r="C45" s="271"/>
      <c r="D45" s="272"/>
      <c r="E45" s="271"/>
      <c r="F45" s="272"/>
      <c r="G45" s="271"/>
      <c r="H45" s="272"/>
      <c r="I45" s="271"/>
      <c r="J45" s="272"/>
      <c r="K45" s="271"/>
      <c r="L45" s="272"/>
      <c r="M45" s="267"/>
      <c r="N45" s="177" t="s">
        <v>274</v>
      </c>
      <c r="O45" s="271"/>
      <c r="P45" s="272"/>
      <c r="Q45" s="271"/>
      <c r="R45" s="272"/>
      <c r="S45" s="271"/>
      <c r="T45" s="272"/>
      <c r="U45" s="271"/>
      <c r="V45" s="272"/>
      <c r="W45" s="271"/>
      <c r="X45" s="272"/>
      <c r="Y45" s="267"/>
      <c r="Z45" s="177" t="s">
        <v>274</v>
      </c>
      <c r="AA45" s="271"/>
      <c r="AB45" s="272"/>
      <c r="AC45" s="271"/>
      <c r="AD45" s="272"/>
      <c r="AE45" s="271"/>
      <c r="AF45" s="272"/>
      <c r="AG45" s="271"/>
      <c r="AH45" s="272"/>
      <c r="AI45" s="271"/>
      <c r="AJ45" s="272"/>
      <c r="AL45" s="165">
        <v>40</v>
      </c>
      <c r="AM45" s="165" t="str">
        <f>IF(申込一覧表!AA45="","",申込一覧表!AA45)</f>
        <v/>
      </c>
      <c r="AN45" s="174" t="str">
        <f>IF(申込一覧表!B45="","",申込一覧表!B45)</f>
        <v/>
      </c>
    </row>
    <row r="46" spans="1:40" ht="14.25" customHeight="1">
      <c r="A46" s="267"/>
      <c r="B46" s="177" t="s">
        <v>275</v>
      </c>
      <c r="C46" s="271"/>
      <c r="D46" s="272"/>
      <c r="E46" s="271"/>
      <c r="F46" s="272"/>
      <c r="G46" s="271"/>
      <c r="H46" s="272"/>
      <c r="I46" s="271"/>
      <c r="J46" s="272"/>
      <c r="K46" s="271"/>
      <c r="L46" s="272"/>
      <c r="M46" s="267"/>
      <c r="N46" s="177" t="s">
        <v>275</v>
      </c>
      <c r="O46" s="271"/>
      <c r="P46" s="272"/>
      <c r="Q46" s="271"/>
      <c r="R46" s="272"/>
      <c r="S46" s="271"/>
      <c r="T46" s="272"/>
      <c r="U46" s="271"/>
      <c r="V46" s="272"/>
      <c r="W46" s="271"/>
      <c r="X46" s="272"/>
      <c r="Y46" s="267"/>
      <c r="Z46" s="177" t="s">
        <v>275</v>
      </c>
      <c r="AA46" s="271"/>
      <c r="AB46" s="272"/>
      <c r="AC46" s="271"/>
      <c r="AD46" s="272"/>
      <c r="AE46" s="271"/>
      <c r="AF46" s="272"/>
      <c r="AG46" s="271"/>
      <c r="AH46" s="272"/>
      <c r="AI46" s="271"/>
      <c r="AJ46" s="272"/>
      <c r="AL46" s="165">
        <v>41</v>
      </c>
      <c r="AM46" s="165" t="str">
        <f>IF(申込一覧表!AA46="","",申込一覧表!AA46)</f>
        <v/>
      </c>
      <c r="AN46" s="174" t="str">
        <f>IF(申込一覧表!B46="","",申込一覧表!B46)</f>
        <v/>
      </c>
    </row>
    <row r="47" spans="1:40" ht="14.25" customHeight="1" thickBot="1">
      <c r="A47" s="268"/>
      <c r="B47" s="178" t="s">
        <v>276</v>
      </c>
      <c r="C47" s="275"/>
      <c r="D47" s="276"/>
      <c r="E47" s="275"/>
      <c r="F47" s="276"/>
      <c r="G47" s="275"/>
      <c r="H47" s="276"/>
      <c r="I47" s="275"/>
      <c r="J47" s="276"/>
      <c r="K47" s="275"/>
      <c r="L47" s="276"/>
      <c r="M47" s="268"/>
      <c r="N47" s="178" t="s">
        <v>276</v>
      </c>
      <c r="O47" s="275"/>
      <c r="P47" s="276"/>
      <c r="Q47" s="275"/>
      <c r="R47" s="276"/>
      <c r="S47" s="275"/>
      <c r="T47" s="276"/>
      <c r="U47" s="275"/>
      <c r="V47" s="276"/>
      <c r="W47" s="275"/>
      <c r="X47" s="276"/>
      <c r="Y47" s="268"/>
      <c r="Z47" s="178" t="s">
        <v>276</v>
      </c>
      <c r="AA47" s="275"/>
      <c r="AB47" s="276"/>
      <c r="AC47" s="275"/>
      <c r="AD47" s="276"/>
      <c r="AE47" s="275"/>
      <c r="AF47" s="276"/>
      <c r="AG47" s="275"/>
      <c r="AH47" s="276"/>
      <c r="AI47" s="275"/>
      <c r="AJ47" s="276"/>
      <c r="AL47" s="165">
        <v>42</v>
      </c>
      <c r="AM47" s="165" t="str">
        <f>IF(申込一覧表!AA47="","",申込一覧表!AA47)</f>
        <v/>
      </c>
      <c r="AN47" s="174" t="str">
        <f>IF(申込一覧表!B47="","",申込一覧表!B47)</f>
        <v/>
      </c>
    </row>
    <row r="48" spans="1:40" ht="14.25" customHeight="1">
      <c r="A48" s="266" t="s">
        <v>297</v>
      </c>
      <c r="B48" s="176" t="s">
        <v>273</v>
      </c>
      <c r="C48" s="277"/>
      <c r="D48" s="278"/>
      <c r="E48" s="277"/>
      <c r="F48" s="278"/>
      <c r="G48" s="277"/>
      <c r="H48" s="278"/>
      <c r="I48" s="277"/>
      <c r="J48" s="278"/>
      <c r="K48" s="277"/>
      <c r="L48" s="278"/>
      <c r="M48" s="266" t="s">
        <v>297</v>
      </c>
      <c r="N48" s="176" t="s">
        <v>273</v>
      </c>
      <c r="O48" s="277"/>
      <c r="P48" s="278"/>
      <c r="Q48" s="277"/>
      <c r="R48" s="278"/>
      <c r="S48" s="277"/>
      <c r="T48" s="278"/>
      <c r="U48" s="277"/>
      <c r="V48" s="278"/>
      <c r="W48" s="277"/>
      <c r="X48" s="278"/>
      <c r="Y48" s="266" t="s">
        <v>297</v>
      </c>
      <c r="Z48" s="176" t="s">
        <v>273</v>
      </c>
      <c r="AA48" s="277"/>
      <c r="AB48" s="278"/>
      <c r="AC48" s="277"/>
      <c r="AD48" s="278"/>
      <c r="AE48" s="277"/>
      <c r="AF48" s="278"/>
      <c r="AG48" s="277"/>
      <c r="AH48" s="278"/>
      <c r="AI48" s="277"/>
      <c r="AJ48" s="278"/>
      <c r="AL48" s="165">
        <v>43</v>
      </c>
      <c r="AM48" s="165" t="str">
        <f>IF(申込一覧表!AA48="","",申込一覧表!AA48)</f>
        <v/>
      </c>
      <c r="AN48" s="174" t="str">
        <f>IF(申込一覧表!B48="","",申込一覧表!B48)</f>
        <v/>
      </c>
    </row>
    <row r="49" spans="1:40" ht="14.25" customHeight="1">
      <c r="A49" s="267"/>
      <c r="B49" s="177" t="s">
        <v>274</v>
      </c>
      <c r="C49" s="271"/>
      <c r="D49" s="272"/>
      <c r="E49" s="271"/>
      <c r="F49" s="272"/>
      <c r="G49" s="271"/>
      <c r="H49" s="272"/>
      <c r="I49" s="271"/>
      <c r="J49" s="272"/>
      <c r="K49" s="271"/>
      <c r="L49" s="272"/>
      <c r="M49" s="267"/>
      <c r="N49" s="177" t="s">
        <v>274</v>
      </c>
      <c r="O49" s="271"/>
      <c r="P49" s="272"/>
      <c r="Q49" s="271"/>
      <c r="R49" s="272"/>
      <c r="S49" s="271"/>
      <c r="T49" s="272"/>
      <c r="U49" s="271"/>
      <c r="V49" s="272"/>
      <c r="W49" s="271"/>
      <c r="X49" s="272"/>
      <c r="Y49" s="267"/>
      <c r="Z49" s="177" t="s">
        <v>274</v>
      </c>
      <c r="AA49" s="271"/>
      <c r="AB49" s="272"/>
      <c r="AC49" s="271"/>
      <c r="AD49" s="272"/>
      <c r="AE49" s="271"/>
      <c r="AF49" s="272"/>
      <c r="AG49" s="271"/>
      <c r="AH49" s="272"/>
      <c r="AI49" s="271"/>
      <c r="AJ49" s="272"/>
      <c r="AL49" s="165">
        <v>44</v>
      </c>
      <c r="AM49" s="165" t="str">
        <f>IF(申込一覧表!AA49="","",申込一覧表!AA49)</f>
        <v/>
      </c>
      <c r="AN49" s="174" t="str">
        <f>IF(申込一覧表!B49="","",申込一覧表!B49)</f>
        <v/>
      </c>
    </row>
    <row r="50" spans="1:40" ht="14.25" customHeight="1">
      <c r="A50" s="267"/>
      <c r="B50" s="177" t="s">
        <v>275</v>
      </c>
      <c r="C50" s="271"/>
      <c r="D50" s="272"/>
      <c r="E50" s="271"/>
      <c r="F50" s="272"/>
      <c r="G50" s="271"/>
      <c r="H50" s="272"/>
      <c r="I50" s="271"/>
      <c r="J50" s="272"/>
      <c r="K50" s="271"/>
      <c r="L50" s="272"/>
      <c r="M50" s="267"/>
      <c r="N50" s="177" t="s">
        <v>275</v>
      </c>
      <c r="O50" s="271"/>
      <c r="P50" s="272"/>
      <c r="Q50" s="271"/>
      <c r="R50" s="272"/>
      <c r="S50" s="271"/>
      <c r="T50" s="272"/>
      <c r="U50" s="271"/>
      <c r="V50" s="272"/>
      <c r="W50" s="271"/>
      <c r="X50" s="272"/>
      <c r="Y50" s="267"/>
      <c r="Z50" s="177" t="s">
        <v>275</v>
      </c>
      <c r="AA50" s="271"/>
      <c r="AB50" s="272"/>
      <c r="AC50" s="271"/>
      <c r="AD50" s="272"/>
      <c r="AE50" s="271"/>
      <c r="AF50" s="272"/>
      <c r="AG50" s="271"/>
      <c r="AH50" s="272"/>
      <c r="AI50" s="271"/>
      <c r="AJ50" s="272"/>
      <c r="AL50" s="165">
        <v>45</v>
      </c>
      <c r="AM50" s="165" t="str">
        <f>IF(申込一覧表!AA50="","",申込一覧表!AA50)</f>
        <v/>
      </c>
      <c r="AN50" s="174" t="str">
        <f>IF(申込一覧表!B50="","",申込一覧表!B50)</f>
        <v/>
      </c>
    </row>
    <row r="51" spans="1:40" ht="14.25" customHeight="1" thickBot="1">
      <c r="A51" s="268"/>
      <c r="B51" s="178" t="s">
        <v>276</v>
      </c>
      <c r="C51" s="275"/>
      <c r="D51" s="276"/>
      <c r="E51" s="275"/>
      <c r="F51" s="276"/>
      <c r="G51" s="275"/>
      <c r="H51" s="276"/>
      <c r="I51" s="275"/>
      <c r="J51" s="276"/>
      <c r="K51" s="275"/>
      <c r="L51" s="276"/>
      <c r="M51" s="268"/>
      <c r="N51" s="178" t="s">
        <v>276</v>
      </c>
      <c r="O51" s="275"/>
      <c r="P51" s="276"/>
      <c r="Q51" s="275"/>
      <c r="R51" s="276"/>
      <c r="S51" s="275"/>
      <c r="T51" s="276"/>
      <c r="U51" s="275"/>
      <c r="V51" s="276"/>
      <c r="W51" s="275"/>
      <c r="X51" s="276"/>
      <c r="Y51" s="268"/>
      <c r="Z51" s="178" t="s">
        <v>276</v>
      </c>
      <c r="AA51" s="275"/>
      <c r="AB51" s="276"/>
      <c r="AC51" s="275"/>
      <c r="AD51" s="276"/>
      <c r="AE51" s="275"/>
      <c r="AF51" s="276"/>
      <c r="AG51" s="275"/>
      <c r="AH51" s="276"/>
      <c r="AI51" s="275"/>
      <c r="AJ51" s="276"/>
      <c r="AL51" s="165">
        <v>46</v>
      </c>
      <c r="AM51" s="165" t="str">
        <f>IF(申込一覧表!AA51="","",申込一覧表!AA51)</f>
        <v/>
      </c>
      <c r="AN51" s="174" t="str">
        <f>IF(申込一覧表!B51="","",申込一覧表!B51)</f>
        <v/>
      </c>
    </row>
    <row r="52" spans="1:40" ht="14.25" customHeight="1">
      <c r="A52" s="266" t="s">
        <v>272</v>
      </c>
      <c r="B52" s="176" t="s">
        <v>273</v>
      </c>
      <c r="C52" s="277"/>
      <c r="D52" s="278"/>
      <c r="E52" s="277"/>
      <c r="F52" s="278"/>
      <c r="G52" s="277"/>
      <c r="H52" s="278"/>
      <c r="I52" s="277"/>
      <c r="J52" s="278"/>
      <c r="K52" s="277"/>
      <c r="L52" s="278"/>
      <c r="M52" s="266" t="s">
        <v>272</v>
      </c>
      <c r="N52" s="176" t="s">
        <v>273</v>
      </c>
      <c r="O52" s="277"/>
      <c r="P52" s="278"/>
      <c r="Q52" s="277"/>
      <c r="R52" s="278"/>
      <c r="S52" s="277"/>
      <c r="T52" s="278"/>
      <c r="U52" s="277"/>
      <c r="V52" s="278"/>
      <c r="W52" s="277"/>
      <c r="X52" s="278"/>
      <c r="Y52" s="266" t="s">
        <v>272</v>
      </c>
      <c r="Z52" s="176" t="s">
        <v>273</v>
      </c>
      <c r="AA52" s="277"/>
      <c r="AB52" s="278"/>
      <c r="AC52" s="277"/>
      <c r="AD52" s="278"/>
      <c r="AE52" s="277"/>
      <c r="AF52" s="278"/>
      <c r="AG52" s="277"/>
      <c r="AH52" s="278"/>
      <c r="AI52" s="277"/>
      <c r="AJ52" s="278"/>
      <c r="AL52" s="165">
        <v>47</v>
      </c>
      <c r="AM52" s="165" t="str">
        <f>IF(申込一覧表!AA52="","",申込一覧表!AA52)</f>
        <v/>
      </c>
      <c r="AN52" s="174" t="str">
        <f>IF(申込一覧表!B52="","",申込一覧表!B52)</f>
        <v/>
      </c>
    </row>
    <row r="53" spans="1:40" ht="14.25" customHeight="1">
      <c r="A53" s="267"/>
      <c r="B53" s="177" t="s">
        <v>274</v>
      </c>
      <c r="C53" s="271"/>
      <c r="D53" s="272"/>
      <c r="E53" s="271"/>
      <c r="F53" s="272"/>
      <c r="G53" s="271"/>
      <c r="H53" s="272"/>
      <c r="I53" s="271"/>
      <c r="J53" s="272"/>
      <c r="K53" s="271"/>
      <c r="L53" s="272"/>
      <c r="M53" s="267"/>
      <c r="N53" s="177" t="s">
        <v>274</v>
      </c>
      <c r="O53" s="271"/>
      <c r="P53" s="272"/>
      <c r="Q53" s="271"/>
      <c r="R53" s="272"/>
      <c r="S53" s="271"/>
      <c r="T53" s="272"/>
      <c r="U53" s="271"/>
      <c r="V53" s="272"/>
      <c r="W53" s="271"/>
      <c r="X53" s="272"/>
      <c r="Y53" s="267"/>
      <c r="Z53" s="177" t="s">
        <v>274</v>
      </c>
      <c r="AA53" s="271"/>
      <c r="AB53" s="272"/>
      <c r="AC53" s="271"/>
      <c r="AD53" s="272"/>
      <c r="AE53" s="271"/>
      <c r="AF53" s="272"/>
      <c r="AG53" s="271"/>
      <c r="AH53" s="272"/>
      <c r="AI53" s="271"/>
      <c r="AJ53" s="272"/>
      <c r="AL53" s="165">
        <v>48</v>
      </c>
      <c r="AM53" s="165" t="str">
        <f>IF(申込一覧表!AA53="","",申込一覧表!AA53)</f>
        <v/>
      </c>
      <c r="AN53" s="174" t="str">
        <f>IF(申込一覧表!B53="","",申込一覧表!B53)</f>
        <v/>
      </c>
    </row>
    <row r="54" spans="1:40" ht="14.25" customHeight="1">
      <c r="A54" s="267"/>
      <c r="B54" s="177" t="s">
        <v>275</v>
      </c>
      <c r="C54" s="271"/>
      <c r="D54" s="272"/>
      <c r="E54" s="271"/>
      <c r="F54" s="272"/>
      <c r="G54" s="271"/>
      <c r="H54" s="272"/>
      <c r="I54" s="271"/>
      <c r="J54" s="272"/>
      <c r="K54" s="271"/>
      <c r="L54" s="272"/>
      <c r="M54" s="267"/>
      <c r="N54" s="177" t="s">
        <v>275</v>
      </c>
      <c r="O54" s="271"/>
      <c r="P54" s="272"/>
      <c r="Q54" s="271"/>
      <c r="R54" s="272"/>
      <c r="S54" s="271"/>
      <c r="T54" s="272"/>
      <c r="U54" s="271"/>
      <c r="V54" s="272"/>
      <c r="W54" s="271"/>
      <c r="X54" s="272"/>
      <c r="Y54" s="267"/>
      <c r="Z54" s="177" t="s">
        <v>275</v>
      </c>
      <c r="AA54" s="271"/>
      <c r="AB54" s="272"/>
      <c r="AC54" s="271"/>
      <c r="AD54" s="272"/>
      <c r="AE54" s="271"/>
      <c r="AF54" s="272"/>
      <c r="AG54" s="271"/>
      <c r="AH54" s="272"/>
      <c r="AI54" s="271"/>
      <c r="AJ54" s="272"/>
      <c r="AL54" s="165">
        <v>49</v>
      </c>
      <c r="AM54" s="165" t="str">
        <f>IF(申込一覧表!AA54="","",申込一覧表!AA54)</f>
        <v/>
      </c>
      <c r="AN54" s="174" t="str">
        <f>IF(申込一覧表!B54="","",申込一覧表!B54)</f>
        <v/>
      </c>
    </row>
    <row r="55" spans="1:40" ht="14.25" customHeight="1" thickBot="1">
      <c r="A55" s="268"/>
      <c r="B55" s="178" t="s">
        <v>276</v>
      </c>
      <c r="C55" s="275"/>
      <c r="D55" s="276"/>
      <c r="E55" s="275"/>
      <c r="F55" s="276"/>
      <c r="G55" s="275"/>
      <c r="H55" s="276"/>
      <c r="I55" s="275"/>
      <c r="J55" s="276"/>
      <c r="K55" s="275"/>
      <c r="L55" s="276"/>
      <c r="M55" s="268"/>
      <c r="N55" s="178" t="s">
        <v>276</v>
      </c>
      <c r="O55" s="275"/>
      <c r="P55" s="276"/>
      <c r="Q55" s="275"/>
      <c r="R55" s="276"/>
      <c r="S55" s="275"/>
      <c r="T55" s="276"/>
      <c r="U55" s="275"/>
      <c r="V55" s="276"/>
      <c r="W55" s="275"/>
      <c r="X55" s="276"/>
      <c r="Y55" s="268"/>
      <c r="Z55" s="178" t="s">
        <v>276</v>
      </c>
      <c r="AA55" s="275"/>
      <c r="AB55" s="276"/>
      <c r="AC55" s="275"/>
      <c r="AD55" s="276"/>
      <c r="AE55" s="275"/>
      <c r="AF55" s="276"/>
      <c r="AG55" s="275"/>
      <c r="AH55" s="276"/>
      <c r="AI55" s="275"/>
      <c r="AJ55" s="276"/>
      <c r="AL55" s="165">
        <v>50</v>
      </c>
      <c r="AM55" s="165" t="str">
        <f>IF(申込一覧表!AA55="","",申込一覧表!AA55)</f>
        <v/>
      </c>
      <c r="AN55" s="174" t="str">
        <f>IF(申込一覧表!B55="","",申込一覧表!B55)</f>
        <v/>
      </c>
    </row>
    <row r="56" spans="1:40" ht="14.25" customHeight="1">
      <c r="A56" s="266" t="s">
        <v>277</v>
      </c>
      <c r="B56" s="176" t="s">
        <v>273</v>
      </c>
      <c r="C56" s="277"/>
      <c r="D56" s="278"/>
      <c r="E56" s="277"/>
      <c r="F56" s="278"/>
      <c r="G56" s="277"/>
      <c r="H56" s="278"/>
      <c r="I56" s="277"/>
      <c r="J56" s="278"/>
      <c r="K56" s="277"/>
      <c r="L56" s="278"/>
      <c r="M56" s="266" t="s">
        <v>277</v>
      </c>
      <c r="N56" s="176" t="s">
        <v>273</v>
      </c>
      <c r="O56" s="277"/>
      <c r="P56" s="278"/>
      <c r="Q56" s="277"/>
      <c r="R56" s="278"/>
      <c r="S56" s="277"/>
      <c r="T56" s="278"/>
      <c r="U56" s="277"/>
      <c r="V56" s="278"/>
      <c r="W56" s="277"/>
      <c r="X56" s="278"/>
      <c r="Y56" s="266" t="s">
        <v>277</v>
      </c>
      <c r="Z56" s="176" t="s">
        <v>273</v>
      </c>
      <c r="AA56" s="277"/>
      <c r="AB56" s="278"/>
      <c r="AC56" s="277"/>
      <c r="AD56" s="278"/>
      <c r="AE56" s="277"/>
      <c r="AF56" s="278"/>
      <c r="AG56" s="277"/>
      <c r="AH56" s="278"/>
      <c r="AI56" s="277"/>
      <c r="AJ56" s="278"/>
      <c r="AL56" s="165">
        <v>51</v>
      </c>
      <c r="AM56" s="165" t="str">
        <f>IF(申込一覧表!AA56="","",申込一覧表!AA56)</f>
        <v/>
      </c>
      <c r="AN56" s="174" t="str">
        <f>IF(申込一覧表!B56="","",申込一覧表!B56)</f>
        <v/>
      </c>
    </row>
    <row r="57" spans="1:40" ht="14.25" customHeight="1">
      <c r="A57" s="267"/>
      <c r="B57" s="177" t="s">
        <v>274</v>
      </c>
      <c r="C57" s="271"/>
      <c r="D57" s="272"/>
      <c r="E57" s="271"/>
      <c r="F57" s="272"/>
      <c r="G57" s="271"/>
      <c r="H57" s="272"/>
      <c r="I57" s="271"/>
      <c r="J57" s="272"/>
      <c r="K57" s="271"/>
      <c r="L57" s="272"/>
      <c r="M57" s="267"/>
      <c r="N57" s="177" t="s">
        <v>274</v>
      </c>
      <c r="O57" s="271"/>
      <c r="P57" s="272"/>
      <c r="Q57" s="271"/>
      <c r="R57" s="272"/>
      <c r="S57" s="271"/>
      <c r="T57" s="272"/>
      <c r="U57" s="271"/>
      <c r="V57" s="272"/>
      <c r="W57" s="271"/>
      <c r="X57" s="272"/>
      <c r="Y57" s="267"/>
      <c r="Z57" s="177" t="s">
        <v>274</v>
      </c>
      <c r="AA57" s="271"/>
      <c r="AB57" s="272"/>
      <c r="AC57" s="271"/>
      <c r="AD57" s="272"/>
      <c r="AE57" s="271"/>
      <c r="AF57" s="272"/>
      <c r="AG57" s="271"/>
      <c r="AH57" s="272"/>
      <c r="AI57" s="271"/>
      <c r="AJ57" s="272"/>
      <c r="AL57" s="165">
        <v>52</v>
      </c>
      <c r="AM57" s="165" t="str">
        <f>IF(申込一覧表!AA57="","",申込一覧表!AA57)</f>
        <v/>
      </c>
      <c r="AN57" s="174" t="str">
        <f>IF(申込一覧表!B57="","",申込一覧表!B57)</f>
        <v/>
      </c>
    </row>
    <row r="58" spans="1:40" ht="14.25" customHeight="1">
      <c r="A58" s="267"/>
      <c r="B58" s="177" t="s">
        <v>275</v>
      </c>
      <c r="C58" s="271"/>
      <c r="D58" s="272"/>
      <c r="E58" s="271"/>
      <c r="F58" s="272"/>
      <c r="G58" s="271"/>
      <c r="H58" s="272"/>
      <c r="I58" s="271"/>
      <c r="J58" s="272"/>
      <c r="K58" s="271"/>
      <c r="L58" s="272"/>
      <c r="M58" s="267"/>
      <c r="N58" s="177" t="s">
        <v>275</v>
      </c>
      <c r="O58" s="271"/>
      <c r="P58" s="272"/>
      <c r="Q58" s="271"/>
      <c r="R58" s="272"/>
      <c r="S58" s="271"/>
      <c r="T58" s="272"/>
      <c r="U58" s="271"/>
      <c r="V58" s="272"/>
      <c r="W58" s="271"/>
      <c r="X58" s="272"/>
      <c r="Y58" s="267"/>
      <c r="Z58" s="177" t="s">
        <v>275</v>
      </c>
      <c r="AA58" s="271"/>
      <c r="AB58" s="272"/>
      <c r="AC58" s="271"/>
      <c r="AD58" s="272"/>
      <c r="AE58" s="271"/>
      <c r="AF58" s="272"/>
      <c r="AG58" s="271"/>
      <c r="AH58" s="272"/>
      <c r="AI58" s="271"/>
      <c r="AJ58" s="272"/>
      <c r="AL58" s="165">
        <v>53</v>
      </c>
      <c r="AM58" s="165" t="str">
        <f>IF(申込一覧表!AA58="","",申込一覧表!AA58)</f>
        <v/>
      </c>
      <c r="AN58" s="174" t="str">
        <f>IF(申込一覧表!B58="","",申込一覧表!B58)</f>
        <v/>
      </c>
    </row>
    <row r="59" spans="1:40" ht="14.25" customHeight="1" thickBot="1">
      <c r="A59" s="268"/>
      <c r="B59" s="178" t="s">
        <v>276</v>
      </c>
      <c r="C59" s="275"/>
      <c r="D59" s="276"/>
      <c r="E59" s="275"/>
      <c r="F59" s="276"/>
      <c r="G59" s="275"/>
      <c r="H59" s="276"/>
      <c r="I59" s="275"/>
      <c r="J59" s="276"/>
      <c r="K59" s="275"/>
      <c r="L59" s="276"/>
      <c r="M59" s="268"/>
      <c r="N59" s="178" t="s">
        <v>276</v>
      </c>
      <c r="O59" s="275"/>
      <c r="P59" s="276"/>
      <c r="Q59" s="275"/>
      <c r="R59" s="276"/>
      <c r="S59" s="275"/>
      <c r="T59" s="276"/>
      <c r="U59" s="275"/>
      <c r="V59" s="276"/>
      <c r="W59" s="275"/>
      <c r="X59" s="276"/>
      <c r="Y59" s="268"/>
      <c r="Z59" s="178" t="s">
        <v>276</v>
      </c>
      <c r="AA59" s="275"/>
      <c r="AB59" s="276"/>
      <c r="AC59" s="275"/>
      <c r="AD59" s="276"/>
      <c r="AE59" s="275"/>
      <c r="AF59" s="276"/>
      <c r="AG59" s="275"/>
      <c r="AH59" s="276"/>
      <c r="AI59" s="275"/>
      <c r="AJ59" s="276"/>
      <c r="AL59" s="165">
        <v>54</v>
      </c>
      <c r="AM59" s="165" t="str">
        <f>IF(申込一覧表!AA59="","",申込一覧表!AA59)</f>
        <v/>
      </c>
      <c r="AN59" s="174" t="str">
        <f>IF(申込一覧表!B59="","",申込一覧表!B59)</f>
        <v/>
      </c>
    </row>
    <row r="60" spans="1:40" ht="15.75" customHeight="1">
      <c r="A60" s="266" t="s">
        <v>278</v>
      </c>
      <c r="B60" s="176" t="s">
        <v>273</v>
      </c>
      <c r="C60" s="277"/>
      <c r="D60" s="278"/>
      <c r="E60" s="277"/>
      <c r="F60" s="278"/>
      <c r="G60" s="277"/>
      <c r="H60" s="278"/>
      <c r="I60" s="277"/>
      <c r="J60" s="278"/>
      <c r="K60" s="277"/>
      <c r="L60" s="278"/>
      <c r="M60" s="266" t="s">
        <v>278</v>
      </c>
      <c r="N60" s="176" t="s">
        <v>273</v>
      </c>
      <c r="O60" s="277"/>
      <c r="P60" s="278"/>
      <c r="Q60" s="277"/>
      <c r="R60" s="278"/>
      <c r="S60" s="277"/>
      <c r="T60" s="278"/>
      <c r="U60" s="277"/>
      <c r="V60" s="278"/>
      <c r="W60" s="277"/>
      <c r="X60" s="278"/>
      <c r="Y60" s="266" t="s">
        <v>278</v>
      </c>
      <c r="Z60" s="176" t="s">
        <v>273</v>
      </c>
      <c r="AA60" s="277"/>
      <c r="AB60" s="278"/>
      <c r="AC60" s="277"/>
      <c r="AD60" s="278"/>
      <c r="AE60" s="277"/>
      <c r="AF60" s="278"/>
      <c r="AG60" s="277"/>
      <c r="AH60" s="278"/>
      <c r="AI60" s="277"/>
      <c r="AJ60" s="278"/>
      <c r="AL60" s="165">
        <v>55</v>
      </c>
      <c r="AM60" s="165" t="str">
        <f>IF(申込一覧表!AA60="","",申込一覧表!AA60)</f>
        <v/>
      </c>
      <c r="AN60" s="174" t="str">
        <f>IF(申込一覧表!B60="","",申込一覧表!B60)</f>
        <v/>
      </c>
    </row>
    <row r="61" spans="1:40" ht="15.75" customHeight="1">
      <c r="A61" s="267"/>
      <c r="B61" s="177" t="s">
        <v>274</v>
      </c>
      <c r="C61" s="271"/>
      <c r="D61" s="272"/>
      <c r="E61" s="271"/>
      <c r="F61" s="272"/>
      <c r="G61" s="271"/>
      <c r="H61" s="272"/>
      <c r="I61" s="271"/>
      <c r="J61" s="272"/>
      <c r="K61" s="271"/>
      <c r="L61" s="272"/>
      <c r="M61" s="267"/>
      <c r="N61" s="177" t="s">
        <v>274</v>
      </c>
      <c r="O61" s="271"/>
      <c r="P61" s="272"/>
      <c r="Q61" s="271"/>
      <c r="R61" s="272"/>
      <c r="S61" s="271"/>
      <c r="T61" s="272"/>
      <c r="U61" s="271"/>
      <c r="V61" s="272"/>
      <c r="W61" s="271"/>
      <c r="X61" s="272"/>
      <c r="Y61" s="267"/>
      <c r="Z61" s="177" t="s">
        <v>274</v>
      </c>
      <c r="AA61" s="271"/>
      <c r="AB61" s="272"/>
      <c r="AC61" s="271"/>
      <c r="AD61" s="272"/>
      <c r="AE61" s="271"/>
      <c r="AF61" s="272"/>
      <c r="AG61" s="271"/>
      <c r="AH61" s="272"/>
      <c r="AI61" s="271"/>
      <c r="AJ61" s="272"/>
      <c r="AL61" s="165">
        <v>56</v>
      </c>
      <c r="AM61" s="165" t="str">
        <f>IF(申込一覧表!AA61="","",申込一覧表!AA61)</f>
        <v/>
      </c>
      <c r="AN61" s="174" t="str">
        <f>IF(申込一覧表!B61="","",申込一覧表!B61)</f>
        <v/>
      </c>
    </row>
    <row r="62" spans="1:40" ht="15.75" customHeight="1">
      <c r="A62" s="267"/>
      <c r="B62" s="177" t="s">
        <v>275</v>
      </c>
      <c r="C62" s="271"/>
      <c r="D62" s="272"/>
      <c r="E62" s="271"/>
      <c r="F62" s="272"/>
      <c r="G62" s="271"/>
      <c r="H62" s="272"/>
      <c r="I62" s="271"/>
      <c r="J62" s="272"/>
      <c r="K62" s="271"/>
      <c r="L62" s="272"/>
      <c r="M62" s="267"/>
      <c r="N62" s="177" t="s">
        <v>275</v>
      </c>
      <c r="O62" s="271"/>
      <c r="P62" s="272"/>
      <c r="Q62" s="271"/>
      <c r="R62" s="272"/>
      <c r="S62" s="271"/>
      <c r="T62" s="272"/>
      <c r="U62" s="271"/>
      <c r="V62" s="272"/>
      <c r="W62" s="271"/>
      <c r="X62" s="272"/>
      <c r="Y62" s="267"/>
      <c r="Z62" s="177" t="s">
        <v>275</v>
      </c>
      <c r="AA62" s="271"/>
      <c r="AB62" s="272"/>
      <c r="AC62" s="271"/>
      <c r="AD62" s="272"/>
      <c r="AE62" s="271"/>
      <c r="AF62" s="272"/>
      <c r="AG62" s="271"/>
      <c r="AH62" s="272"/>
      <c r="AI62" s="271"/>
      <c r="AJ62" s="272"/>
      <c r="AL62" s="165">
        <v>57</v>
      </c>
      <c r="AM62" s="165" t="str">
        <f>IF(申込一覧表!AA62="","",申込一覧表!AA62)</f>
        <v/>
      </c>
      <c r="AN62" s="174" t="str">
        <f>IF(申込一覧表!B62="","",申込一覧表!B62)</f>
        <v/>
      </c>
    </row>
    <row r="63" spans="1:40" ht="15.75" customHeight="1" thickBot="1">
      <c r="A63" s="268"/>
      <c r="B63" s="178" t="s">
        <v>276</v>
      </c>
      <c r="C63" s="275"/>
      <c r="D63" s="276"/>
      <c r="E63" s="275"/>
      <c r="F63" s="276"/>
      <c r="G63" s="275"/>
      <c r="H63" s="276"/>
      <c r="I63" s="275"/>
      <c r="J63" s="276"/>
      <c r="K63" s="275"/>
      <c r="L63" s="276"/>
      <c r="M63" s="268"/>
      <c r="N63" s="178" t="s">
        <v>276</v>
      </c>
      <c r="O63" s="275"/>
      <c r="P63" s="276"/>
      <c r="Q63" s="275"/>
      <c r="R63" s="276"/>
      <c r="S63" s="275"/>
      <c r="T63" s="276"/>
      <c r="U63" s="275"/>
      <c r="V63" s="276"/>
      <c r="W63" s="275"/>
      <c r="X63" s="276"/>
      <c r="Y63" s="268"/>
      <c r="Z63" s="178" t="s">
        <v>276</v>
      </c>
      <c r="AA63" s="275"/>
      <c r="AB63" s="276"/>
      <c r="AC63" s="275"/>
      <c r="AD63" s="276"/>
      <c r="AE63" s="275"/>
      <c r="AF63" s="276"/>
      <c r="AG63" s="275"/>
      <c r="AH63" s="276"/>
      <c r="AI63" s="275"/>
      <c r="AJ63" s="276"/>
      <c r="AL63" s="165">
        <v>58</v>
      </c>
      <c r="AM63" s="165" t="str">
        <f>IF(申込一覧表!AA63="","",申込一覧表!AA63)</f>
        <v/>
      </c>
      <c r="AN63" s="174" t="str">
        <f>IF(申込一覧表!B63="","",申込一覧表!B63)</f>
        <v/>
      </c>
    </row>
    <row r="64" spans="1:40" ht="15.75" customHeight="1">
      <c r="A64" s="266" t="s">
        <v>279</v>
      </c>
      <c r="B64" s="176" t="s">
        <v>273</v>
      </c>
      <c r="C64" s="277"/>
      <c r="D64" s="278"/>
      <c r="E64" s="277"/>
      <c r="F64" s="278"/>
      <c r="G64" s="277"/>
      <c r="H64" s="278"/>
      <c r="I64" s="277"/>
      <c r="J64" s="278"/>
      <c r="K64" s="277"/>
      <c r="L64" s="278"/>
      <c r="M64" s="266" t="s">
        <v>279</v>
      </c>
      <c r="N64" s="176" t="s">
        <v>273</v>
      </c>
      <c r="O64" s="277"/>
      <c r="P64" s="278"/>
      <c r="Q64" s="277"/>
      <c r="R64" s="278"/>
      <c r="S64" s="277"/>
      <c r="T64" s="278"/>
      <c r="U64" s="277"/>
      <c r="V64" s="278"/>
      <c r="W64" s="277"/>
      <c r="X64" s="278"/>
      <c r="Y64" s="266" t="s">
        <v>279</v>
      </c>
      <c r="Z64" s="176" t="s">
        <v>273</v>
      </c>
      <c r="AA64" s="277"/>
      <c r="AB64" s="278"/>
      <c r="AC64" s="277"/>
      <c r="AD64" s="278"/>
      <c r="AE64" s="277"/>
      <c r="AF64" s="278"/>
      <c r="AG64" s="277"/>
      <c r="AH64" s="278"/>
      <c r="AI64" s="277"/>
      <c r="AJ64" s="278"/>
      <c r="AL64" s="165">
        <v>59</v>
      </c>
      <c r="AM64" s="165" t="str">
        <f>IF(申込一覧表!AA64="","",申込一覧表!AA64)</f>
        <v/>
      </c>
      <c r="AN64" s="174" t="str">
        <f>IF(申込一覧表!B64="","",申込一覧表!B64)</f>
        <v/>
      </c>
    </row>
    <row r="65" spans="1:40" ht="15.75" customHeight="1">
      <c r="A65" s="267"/>
      <c r="B65" s="177" t="s">
        <v>274</v>
      </c>
      <c r="C65" s="271"/>
      <c r="D65" s="272"/>
      <c r="E65" s="271"/>
      <c r="F65" s="272"/>
      <c r="G65" s="271"/>
      <c r="H65" s="272"/>
      <c r="I65" s="271"/>
      <c r="J65" s="272"/>
      <c r="K65" s="271"/>
      <c r="L65" s="272"/>
      <c r="M65" s="267"/>
      <c r="N65" s="177" t="s">
        <v>274</v>
      </c>
      <c r="O65" s="271"/>
      <c r="P65" s="272"/>
      <c r="Q65" s="271"/>
      <c r="R65" s="272"/>
      <c r="S65" s="271"/>
      <c r="T65" s="272"/>
      <c r="U65" s="271"/>
      <c r="V65" s="272"/>
      <c r="W65" s="271"/>
      <c r="X65" s="272"/>
      <c r="Y65" s="267"/>
      <c r="Z65" s="177" t="s">
        <v>274</v>
      </c>
      <c r="AA65" s="271"/>
      <c r="AB65" s="272"/>
      <c r="AC65" s="271"/>
      <c r="AD65" s="272"/>
      <c r="AE65" s="271"/>
      <c r="AF65" s="272"/>
      <c r="AG65" s="271"/>
      <c r="AH65" s="272"/>
      <c r="AI65" s="271"/>
      <c r="AJ65" s="272"/>
      <c r="AL65" s="165">
        <v>60</v>
      </c>
      <c r="AM65" s="165" t="str">
        <f>IF(申込一覧表!AA65="","",申込一覧表!AA65)</f>
        <v/>
      </c>
      <c r="AN65" s="174" t="str">
        <f>IF(申込一覧表!B65="","",申込一覧表!B65)</f>
        <v/>
      </c>
    </row>
    <row r="66" spans="1:40" ht="15.75" customHeight="1">
      <c r="A66" s="267"/>
      <c r="B66" s="177" t="s">
        <v>275</v>
      </c>
      <c r="C66" s="271"/>
      <c r="D66" s="272"/>
      <c r="E66" s="271"/>
      <c r="F66" s="272"/>
      <c r="G66" s="271"/>
      <c r="H66" s="272"/>
      <c r="I66" s="271"/>
      <c r="J66" s="272"/>
      <c r="K66" s="271"/>
      <c r="L66" s="272"/>
      <c r="M66" s="267"/>
      <c r="N66" s="177" t="s">
        <v>275</v>
      </c>
      <c r="O66" s="271"/>
      <c r="P66" s="272"/>
      <c r="Q66" s="271"/>
      <c r="R66" s="272"/>
      <c r="S66" s="271"/>
      <c r="T66" s="272"/>
      <c r="U66" s="271"/>
      <c r="V66" s="272"/>
      <c r="W66" s="271"/>
      <c r="X66" s="272"/>
      <c r="Y66" s="267"/>
      <c r="Z66" s="177" t="s">
        <v>275</v>
      </c>
      <c r="AA66" s="271"/>
      <c r="AB66" s="272"/>
      <c r="AC66" s="271"/>
      <c r="AD66" s="272"/>
      <c r="AE66" s="271"/>
      <c r="AF66" s="272"/>
      <c r="AG66" s="271"/>
      <c r="AH66" s="272"/>
      <c r="AI66" s="271"/>
      <c r="AJ66" s="272"/>
      <c r="AL66" s="165">
        <v>61</v>
      </c>
      <c r="AM66" s="165" t="str">
        <f>IF(申込一覧表!AA66="","",申込一覧表!AA66)</f>
        <v/>
      </c>
      <c r="AN66" s="174" t="str">
        <f>IF(申込一覧表!B66="","",申込一覧表!B66)</f>
        <v/>
      </c>
    </row>
    <row r="67" spans="1:40" ht="15.75" customHeight="1" thickBot="1">
      <c r="A67" s="268"/>
      <c r="B67" s="178" t="s">
        <v>276</v>
      </c>
      <c r="C67" s="275"/>
      <c r="D67" s="276"/>
      <c r="E67" s="275"/>
      <c r="F67" s="276"/>
      <c r="G67" s="275"/>
      <c r="H67" s="276"/>
      <c r="I67" s="275"/>
      <c r="J67" s="276"/>
      <c r="K67" s="275"/>
      <c r="L67" s="276"/>
      <c r="M67" s="268"/>
      <c r="N67" s="178" t="s">
        <v>276</v>
      </c>
      <c r="O67" s="275"/>
      <c r="P67" s="276"/>
      <c r="Q67" s="275"/>
      <c r="R67" s="276"/>
      <c r="S67" s="275"/>
      <c r="T67" s="276"/>
      <c r="U67" s="275"/>
      <c r="V67" s="276"/>
      <c r="W67" s="275"/>
      <c r="X67" s="276"/>
      <c r="Y67" s="268"/>
      <c r="Z67" s="178" t="s">
        <v>276</v>
      </c>
      <c r="AA67" s="275"/>
      <c r="AB67" s="276"/>
      <c r="AC67" s="275"/>
      <c r="AD67" s="276"/>
      <c r="AE67" s="275"/>
      <c r="AF67" s="276"/>
      <c r="AG67" s="275"/>
      <c r="AH67" s="276"/>
      <c r="AI67" s="275"/>
      <c r="AJ67" s="276"/>
      <c r="AL67" s="165">
        <v>62</v>
      </c>
      <c r="AM67" s="165" t="str">
        <f>IF(申込一覧表!AA67="","",申込一覧表!AA67)</f>
        <v/>
      </c>
      <c r="AN67" s="174" t="str">
        <f>IF(申込一覧表!B67="","",申込一覧表!B67)</f>
        <v/>
      </c>
    </row>
    <row r="68" spans="1:40" ht="15.75" customHeight="1">
      <c r="A68" s="266" t="s">
        <v>280</v>
      </c>
      <c r="B68" s="176" t="s">
        <v>273</v>
      </c>
      <c r="C68" s="277"/>
      <c r="D68" s="278"/>
      <c r="E68" s="277"/>
      <c r="F68" s="278"/>
      <c r="G68" s="277"/>
      <c r="H68" s="278"/>
      <c r="I68" s="277"/>
      <c r="J68" s="278"/>
      <c r="K68" s="277"/>
      <c r="L68" s="278"/>
      <c r="M68" s="266" t="s">
        <v>280</v>
      </c>
      <c r="N68" s="176" t="s">
        <v>273</v>
      </c>
      <c r="O68" s="277"/>
      <c r="P68" s="278"/>
      <c r="Q68" s="277"/>
      <c r="R68" s="278"/>
      <c r="S68" s="277"/>
      <c r="T68" s="278"/>
      <c r="U68" s="277"/>
      <c r="V68" s="278"/>
      <c r="W68" s="277"/>
      <c r="X68" s="278"/>
      <c r="Y68" s="266" t="s">
        <v>280</v>
      </c>
      <c r="Z68" s="176" t="s">
        <v>273</v>
      </c>
      <c r="AA68" s="277"/>
      <c r="AB68" s="278"/>
      <c r="AC68" s="277"/>
      <c r="AD68" s="278"/>
      <c r="AE68" s="277"/>
      <c r="AF68" s="278"/>
      <c r="AG68" s="277"/>
      <c r="AH68" s="278"/>
      <c r="AI68" s="277"/>
      <c r="AJ68" s="278"/>
      <c r="AL68" s="165">
        <v>63</v>
      </c>
      <c r="AM68" s="165" t="str">
        <f>IF(申込一覧表!AA68="","",申込一覧表!AA68)</f>
        <v/>
      </c>
      <c r="AN68" s="174" t="str">
        <f>IF(申込一覧表!B68="","",申込一覧表!B68)</f>
        <v/>
      </c>
    </row>
    <row r="69" spans="1:40" ht="15.75" customHeight="1">
      <c r="A69" s="267"/>
      <c r="B69" s="177" t="s">
        <v>274</v>
      </c>
      <c r="C69" s="271"/>
      <c r="D69" s="272"/>
      <c r="E69" s="271"/>
      <c r="F69" s="272"/>
      <c r="G69" s="271"/>
      <c r="H69" s="272"/>
      <c r="I69" s="271"/>
      <c r="J69" s="272"/>
      <c r="K69" s="271"/>
      <c r="L69" s="272"/>
      <c r="M69" s="267"/>
      <c r="N69" s="177" t="s">
        <v>274</v>
      </c>
      <c r="O69" s="271"/>
      <c r="P69" s="272"/>
      <c r="Q69" s="271"/>
      <c r="R69" s="272"/>
      <c r="S69" s="271"/>
      <c r="T69" s="272"/>
      <c r="U69" s="271"/>
      <c r="V69" s="272"/>
      <c r="W69" s="271"/>
      <c r="X69" s="272"/>
      <c r="Y69" s="267"/>
      <c r="Z69" s="177" t="s">
        <v>274</v>
      </c>
      <c r="AA69" s="271"/>
      <c r="AB69" s="272"/>
      <c r="AC69" s="271"/>
      <c r="AD69" s="272"/>
      <c r="AE69" s="271"/>
      <c r="AF69" s="272"/>
      <c r="AG69" s="271"/>
      <c r="AH69" s="272"/>
      <c r="AI69" s="271"/>
      <c r="AJ69" s="272"/>
      <c r="AL69" s="165">
        <v>64</v>
      </c>
      <c r="AM69" s="165" t="str">
        <f>IF(申込一覧表!AA69="","",申込一覧表!AA69)</f>
        <v/>
      </c>
      <c r="AN69" s="174" t="str">
        <f>IF(申込一覧表!B69="","",申込一覧表!B69)</f>
        <v/>
      </c>
    </row>
    <row r="70" spans="1:40" ht="15.75" customHeight="1">
      <c r="A70" s="267"/>
      <c r="B70" s="177" t="s">
        <v>275</v>
      </c>
      <c r="C70" s="271"/>
      <c r="D70" s="272"/>
      <c r="E70" s="271"/>
      <c r="F70" s="272"/>
      <c r="G70" s="271"/>
      <c r="H70" s="272"/>
      <c r="I70" s="271"/>
      <c r="J70" s="272"/>
      <c r="K70" s="271"/>
      <c r="L70" s="272"/>
      <c r="M70" s="267"/>
      <c r="N70" s="177" t="s">
        <v>275</v>
      </c>
      <c r="O70" s="271"/>
      <c r="P70" s="272"/>
      <c r="Q70" s="271"/>
      <c r="R70" s="272"/>
      <c r="S70" s="271"/>
      <c r="T70" s="272"/>
      <c r="U70" s="271"/>
      <c r="V70" s="272"/>
      <c r="W70" s="271"/>
      <c r="X70" s="272"/>
      <c r="Y70" s="267"/>
      <c r="Z70" s="177" t="s">
        <v>275</v>
      </c>
      <c r="AA70" s="271"/>
      <c r="AB70" s="272"/>
      <c r="AC70" s="271"/>
      <c r="AD70" s="272"/>
      <c r="AE70" s="271"/>
      <c r="AF70" s="272"/>
      <c r="AG70" s="271"/>
      <c r="AH70" s="272"/>
      <c r="AI70" s="271"/>
      <c r="AJ70" s="272"/>
      <c r="AL70" s="165">
        <v>65</v>
      </c>
      <c r="AM70" s="165" t="str">
        <f>IF(申込一覧表!AA70="","",申込一覧表!AA70)</f>
        <v/>
      </c>
      <c r="AN70" s="174" t="str">
        <f>IF(申込一覧表!B70="","",申込一覧表!B70)</f>
        <v/>
      </c>
    </row>
    <row r="71" spans="1:40" ht="15.75" customHeight="1" thickBot="1">
      <c r="A71" s="268"/>
      <c r="B71" s="178" t="s">
        <v>276</v>
      </c>
      <c r="C71" s="275"/>
      <c r="D71" s="276"/>
      <c r="E71" s="275"/>
      <c r="F71" s="276"/>
      <c r="G71" s="275"/>
      <c r="H71" s="276"/>
      <c r="I71" s="275"/>
      <c r="J71" s="276"/>
      <c r="K71" s="275"/>
      <c r="L71" s="276"/>
      <c r="M71" s="268"/>
      <c r="N71" s="178" t="s">
        <v>276</v>
      </c>
      <c r="O71" s="275"/>
      <c r="P71" s="276"/>
      <c r="Q71" s="275"/>
      <c r="R71" s="276"/>
      <c r="S71" s="275"/>
      <c r="T71" s="276"/>
      <c r="U71" s="275"/>
      <c r="V71" s="276"/>
      <c r="W71" s="275"/>
      <c r="X71" s="276"/>
      <c r="Y71" s="268"/>
      <c r="Z71" s="178" t="s">
        <v>276</v>
      </c>
      <c r="AA71" s="275"/>
      <c r="AB71" s="276"/>
      <c r="AC71" s="275"/>
      <c r="AD71" s="276"/>
      <c r="AE71" s="275"/>
      <c r="AF71" s="276"/>
      <c r="AG71" s="275"/>
      <c r="AH71" s="276"/>
      <c r="AI71" s="275"/>
      <c r="AJ71" s="276"/>
      <c r="AL71" s="165">
        <v>66</v>
      </c>
      <c r="AM71" s="165" t="str">
        <f>IF(申込一覧表!AA71="","",申込一覧表!AA71)</f>
        <v/>
      </c>
      <c r="AN71" s="174" t="str">
        <f>IF(申込一覧表!B71="","",申込一覧表!B71)</f>
        <v/>
      </c>
    </row>
    <row r="72" spans="1:40" ht="15.75" customHeight="1">
      <c r="A72" s="266" t="s">
        <v>281</v>
      </c>
      <c r="B72" s="176" t="s">
        <v>273</v>
      </c>
      <c r="C72" s="277"/>
      <c r="D72" s="278"/>
      <c r="E72" s="277"/>
      <c r="F72" s="278"/>
      <c r="G72" s="277"/>
      <c r="H72" s="278"/>
      <c r="I72" s="277"/>
      <c r="J72" s="278"/>
      <c r="K72" s="277"/>
      <c r="L72" s="278"/>
      <c r="M72" s="266" t="s">
        <v>281</v>
      </c>
      <c r="N72" s="176" t="s">
        <v>273</v>
      </c>
      <c r="O72" s="277"/>
      <c r="P72" s="278"/>
      <c r="Q72" s="277"/>
      <c r="R72" s="278"/>
      <c r="S72" s="277"/>
      <c r="T72" s="278"/>
      <c r="U72" s="277"/>
      <c r="V72" s="278"/>
      <c r="W72" s="277"/>
      <c r="X72" s="278"/>
      <c r="Y72" s="266" t="s">
        <v>281</v>
      </c>
      <c r="Z72" s="176" t="s">
        <v>273</v>
      </c>
      <c r="AA72" s="277"/>
      <c r="AB72" s="278"/>
      <c r="AC72" s="277"/>
      <c r="AD72" s="278"/>
      <c r="AE72" s="277"/>
      <c r="AF72" s="278"/>
      <c r="AG72" s="277"/>
      <c r="AH72" s="278"/>
      <c r="AI72" s="277"/>
      <c r="AJ72" s="278"/>
      <c r="AL72" s="165">
        <v>67</v>
      </c>
      <c r="AM72" s="165" t="str">
        <f>IF(申込一覧表!AA72="","",申込一覧表!AA72)</f>
        <v/>
      </c>
      <c r="AN72" s="174" t="str">
        <f>IF(申込一覧表!B72="","",申込一覧表!B72)</f>
        <v/>
      </c>
    </row>
    <row r="73" spans="1:40" ht="15.75" customHeight="1">
      <c r="A73" s="267"/>
      <c r="B73" s="177" t="s">
        <v>274</v>
      </c>
      <c r="C73" s="271"/>
      <c r="D73" s="272"/>
      <c r="E73" s="271"/>
      <c r="F73" s="272"/>
      <c r="G73" s="271"/>
      <c r="H73" s="272"/>
      <c r="I73" s="271"/>
      <c r="J73" s="272"/>
      <c r="K73" s="271"/>
      <c r="L73" s="272"/>
      <c r="M73" s="267"/>
      <c r="N73" s="177" t="s">
        <v>274</v>
      </c>
      <c r="O73" s="271"/>
      <c r="P73" s="272"/>
      <c r="Q73" s="271"/>
      <c r="R73" s="272"/>
      <c r="S73" s="271"/>
      <c r="T73" s="272"/>
      <c r="U73" s="271"/>
      <c r="V73" s="272"/>
      <c r="W73" s="271"/>
      <c r="X73" s="272"/>
      <c r="Y73" s="267"/>
      <c r="Z73" s="177" t="s">
        <v>274</v>
      </c>
      <c r="AA73" s="271"/>
      <c r="AB73" s="272"/>
      <c r="AC73" s="271"/>
      <c r="AD73" s="272"/>
      <c r="AE73" s="271"/>
      <c r="AF73" s="272"/>
      <c r="AG73" s="271"/>
      <c r="AH73" s="272"/>
      <c r="AI73" s="271"/>
      <c r="AJ73" s="272"/>
      <c r="AL73" s="165">
        <v>68</v>
      </c>
      <c r="AM73" s="165" t="str">
        <f>IF(申込一覧表!AA73="","",申込一覧表!AA73)</f>
        <v/>
      </c>
      <c r="AN73" s="174" t="str">
        <f>IF(申込一覧表!B73="","",申込一覧表!B73)</f>
        <v/>
      </c>
    </row>
    <row r="74" spans="1:40" ht="15.75" customHeight="1">
      <c r="A74" s="267"/>
      <c r="B74" s="177" t="s">
        <v>275</v>
      </c>
      <c r="C74" s="271"/>
      <c r="D74" s="272"/>
      <c r="E74" s="271"/>
      <c r="F74" s="272"/>
      <c r="G74" s="271"/>
      <c r="H74" s="272"/>
      <c r="I74" s="271"/>
      <c r="J74" s="272"/>
      <c r="K74" s="271"/>
      <c r="L74" s="272"/>
      <c r="M74" s="267"/>
      <c r="N74" s="177" t="s">
        <v>275</v>
      </c>
      <c r="O74" s="271"/>
      <c r="P74" s="272"/>
      <c r="Q74" s="271"/>
      <c r="R74" s="272"/>
      <c r="S74" s="271"/>
      <c r="T74" s="272"/>
      <c r="U74" s="271"/>
      <c r="V74" s="272"/>
      <c r="W74" s="271"/>
      <c r="X74" s="272"/>
      <c r="Y74" s="267"/>
      <c r="Z74" s="177" t="s">
        <v>275</v>
      </c>
      <c r="AA74" s="271"/>
      <c r="AB74" s="272"/>
      <c r="AC74" s="271"/>
      <c r="AD74" s="272"/>
      <c r="AE74" s="271"/>
      <c r="AF74" s="272"/>
      <c r="AG74" s="271"/>
      <c r="AH74" s="272"/>
      <c r="AI74" s="271"/>
      <c r="AJ74" s="272"/>
      <c r="AL74" s="165">
        <v>69</v>
      </c>
      <c r="AM74" s="165" t="str">
        <f>IF(申込一覧表!AA74="","",申込一覧表!AA74)</f>
        <v/>
      </c>
      <c r="AN74" s="174" t="str">
        <f>IF(申込一覧表!B74="","",申込一覧表!B74)</f>
        <v/>
      </c>
    </row>
    <row r="75" spans="1:40" ht="15.75" customHeight="1" thickBot="1">
      <c r="A75" s="268"/>
      <c r="B75" s="178" t="s">
        <v>276</v>
      </c>
      <c r="C75" s="275"/>
      <c r="D75" s="276"/>
      <c r="E75" s="275"/>
      <c r="F75" s="276"/>
      <c r="G75" s="275"/>
      <c r="H75" s="276"/>
      <c r="I75" s="275"/>
      <c r="J75" s="276"/>
      <c r="K75" s="275"/>
      <c r="L75" s="276"/>
      <c r="M75" s="268"/>
      <c r="N75" s="178" t="s">
        <v>276</v>
      </c>
      <c r="O75" s="275"/>
      <c r="P75" s="276"/>
      <c r="Q75" s="275"/>
      <c r="R75" s="276"/>
      <c r="S75" s="275"/>
      <c r="T75" s="276"/>
      <c r="U75" s="275"/>
      <c r="V75" s="276"/>
      <c r="W75" s="275"/>
      <c r="X75" s="276"/>
      <c r="Y75" s="268"/>
      <c r="Z75" s="178" t="s">
        <v>276</v>
      </c>
      <c r="AA75" s="275"/>
      <c r="AB75" s="276"/>
      <c r="AC75" s="275"/>
      <c r="AD75" s="276"/>
      <c r="AE75" s="275"/>
      <c r="AF75" s="276"/>
      <c r="AG75" s="275"/>
      <c r="AH75" s="276"/>
      <c r="AI75" s="275"/>
      <c r="AJ75" s="276"/>
      <c r="AL75" s="165">
        <v>70</v>
      </c>
      <c r="AM75" s="165" t="str">
        <f>IF(申込一覧表!AA75="","",申込一覧表!AA75)</f>
        <v/>
      </c>
      <c r="AN75" s="174" t="str">
        <f>IF(申込一覧表!B75="","",申込一覧表!B75)</f>
        <v/>
      </c>
    </row>
    <row r="76" spans="1:40" ht="15.75" customHeight="1">
      <c r="A76" s="266" t="s">
        <v>282</v>
      </c>
      <c r="B76" s="176" t="s">
        <v>273</v>
      </c>
      <c r="C76" s="277"/>
      <c r="D76" s="278"/>
      <c r="E76" s="277"/>
      <c r="F76" s="278"/>
      <c r="G76" s="277"/>
      <c r="H76" s="278"/>
      <c r="I76" s="277"/>
      <c r="J76" s="278"/>
      <c r="K76" s="277"/>
      <c r="L76" s="278"/>
      <c r="M76" s="266" t="s">
        <v>282</v>
      </c>
      <c r="N76" s="176" t="s">
        <v>273</v>
      </c>
      <c r="O76" s="277"/>
      <c r="P76" s="278"/>
      <c r="Q76" s="277"/>
      <c r="R76" s="278"/>
      <c r="S76" s="277"/>
      <c r="T76" s="278"/>
      <c r="U76" s="277"/>
      <c r="V76" s="278"/>
      <c r="W76" s="277"/>
      <c r="X76" s="278"/>
      <c r="Y76" s="266" t="s">
        <v>282</v>
      </c>
      <c r="Z76" s="176" t="s">
        <v>273</v>
      </c>
      <c r="AA76" s="277"/>
      <c r="AB76" s="278"/>
      <c r="AC76" s="277"/>
      <c r="AD76" s="278"/>
      <c r="AE76" s="277"/>
      <c r="AF76" s="278"/>
      <c r="AG76" s="277"/>
      <c r="AH76" s="278"/>
      <c r="AI76" s="277"/>
      <c r="AJ76" s="278"/>
      <c r="AL76" s="165">
        <v>71</v>
      </c>
      <c r="AM76" s="165" t="str">
        <f>IF(申込一覧表!AA76="","",申込一覧表!AA76)</f>
        <v/>
      </c>
      <c r="AN76" s="174" t="str">
        <f>IF(申込一覧表!B76="","",申込一覧表!B76)</f>
        <v/>
      </c>
    </row>
    <row r="77" spans="1:40" ht="15.75" customHeight="1">
      <c r="A77" s="267"/>
      <c r="B77" s="177" t="s">
        <v>274</v>
      </c>
      <c r="C77" s="271"/>
      <c r="D77" s="272"/>
      <c r="E77" s="271"/>
      <c r="F77" s="272"/>
      <c r="G77" s="271"/>
      <c r="H77" s="272"/>
      <c r="I77" s="271"/>
      <c r="J77" s="272"/>
      <c r="K77" s="271"/>
      <c r="L77" s="272"/>
      <c r="M77" s="267"/>
      <c r="N77" s="177" t="s">
        <v>274</v>
      </c>
      <c r="O77" s="271"/>
      <c r="P77" s="272"/>
      <c r="Q77" s="271"/>
      <c r="R77" s="272"/>
      <c r="S77" s="271"/>
      <c r="T77" s="272"/>
      <c r="U77" s="271"/>
      <c r="V77" s="272"/>
      <c r="W77" s="271"/>
      <c r="X77" s="272"/>
      <c r="Y77" s="267"/>
      <c r="Z77" s="177" t="s">
        <v>274</v>
      </c>
      <c r="AA77" s="271"/>
      <c r="AB77" s="272"/>
      <c r="AC77" s="271"/>
      <c r="AD77" s="272"/>
      <c r="AE77" s="271"/>
      <c r="AF77" s="272"/>
      <c r="AG77" s="271"/>
      <c r="AH77" s="272"/>
      <c r="AI77" s="271"/>
      <c r="AJ77" s="272"/>
      <c r="AL77" s="165">
        <v>72</v>
      </c>
      <c r="AM77" s="165" t="str">
        <f>IF(申込一覧表!AA77="","",申込一覧表!AA77)</f>
        <v/>
      </c>
      <c r="AN77" s="174" t="str">
        <f>IF(申込一覧表!B77="","",申込一覧表!B77)</f>
        <v/>
      </c>
    </row>
    <row r="78" spans="1:40" ht="15.75" customHeight="1">
      <c r="A78" s="267"/>
      <c r="B78" s="177" t="s">
        <v>275</v>
      </c>
      <c r="C78" s="271"/>
      <c r="D78" s="272"/>
      <c r="E78" s="271"/>
      <c r="F78" s="272"/>
      <c r="G78" s="271"/>
      <c r="H78" s="272"/>
      <c r="I78" s="271"/>
      <c r="J78" s="272"/>
      <c r="K78" s="271"/>
      <c r="L78" s="272"/>
      <c r="M78" s="267"/>
      <c r="N78" s="177" t="s">
        <v>275</v>
      </c>
      <c r="O78" s="271"/>
      <c r="P78" s="272"/>
      <c r="Q78" s="271"/>
      <c r="R78" s="272"/>
      <c r="S78" s="271"/>
      <c r="T78" s="272"/>
      <c r="U78" s="271"/>
      <c r="V78" s="272"/>
      <c r="W78" s="271"/>
      <c r="X78" s="272"/>
      <c r="Y78" s="267"/>
      <c r="Z78" s="177" t="s">
        <v>275</v>
      </c>
      <c r="AA78" s="271"/>
      <c r="AB78" s="272"/>
      <c r="AC78" s="271"/>
      <c r="AD78" s="272"/>
      <c r="AE78" s="271"/>
      <c r="AF78" s="272"/>
      <c r="AG78" s="271"/>
      <c r="AH78" s="272"/>
      <c r="AI78" s="271"/>
      <c r="AJ78" s="272"/>
      <c r="AL78" s="165">
        <v>73</v>
      </c>
      <c r="AM78" s="165" t="str">
        <f>IF(申込一覧表!AA78="","",申込一覧表!AA78)</f>
        <v/>
      </c>
      <c r="AN78" s="174" t="str">
        <f>IF(申込一覧表!B78="","",申込一覧表!B78)</f>
        <v/>
      </c>
    </row>
    <row r="79" spans="1:40" ht="15.75" customHeight="1" thickBot="1">
      <c r="A79" s="268"/>
      <c r="B79" s="178" t="s">
        <v>276</v>
      </c>
      <c r="C79" s="275"/>
      <c r="D79" s="276"/>
      <c r="E79" s="275"/>
      <c r="F79" s="276"/>
      <c r="G79" s="275"/>
      <c r="H79" s="276"/>
      <c r="I79" s="275"/>
      <c r="J79" s="276"/>
      <c r="K79" s="275"/>
      <c r="L79" s="276"/>
      <c r="M79" s="268"/>
      <c r="N79" s="178" t="s">
        <v>276</v>
      </c>
      <c r="O79" s="275"/>
      <c r="P79" s="276"/>
      <c r="Q79" s="275"/>
      <c r="R79" s="276"/>
      <c r="S79" s="275"/>
      <c r="T79" s="276"/>
      <c r="U79" s="275"/>
      <c r="V79" s="276"/>
      <c r="W79" s="275"/>
      <c r="X79" s="276"/>
      <c r="Y79" s="268"/>
      <c r="Z79" s="178" t="s">
        <v>276</v>
      </c>
      <c r="AA79" s="275"/>
      <c r="AB79" s="276"/>
      <c r="AC79" s="275"/>
      <c r="AD79" s="276"/>
      <c r="AE79" s="275"/>
      <c r="AF79" s="276"/>
      <c r="AG79" s="275"/>
      <c r="AH79" s="276"/>
      <c r="AI79" s="275"/>
      <c r="AJ79" s="276"/>
      <c r="AL79" s="165">
        <v>74</v>
      </c>
      <c r="AM79" s="165" t="str">
        <f>IF(申込一覧表!AA79="","",申込一覧表!AA79)</f>
        <v/>
      </c>
      <c r="AN79" s="174" t="str">
        <f>IF(申込一覧表!B79="","",申込一覧表!B79)</f>
        <v/>
      </c>
    </row>
    <row r="80" spans="1:40" ht="15.75" customHeight="1">
      <c r="A80" s="266" t="s">
        <v>283</v>
      </c>
      <c r="B80" s="176" t="s">
        <v>273</v>
      </c>
      <c r="C80" s="277"/>
      <c r="D80" s="278"/>
      <c r="E80" s="277"/>
      <c r="F80" s="278"/>
      <c r="G80" s="277"/>
      <c r="H80" s="278"/>
      <c r="I80" s="277"/>
      <c r="J80" s="278"/>
      <c r="K80" s="277"/>
      <c r="L80" s="278"/>
      <c r="M80" s="266" t="s">
        <v>283</v>
      </c>
      <c r="N80" s="176" t="s">
        <v>273</v>
      </c>
      <c r="O80" s="277"/>
      <c r="P80" s="278"/>
      <c r="Q80" s="277"/>
      <c r="R80" s="278"/>
      <c r="S80" s="277"/>
      <c r="T80" s="278"/>
      <c r="U80" s="277"/>
      <c r="V80" s="278"/>
      <c r="W80" s="277"/>
      <c r="X80" s="278"/>
      <c r="Y80" s="266" t="s">
        <v>283</v>
      </c>
      <c r="Z80" s="176" t="s">
        <v>273</v>
      </c>
      <c r="AA80" s="277"/>
      <c r="AB80" s="278"/>
      <c r="AC80" s="277"/>
      <c r="AD80" s="278"/>
      <c r="AE80" s="277"/>
      <c r="AF80" s="278"/>
      <c r="AG80" s="277"/>
      <c r="AH80" s="278"/>
      <c r="AI80" s="277"/>
      <c r="AJ80" s="278"/>
      <c r="AL80" s="165">
        <v>75</v>
      </c>
      <c r="AM80" s="165" t="str">
        <f>IF(申込一覧表!AA80="","",申込一覧表!AA80)</f>
        <v/>
      </c>
      <c r="AN80" s="174" t="str">
        <f>IF(申込一覧表!B80="","",申込一覧表!B80)</f>
        <v/>
      </c>
    </row>
    <row r="81" spans="1:40" ht="15.75" customHeight="1">
      <c r="A81" s="267"/>
      <c r="B81" s="177" t="s">
        <v>274</v>
      </c>
      <c r="C81" s="271"/>
      <c r="D81" s="272"/>
      <c r="E81" s="271"/>
      <c r="F81" s="272"/>
      <c r="G81" s="271"/>
      <c r="H81" s="272"/>
      <c r="I81" s="271"/>
      <c r="J81" s="272"/>
      <c r="K81" s="271"/>
      <c r="L81" s="272"/>
      <c r="M81" s="267"/>
      <c r="N81" s="177" t="s">
        <v>274</v>
      </c>
      <c r="O81" s="271"/>
      <c r="P81" s="272"/>
      <c r="Q81" s="271"/>
      <c r="R81" s="272"/>
      <c r="S81" s="271"/>
      <c r="T81" s="272"/>
      <c r="U81" s="271"/>
      <c r="V81" s="272"/>
      <c r="W81" s="271"/>
      <c r="X81" s="272"/>
      <c r="Y81" s="267"/>
      <c r="Z81" s="177" t="s">
        <v>274</v>
      </c>
      <c r="AA81" s="271"/>
      <c r="AB81" s="272"/>
      <c r="AC81" s="271"/>
      <c r="AD81" s="272"/>
      <c r="AE81" s="271"/>
      <c r="AF81" s="272"/>
      <c r="AG81" s="271"/>
      <c r="AH81" s="272"/>
      <c r="AI81" s="271"/>
      <c r="AJ81" s="272"/>
      <c r="AL81" s="165">
        <v>76</v>
      </c>
      <c r="AM81" s="165" t="str">
        <f>IF(申込一覧表!AA81="","",申込一覧表!AA81)</f>
        <v/>
      </c>
      <c r="AN81" s="174" t="str">
        <f>IF(申込一覧表!B81="","",申込一覧表!B81)</f>
        <v/>
      </c>
    </row>
    <row r="82" spans="1:40" ht="15.75" customHeight="1">
      <c r="A82" s="267"/>
      <c r="B82" s="177" t="s">
        <v>275</v>
      </c>
      <c r="C82" s="271"/>
      <c r="D82" s="272"/>
      <c r="E82" s="271"/>
      <c r="F82" s="272"/>
      <c r="G82" s="271"/>
      <c r="H82" s="272"/>
      <c r="I82" s="271"/>
      <c r="J82" s="272"/>
      <c r="K82" s="271"/>
      <c r="L82" s="272"/>
      <c r="M82" s="267"/>
      <c r="N82" s="177" t="s">
        <v>275</v>
      </c>
      <c r="O82" s="271"/>
      <c r="P82" s="272"/>
      <c r="Q82" s="271"/>
      <c r="R82" s="272"/>
      <c r="S82" s="271"/>
      <c r="T82" s="272"/>
      <c r="U82" s="271"/>
      <c r="V82" s="272"/>
      <c r="W82" s="271"/>
      <c r="X82" s="272"/>
      <c r="Y82" s="267"/>
      <c r="Z82" s="177" t="s">
        <v>275</v>
      </c>
      <c r="AA82" s="271"/>
      <c r="AB82" s="272"/>
      <c r="AC82" s="271"/>
      <c r="AD82" s="272"/>
      <c r="AE82" s="271"/>
      <c r="AF82" s="272"/>
      <c r="AG82" s="271"/>
      <c r="AH82" s="272"/>
      <c r="AI82" s="271"/>
      <c r="AJ82" s="272"/>
      <c r="AL82" s="165">
        <v>77</v>
      </c>
      <c r="AM82" s="165" t="str">
        <f>IF(申込一覧表!AA82="","",申込一覧表!AA82)</f>
        <v/>
      </c>
      <c r="AN82" s="174" t="str">
        <f>IF(申込一覧表!B82="","",申込一覧表!B82)</f>
        <v/>
      </c>
    </row>
    <row r="83" spans="1:40" ht="15.75" customHeight="1" thickBot="1">
      <c r="A83" s="268"/>
      <c r="B83" s="178" t="s">
        <v>276</v>
      </c>
      <c r="C83" s="275"/>
      <c r="D83" s="276"/>
      <c r="E83" s="275"/>
      <c r="F83" s="276"/>
      <c r="G83" s="275"/>
      <c r="H83" s="276"/>
      <c r="I83" s="275"/>
      <c r="J83" s="276"/>
      <c r="K83" s="275"/>
      <c r="L83" s="276"/>
      <c r="M83" s="268"/>
      <c r="N83" s="178" t="s">
        <v>276</v>
      </c>
      <c r="O83" s="275"/>
      <c r="P83" s="276"/>
      <c r="Q83" s="275"/>
      <c r="R83" s="276"/>
      <c r="S83" s="275"/>
      <c r="T83" s="276"/>
      <c r="U83" s="275"/>
      <c r="V83" s="276"/>
      <c r="W83" s="275"/>
      <c r="X83" s="276"/>
      <c r="Y83" s="268"/>
      <c r="Z83" s="178" t="s">
        <v>276</v>
      </c>
      <c r="AA83" s="275"/>
      <c r="AB83" s="276"/>
      <c r="AC83" s="275"/>
      <c r="AD83" s="276"/>
      <c r="AE83" s="275"/>
      <c r="AF83" s="276"/>
      <c r="AG83" s="275"/>
      <c r="AH83" s="276"/>
      <c r="AI83" s="275"/>
      <c r="AJ83" s="276"/>
      <c r="AL83" s="165">
        <v>78</v>
      </c>
      <c r="AM83" s="165" t="str">
        <f>IF(申込一覧表!AA83="","",申込一覧表!AA83)</f>
        <v/>
      </c>
      <c r="AN83" s="174" t="str">
        <f>IF(申込一覧表!B83="","",申込一覧表!B83)</f>
        <v/>
      </c>
    </row>
    <row r="84" spans="1:40" ht="15.75" customHeight="1">
      <c r="A84" s="266" t="s">
        <v>284</v>
      </c>
      <c r="B84" s="176" t="s">
        <v>273</v>
      </c>
      <c r="C84" s="277"/>
      <c r="D84" s="278"/>
      <c r="E84" s="277"/>
      <c r="F84" s="278"/>
      <c r="G84" s="277"/>
      <c r="H84" s="278"/>
      <c r="I84" s="277"/>
      <c r="J84" s="278"/>
      <c r="K84" s="277"/>
      <c r="L84" s="278"/>
      <c r="M84" s="266" t="s">
        <v>284</v>
      </c>
      <c r="N84" s="176" t="s">
        <v>273</v>
      </c>
      <c r="O84" s="277"/>
      <c r="P84" s="278"/>
      <c r="Q84" s="277"/>
      <c r="R84" s="278"/>
      <c r="S84" s="277"/>
      <c r="T84" s="278"/>
      <c r="U84" s="277"/>
      <c r="V84" s="278"/>
      <c r="W84" s="277"/>
      <c r="X84" s="278"/>
      <c r="Y84" s="266" t="s">
        <v>284</v>
      </c>
      <c r="Z84" s="176" t="s">
        <v>273</v>
      </c>
      <c r="AA84" s="277"/>
      <c r="AB84" s="278"/>
      <c r="AC84" s="277"/>
      <c r="AD84" s="278"/>
      <c r="AE84" s="277"/>
      <c r="AF84" s="278"/>
      <c r="AG84" s="277"/>
      <c r="AH84" s="278"/>
      <c r="AI84" s="277"/>
      <c r="AJ84" s="278"/>
      <c r="AL84" s="165">
        <v>79</v>
      </c>
      <c r="AM84" s="165" t="str">
        <f>IF(申込一覧表!AA84="","",申込一覧表!AA84)</f>
        <v/>
      </c>
      <c r="AN84" s="174" t="str">
        <f>IF(申込一覧表!B84="","",申込一覧表!B84)</f>
        <v/>
      </c>
    </row>
    <row r="85" spans="1:40" ht="15.75" customHeight="1">
      <c r="A85" s="267"/>
      <c r="B85" s="177" t="s">
        <v>274</v>
      </c>
      <c r="C85" s="271"/>
      <c r="D85" s="272"/>
      <c r="E85" s="271"/>
      <c r="F85" s="272"/>
      <c r="G85" s="271"/>
      <c r="H85" s="272"/>
      <c r="I85" s="271"/>
      <c r="J85" s="272"/>
      <c r="K85" s="271"/>
      <c r="L85" s="272"/>
      <c r="M85" s="267"/>
      <c r="N85" s="177" t="s">
        <v>274</v>
      </c>
      <c r="O85" s="271"/>
      <c r="P85" s="272"/>
      <c r="Q85" s="271"/>
      <c r="R85" s="272"/>
      <c r="S85" s="271"/>
      <c r="T85" s="272"/>
      <c r="U85" s="271"/>
      <c r="V85" s="272"/>
      <c r="W85" s="271"/>
      <c r="X85" s="272"/>
      <c r="Y85" s="267"/>
      <c r="Z85" s="177" t="s">
        <v>274</v>
      </c>
      <c r="AA85" s="271"/>
      <c r="AB85" s="272"/>
      <c r="AC85" s="271"/>
      <c r="AD85" s="272"/>
      <c r="AE85" s="271"/>
      <c r="AF85" s="272"/>
      <c r="AG85" s="271"/>
      <c r="AH85" s="272"/>
      <c r="AI85" s="271"/>
      <c r="AJ85" s="272"/>
      <c r="AL85" s="165">
        <v>80</v>
      </c>
      <c r="AM85" s="165" t="str">
        <f>IF(申込一覧表!AA85="","",申込一覧表!AA85)</f>
        <v/>
      </c>
      <c r="AN85" s="174" t="str">
        <f>IF(申込一覧表!B85="","",申込一覧表!B85)</f>
        <v/>
      </c>
    </row>
    <row r="86" spans="1:40" ht="15.75" customHeight="1">
      <c r="A86" s="267"/>
      <c r="B86" s="177" t="s">
        <v>275</v>
      </c>
      <c r="C86" s="271"/>
      <c r="D86" s="272"/>
      <c r="E86" s="271"/>
      <c r="F86" s="272"/>
      <c r="G86" s="271"/>
      <c r="H86" s="272"/>
      <c r="I86" s="271"/>
      <c r="J86" s="272"/>
      <c r="K86" s="271"/>
      <c r="L86" s="272"/>
      <c r="M86" s="267"/>
      <c r="N86" s="177" t="s">
        <v>275</v>
      </c>
      <c r="O86" s="271"/>
      <c r="P86" s="272"/>
      <c r="Q86" s="271"/>
      <c r="R86" s="272"/>
      <c r="S86" s="271"/>
      <c r="T86" s="272"/>
      <c r="U86" s="271"/>
      <c r="V86" s="272"/>
      <c r="W86" s="271"/>
      <c r="X86" s="272"/>
      <c r="Y86" s="267"/>
      <c r="Z86" s="177" t="s">
        <v>275</v>
      </c>
      <c r="AA86" s="271"/>
      <c r="AB86" s="272"/>
      <c r="AC86" s="271"/>
      <c r="AD86" s="272"/>
      <c r="AE86" s="271"/>
      <c r="AF86" s="272"/>
      <c r="AG86" s="271"/>
      <c r="AH86" s="272"/>
      <c r="AI86" s="271"/>
      <c r="AJ86" s="272"/>
      <c r="AL86" s="165">
        <v>81</v>
      </c>
      <c r="AM86" s="165" t="str">
        <f>IF(申込一覧表!AA86="","",申込一覧表!AA86)</f>
        <v/>
      </c>
      <c r="AN86" s="174" t="str">
        <f>IF(申込一覧表!B86="","",申込一覧表!B86)</f>
        <v/>
      </c>
    </row>
    <row r="87" spans="1:40" ht="15.75" customHeight="1" thickBot="1">
      <c r="A87" s="268"/>
      <c r="B87" s="178" t="s">
        <v>276</v>
      </c>
      <c r="C87" s="275"/>
      <c r="D87" s="276"/>
      <c r="E87" s="275"/>
      <c r="F87" s="276"/>
      <c r="G87" s="275"/>
      <c r="H87" s="276"/>
      <c r="I87" s="275"/>
      <c r="J87" s="276"/>
      <c r="K87" s="275"/>
      <c r="L87" s="276"/>
      <c r="M87" s="268"/>
      <c r="N87" s="178" t="s">
        <v>276</v>
      </c>
      <c r="O87" s="275"/>
      <c r="P87" s="276"/>
      <c r="Q87" s="275"/>
      <c r="R87" s="276"/>
      <c r="S87" s="275"/>
      <c r="T87" s="276"/>
      <c r="U87" s="275"/>
      <c r="V87" s="276"/>
      <c r="W87" s="275"/>
      <c r="X87" s="276"/>
      <c r="Y87" s="268"/>
      <c r="Z87" s="178" t="s">
        <v>276</v>
      </c>
      <c r="AA87" s="275"/>
      <c r="AB87" s="276"/>
      <c r="AC87" s="275"/>
      <c r="AD87" s="276"/>
      <c r="AE87" s="275"/>
      <c r="AF87" s="276"/>
      <c r="AG87" s="275"/>
      <c r="AH87" s="276"/>
      <c r="AI87" s="275"/>
      <c r="AJ87" s="276"/>
      <c r="AL87" s="165">
        <v>82</v>
      </c>
      <c r="AM87" s="165" t="str">
        <f>IF(申込一覧表!AA87="","",申込一覧表!AA87)</f>
        <v/>
      </c>
      <c r="AN87" s="174" t="str">
        <f>IF(申込一覧表!B87="","",申込一覧表!B87)</f>
        <v/>
      </c>
    </row>
    <row r="88" spans="1:40" ht="15.75" customHeight="1">
      <c r="A88" s="266" t="s">
        <v>285</v>
      </c>
      <c r="B88" s="176" t="s">
        <v>273</v>
      </c>
      <c r="C88" s="277"/>
      <c r="D88" s="278"/>
      <c r="E88" s="277"/>
      <c r="F88" s="278"/>
      <c r="G88" s="277"/>
      <c r="H88" s="278"/>
      <c r="I88" s="277"/>
      <c r="J88" s="278"/>
      <c r="K88" s="277"/>
      <c r="L88" s="278"/>
      <c r="M88" s="266" t="s">
        <v>285</v>
      </c>
      <c r="N88" s="176" t="s">
        <v>273</v>
      </c>
      <c r="O88" s="277"/>
      <c r="P88" s="278"/>
      <c r="Q88" s="277"/>
      <c r="R88" s="278"/>
      <c r="S88" s="277"/>
      <c r="T88" s="278"/>
      <c r="U88" s="277"/>
      <c r="V88" s="278"/>
      <c r="W88" s="277"/>
      <c r="X88" s="278"/>
      <c r="Y88" s="266" t="s">
        <v>285</v>
      </c>
      <c r="Z88" s="176" t="s">
        <v>273</v>
      </c>
      <c r="AA88" s="277"/>
      <c r="AB88" s="278"/>
      <c r="AC88" s="277"/>
      <c r="AD88" s="278"/>
      <c r="AE88" s="277"/>
      <c r="AF88" s="278"/>
      <c r="AG88" s="277"/>
      <c r="AH88" s="278"/>
      <c r="AI88" s="277"/>
      <c r="AJ88" s="278"/>
      <c r="AL88" s="165">
        <v>83</v>
      </c>
      <c r="AM88" s="165" t="str">
        <f>IF(申込一覧表!AA88="","",申込一覧表!AA88)</f>
        <v/>
      </c>
      <c r="AN88" s="174" t="str">
        <f>IF(申込一覧表!B88="","",申込一覧表!B88)</f>
        <v/>
      </c>
    </row>
    <row r="89" spans="1:40" ht="15.75" customHeight="1">
      <c r="A89" s="267"/>
      <c r="B89" s="177" t="s">
        <v>274</v>
      </c>
      <c r="C89" s="271"/>
      <c r="D89" s="272"/>
      <c r="E89" s="271"/>
      <c r="F89" s="272"/>
      <c r="G89" s="271"/>
      <c r="H89" s="272"/>
      <c r="I89" s="271"/>
      <c r="J89" s="272"/>
      <c r="K89" s="271"/>
      <c r="L89" s="272"/>
      <c r="M89" s="267"/>
      <c r="N89" s="177" t="s">
        <v>274</v>
      </c>
      <c r="O89" s="271"/>
      <c r="P89" s="272"/>
      <c r="Q89" s="271"/>
      <c r="R89" s="272"/>
      <c r="S89" s="271"/>
      <c r="T89" s="272"/>
      <c r="U89" s="271"/>
      <c r="V89" s="272"/>
      <c r="W89" s="271"/>
      <c r="X89" s="272"/>
      <c r="Y89" s="267"/>
      <c r="Z89" s="177" t="s">
        <v>274</v>
      </c>
      <c r="AA89" s="271"/>
      <c r="AB89" s="272"/>
      <c r="AC89" s="271"/>
      <c r="AD89" s="272"/>
      <c r="AE89" s="271"/>
      <c r="AF89" s="272"/>
      <c r="AG89" s="271"/>
      <c r="AH89" s="272"/>
      <c r="AI89" s="271"/>
      <c r="AJ89" s="272"/>
      <c r="AL89" s="165">
        <v>84</v>
      </c>
      <c r="AM89" s="165" t="str">
        <f>IF(申込一覧表!AA89="","",申込一覧表!AA89)</f>
        <v/>
      </c>
      <c r="AN89" s="174" t="str">
        <f>IF(申込一覧表!B89="","",申込一覧表!B89)</f>
        <v/>
      </c>
    </row>
    <row r="90" spans="1:40" ht="15.75" customHeight="1">
      <c r="A90" s="267"/>
      <c r="B90" s="177" t="s">
        <v>275</v>
      </c>
      <c r="C90" s="271"/>
      <c r="D90" s="272"/>
      <c r="E90" s="271"/>
      <c r="F90" s="272"/>
      <c r="G90" s="271"/>
      <c r="H90" s="272"/>
      <c r="I90" s="271"/>
      <c r="J90" s="272"/>
      <c r="K90" s="271"/>
      <c r="L90" s="272"/>
      <c r="M90" s="267"/>
      <c r="N90" s="177" t="s">
        <v>275</v>
      </c>
      <c r="O90" s="271"/>
      <c r="P90" s="272"/>
      <c r="Q90" s="271"/>
      <c r="R90" s="272"/>
      <c r="S90" s="271"/>
      <c r="T90" s="272"/>
      <c r="U90" s="271"/>
      <c r="V90" s="272"/>
      <c r="W90" s="271"/>
      <c r="X90" s="272"/>
      <c r="Y90" s="267"/>
      <c r="Z90" s="177" t="s">
        <v>275</v>
      </c>
      <c r="AA90" s="271"/>
      <c r="AB90" s="272"/>
      <c r="AC90" s="271"/>
      <c r="AD90" s="272"/>
      <c r="AE90" s="271"/>
      <c r="AF90" s="272"/>
      <c r="AG90" s="271"/>
      <c r="AH90" s="272"/>
      <c r="AI90" s="271"/>
      <c r="AJ90" s="272"/>
      <c r="AL90" s="165">
        <v>85</v>
      </c>
      <c r="AM90" s="165" t="str">
        <f>IF(申込一覧表!AA90="","",申込一覧表!AA90)</f>
        <v/>
      </c>
      <c r="AN90" s="174" t="str">
        <f>IF(申込一覧表!B90="","",申込一覧表!B90)</f>
        <v/>
      </c>
    </row>
    <row r="91" spans="1:40" ht="15.75" customHeight="1" thickBot="1">
      <c r="A91" s="268"/>
      <c r="B91" s="178" t="s">
        <v>276</v>
      </c>
      <c r="C91" s="275"/>
      <c r="D91" s="276"/>
      <c r="E91" s="275"/>
      <c r="F91" s="276"/>
      <c r="G91" s="275"/>
      <c r="H91" s="276"/>
      <c r="I91" s="275"/>
      <c r="J91" s="276"/>
      <c r="K91" s="275"/>
      <c r="L91" s="276"/>
      <c r="M91" s="268"/>
      <c r="N91" s="178" t="s">
        <v>276</v>
      </c>
      <c r="O91" s="275"/>
      <c r="P91" s="276"/>
      <c r="Q91" s="275"/>
      <c r="R91" s="276"/>
      <c r="S91" s="275"/>
      <c r="T91" s="276"/>
      <c r="U91" s="275"/>
      <c r="V91" s="276"/>
      <c r="W91" s="275"/>
      <c r="X91" s="276"/>
      <c r="Y91" s="268"/>
      <c r="Z91" s="178" t="s">
        <v>276</v>
      </c>
      <c r="AA91" s="275"/>
      <c r="AB91" s="276"/>
      <c r="AC91" s="275"/>
      <c r="AD91" s="276"/>
      <c r="AE91" s="275"/>
      <c r="AF91" s="276"/>
      <c r="AG91" s="275"/>
      <c r="AH91" s="276"/>
      <c r="AI91" s="275"/>
      <c r="AJ91" s="276"/>
      <c r="AL91" s="165">
        <v>86</v>
      </c>
      <c r="AM91" s="165" t="str">
        <f>IF(申込一覧表!AA91="","",申込一覧表!AA91)</f>
        <v/>
      </c>
      <c r="AN91" s="174" t="str">
        <f>IF(申込一覧表!B91="","",申込一覧表!B91)</f>
        <v/>
      </c>
    </row>
    <row r="92" spans="1:40" ht="15.75" customHeight="1">
      <c r="A92" s="266" t="s">
        <v>286</v>
      </c>
      <c r="B92" s="176" t="s">
        <v>273</v>
      </c>
      <c r="C92" s="277"/>
      <c r="D92" s="278"/>
      <c r="E92" s="277"/>
      <c r="F92" s="278"/>
      <c r="G92" s="277"/>
      <c r="H92" s="278"/>
      <c r="I92" s="277"/>
      <c r="J92" s="278"/>
      <c r="K92" s="277"/>
      <c r="L92" s="278"/>
      <c r="M92" s="266" t="s">
        <v>286</v>
      </c>
      <c r="N92" s="176" t="s">
        <v>273</v>
      </c>
      <c r="O92" s="277"/>
      <c r="P92" s="278"/>
      <c r="Q92" s="277"/>
      <c r="R92" s="278"/>
      <c r="S92" s="277"/>
      <c r="T92" s="278"/>
      <c r="U92" s="277"/>
      <c r="V92" s="278"/>
      <c r="W92" s="277"/>
      <c r="X92" s="278"/>
      <c r="Y92" s="266" t="s">
        <v>286</v>
      </c>
      <c r="Z92" s="176" t="s">
        <v>273</v>
      </c>
      <c r="AA92" s="277"/>
      <c r="AB92" s="278"/>
      <c r="AC92" s="277"/>
      <c r="AD92" s="278"/>
      <c r="AE92" s="277"/>
      <c r="AF92" s="278"/>
      <c r="AG92" s="277"/>
      <c r="AH92" s="278"/>
      <c r="AI92" s="277"/>
      <c r="AJ92" s="278"/>
      <c r="AL92" s="165">
        <v>87</v>
      </c>
      <c r="AM92" s="165" t="str">
        <f>IF(申込一覧表!AA92="","",申込一覧表!AA92)</f>
        <v/>
      </c>
      <c r="AN92" s="174" t="str">
        <f>IF(申込一覧表!B92="","",申込一覧表!B92)</f>
        <v/>
      </c>
    </row>
    <row r="93" spans="1:40" ht="15.75" customHeight="1">
      <c r="A93" s="267"/>
      <c r="B93" s="177" t="s">
        <v>274</v>
      </c>
      <c r="C93" s="271"/>
      <c r="D93" s="272"/>
      <c r="E93" s="271"/>
      <c r="F93" s="272"/>
      <c r="G93" s="271"/>
      <c r="H93" s="272"/>
      <c r="I93" s="271"/>
      <c r="J93" s="272"/>
      <c r="K93" s="271"/>
      <c r="L93" s="272"/>
      <c r="M93" s="267"/>
      <c r="N93" s="177" t="s">
        <v>274</v>
      </c>
      <c r="O93" s="271"/>
      <c r="P93" s="272"/>
      <c r="Q93" s="271"/>
      <c r="R93" s="272"/>
      <c r="S93" s="271"/>
      <c r="T93" s="272"/>
      <c r="U93" s="271"/>
      <c r="V93" s="272"/>
      <c r="W93" s="271"/>
      <c r="X93" s="272"/>
      <c r="Y93" s="267"/>
      <c r="Z93" s="177" t="s">
        <v>274</v>
      </c>
      <c r="AA93" s="271"/>
      <c r="AB93" s="272"/>
      <c r="AC93" s="271"/>
      <c r="AD93" s="272"/>
      <c r="AE93" s="271"/>
      <c r="AF93" s="272"/>
      <c r="AG93" s="271"/>
      <c r="AH93" s="272"/>
      <c r="AI93" s="271"/>
      <c r="AJ93" s="272"/>
      <c r="AL93" s="165">
        <v>88</v>
      </c>
      <c r="AM93" s="165" t="str">
        <f>IF(申込一覧表!AA93="","",申込一覧表!AA93)</f>
        <v/>
      </c>
      <c r="AN93" s="174" t="str">
        <f>IF(申込一覧表!B93="","",申込一覧表!B93)</f>
        <v/>
      </c>
    </row>
    <row r="94" spans="1:40" ht="15.75" customHeight="1">
      <c r="A94" s="267"/>
      <c r="B94" s="177" t="s">
        <v>275</v>
      </c>
      <c r="C94" s="271"/>
      <c r="D94" s="272"/>
      <c r="E94" s="271"/>
      <c r="F94" s="272"/>
      <c r="G94" s="271"/>
      <c r="H94" s="272"/>
      <c r="I94" s="271"/>
      <c r="J94" s="272"/>
      <c r="K94" s="271"/>
      <c r="L94" s="272"/>
      <c r="M94" s="267"/>
      <c r="N94" s="177" t="s">
        <v>275</v>
      </c>
      <c r="O94" s="271"/>
      <c r="P94" s="272"/>
      <c r="Q94" s="271"/>
      <c r="R94" s="272"/>
      <c r="S94" s="271"/>
      <c r="T94" s="272"/>
      <c r="U94" s="271"/>
      <c r="V94" s="272"/>
      <c r="W94" s="271"/>
      <c r="X94" s="272"/>
      <c r="Y94" s="267"/>
      <c r="Z94" s="177" t="s">
        <v>275</v>
      </c>
      <c r="AA94" s="271"/>
      <c r="AB94" s="272"/>
      <c r="AC94" s="271"/>
      <c r="AD94" s="272"/>
      <c r="AE94" s="271"/>
      <c r="AF94" s="272"/>
      <c r="AG94" s="271"/>
      <c r="AH94" s="272"/>
      <c r="AI94" s="271"/>
      <c r="AJ94" s="272"/>
      <c r="AL94" s="165">
        <v>89</v>
      </c>
      <c r="AM94" s="165" t="str">
        <f>IF(申込一覧表!AA94="","",申込一覧表!AA94)</f>
        <v/>
      </c>
      <c r="AN94" s="174" t="str">
        <f>IF(申込一覧表!B94="","",申込一覧表!B94)</f>
        <v/>
      </c>
    </row>
    <row r="95" spans="1:40" ht="15.75" customHeight="1" thickBot="1">
      <c r="A95" s="268"/>
      <c r="B95" s="178" t="s">
        <v>276</v>
      </c>
      <c r="C95" s="275"/>
      <c r="D95" s="276"/>
      <c r="E95" s="275"/>
      <c r="F95" s="276"/>
      <c r="G95" s="275"/>
      <c r="H95" s="276"/>
      <c r="I95" s="275"/>
      <c r="J95" s="276"/>
      <c r="K95" s="275"/>
      <c r="L95" s="276"/>
      <c r="M95" s="268"/>
      <c r="N95" s="178" t="s">
        <v>276</v>
      </c>
      <c r="O95" s="275"/>
      <c r="P95" s="276"/>
      <c r="Q95" s="275"/>
      <c r="R95" s="276"/>
      <c r="S95" s="275"/>
      <c r="T95" s="276"/>
      <c r="U95" s="275"/>
      <c r="V95" s="276"/>
      <c r="W95" s="275"/>
      <c r="X95" s="276"/>
      <c r="Y95" s="268"/>
      <c r="Z95" s="178" t="s">
        <v>276</v>
      </c>
      <c r="AA95" s="275"/>
      <c r="AB95" s="276"/>
      <c r="AC95" s="275"/>
      <c r="AD95" s="276"/>
      <c r="AE95" s="275"/>
      <c r="AF95" s="276"/>
      <c r="AG95" s="275"/>
      <c r="AH95" s="276"/>
      <c r="AI95" s="275"/>
      <c r="AJ95" s="276"/>
      <c r="AL95" s="165">
        <v>90</v>
      </c>
      <c r="AM95" s="165" t="str">
        <f>IF(申込一覧表!AA95="","",申込一覧表!AA95)</f>
        <v/>
      </c>
      <c r="AN95" s="174" t="str">
        <f>IF(申込一覧表!B95="","",申込一覧表!B95)</f>
        <v/>
      </c>
    </row>
    <row r="96" spans="1:40" ht="15.75" customHeight="1">
      <c r="A96" s="266" t="s">
        <v>287</v>
      </c>
      <c r="B96" s="176" t="s">
        <v>273</v>
      </c>
      <c r="C96" s="277"/>
      <c r="D96" s="278"/>
      <c r="E96" s="277"/>
      <c r="F96" s="278"/>
      <c r="G96" s="277"/>
      <c r="H96" s="278"/>
      <c r="I96" s="277"/>
      <c r="J96" s="278"/>
      <c r="K96" s="277"/>
      <c r="L96" s="278"/>
      <c r="M96" s="266" t="s">
        <v>287</v>
      </c>
      <c r="N96" s="176" t="s">
        <v>273</v>
      </c>
      <c r="O96" s="277"/>
      <c r="P96" s="278"/>
      <c r="Q96" s="277"/>
      <c r="R96" s="278"/>
      <c r="S96" s="277"/>
      <c r="T96" s="278"/>
      <c r="U96" s="277"/>
      <c r="V96" s="278"/>
      <c r="W96" s="277"/>
      <c r="X96" s="278"/>
      <c r="Y96" s="266" t="s">
        <v>287</v>
      </c>
      <c r="Z96" s="176" t="s">
        <v>273</v>
      </c>
      <c r="AA96" s="277"/>
      <c r="AB96" s="278"/>
      <c r="AC96" s="277"/>
      <c r="AD96" s="278"/>
      <c r="AE96" s="277"/>
      <c r="AF96" s="278"/>
      <c r="AG96" s="277"/>
      <c r="AH96" s="278"/>
      <c r="AI96" s="277"/>
      <c r="AJ96" s="278"/>
      <c r="AL96" s="165">
        <v>91</v>
      </c>
      <c r="AM96" s="165" t="str">
        <f>IF(申込一覧表!AA96="","",申込一覧表!AA96)</f>
        <v/>
      </c>
      <c r="AN96" s="174" t="str">
        <f>IF(申込一覧表!B96="","",申込一覧表!B96)</f>
        <v/>
      </c>
    </row>
    <row r="97" spans="1:40" ht="15.75" customHeight="1">
      <c r="A97" s="267"/>
      <c r="B97" s="177" t="s">
        <v>274</v>
      </c>
      <c r="C97" s="271"/>
      <c r="D97" s="272"/>
      <c r="E97" s="271"/>
      <c r="F97" s="272"/>
      <c r="G97" s="271"/>
      <c r="H97" s="272"/>
      <c r="I97" s="271"/>
      <c r="J97" s="272"/>
      <c r="K97" s="271"/>
      <c r="L97" s="272"/>
      <c r="M97" s="267"/>
      <c r="N97" s="177" t="s">
        <v>274</v>
      </c>
      <c r="O97" s="271"/>
      <c r="P97" s="272"/>
      <c r="Q97" s="271"/>
      <c r="R97" s="272"/>
      <c r="S97" s="271"/>
      <c r="T97" s="272"/>
      <c r="U97" s="271"/>
      <c r="V97" s="272"/>
      <c r="W97" s="271"/>
      <c r="X97" s="272"/>
      <c r="Y97" s="267"/>
      <c r="Z97" s="177" t="s">
        <v>274</v>
      </c>
      <c r="AA97" s="271"/>
      <c r="AB97" s="272"/>
      <c r="AC97" s="271"/>
      <c r="AD97" s="272"/>
      <c r="AE97" s="271"/>
      <c r="AF97" s="272"/>
      <c r="AG97" s="271"/>
      <c r="AH97" s="272"/>
      <c r="AI97" s="271"/>
      <c r="AJ97" s="272"/>
      <c r="AL97" s="165">
        <v>92</v>
      </c>
      <c r="AM97" s="165" t="str">
        <f>IF(申込一覧表!AA97="","",申込一覧表!AA97)</f>
        <v/>
      </c>
      <c r="AN97" s="174" t="str">
        <f>IF(申込一覧表!B97="","",申込一覧表!B97)</f>
        <v/>
      </c>
    </row>
    <row r="98" spans="1:40" ht="15.75" customHeight="1">
      <c r="A98" s="267"/>
      <c r="B98" s="177" t="s">
        <v>275</v>
      </c>
      <c r="C98" s="271"/>
      <c r="D98" s="272"/>
      <c r="E98" s="271"/>
      <c r="F98" s="272"/>
      <c r="G98" s="271"/>
      <c r="H98" s="272"/>
      <c r="I98" s="271"/>
      <c r="J98" s="272"/>
      <c r="K98" s="271"/>
      <c r="L98" s="272"/>
      <c r="M98" s="267"/>
      <c r="N98" s="177" t="s">
        <v>275</v>
      </c>
      <c r="O98" s="271"/>
      <c r="P98" s="272"/>
      <c r="Q98" s="271"/>
      <c r="R98" s="272"/>
      <c r="S98" s="271"/>
      <c r="T98" s="272"/>
      <c r="U98" s="271"/>
      <c r="V98" s="272"/>
      <c r="W98" s="271"/>
      <c r="X98" s="272"/>
      <c r="Y98" s="267"/>
      <c r="Z98" s="177" t="s">
        <v>275</v>
      </c>
      <c r="AA98" s="271"/>
      <c r="AB98" s="272"/>
      <c r="AC98" s="271"/>
      <c r="AD98" s="272"/>
      <c r="AE98" s="271"/>
      <c r="AF98" s="272"/>
      <c r="AG98" s="271"/>
      <c r="AH98" s="272"/>
      <c r="AI98" s="271"/>
      <c r="AJ98" s="272"/>
      <c r="AL98" s="165">
        <v>93</v>
      </c>
      <c r="AM98" s="165" t="str">
        <f>IF(申込一覧表!AA98="","",申込一覧表!AA98)</f>
        <v/>
      </c>
      <c r="AN98" s="174" t="str">
        <f>IF(申込一覧表!B98="","",申込一覧表!B98)</f>
        <v/>
      </c>
    </row>
    <row r="99" spans="1:40" ht="15.75" customHeight="1" thickBot="1">
      <c r="A99" s="268"/>
      <c r="B99" s="178" t="s">
        <v>276</v>
      </c>
      <c r="C99" s="275"/>
      <c r="D99" s="276"/>
      <c r="E99" s="275"/>
      <c r="F99" s="276"/>
      <c r="G99" s="275"/>
      <c r="H99" s="276"/>
      <c r="I99" s="275"/>
      <c r="J99" s="276"/>
      <c r="K99" s="275"/>
      <c r="L99" s="276"/>
      <c r="M99" s="268"/>
      <c r="N99" s="178" t="s">
        <v>276</v>
      </c>
      <c r="O99" s="275"/>
      <c r="P99" s="276"/>
      <c r="Q99" s="275"/>
      <c r="R99" s="276"/>
      <c r="S99" s="275"/>
      <c r="T99" s="276"/>
      <c r="U99" s="275"/>
      <c r="V99" s="276"/>
      <c r="W99" s="275"/>
      <c r="X99" s="276"/>
      <c r="Y99" s="268"/>
      <c r="Z99" s="178" t="s">
        <v>276</v>
      </c>
      <c r="AA99" s="275"/>
      <c r="AB99" s="276"/>
      <c r="AC99" s="275"/>
      <c r="AD99" s="276"/>
      <c r="AE99" s="275"/>
      <c r="AF99" s="276"/>
      <c r="AG99" s="275"/>
      <c r="AH99" s="276"/>
      <c r="AI99" s="275"/>
      <c r="AJ99" s="276"/>
      <c r="AL99" s="165">
        <v>94</v>
      </c>
      <c r="AM99" s="165" t="str">
        <f>IF(申込一覧表!AA99="","",申込一覧表!AA99)</f>
        <v/>
      </c>
      <c r="AN99" s="174" t="str">
        <f>IF(申込一覧表!B99="","",申込一覧表!B99)</f>
        <v/>
      </c>
    </row>
    <row r="100" spans="1:40" ht="15.75" customHeight="1">
      <c r="A100" s="266" t="s">
        <v>288</v>
      </c>
      <c r="B100" s="176" t="s">
        <v>273</v>
      </c>
      <c r="C100" s="277"/>
      <c r="D100" s="278"/>
      <c r="E100" s="277"/>
      <c r="F100" s="278"/>
      <c r="G100" s="277"/>
      <c r="H100" s="278"/>
      <c r="I100" s="277"/>
      <c r="J100" s="278"/>
      <c r="K100" s="277"/>
      <c r="L100" s="278"/>
      <c r="M100" s="266" t="s">
        <v>288</v>
      </c>
      <c r="N100" s="176" t="s">
        <v>273</v>
      </c>
      <c r="O100" s="277"/>
      <c r="P100" s="278"/>
      <c r="Q100" s="277"/>
      <c r="R100" s="278"/>
      <c r="S100" s="277"/>
      <c r="T100" s="278"/>
      <c r="U100" s="277"/>
      <c r="V100" s="278"/>
      <c r="W100" s="277"/>
      <c r="X100" s="278"/>
      <c r="Y100" s="266" t="s">
        <v>288</v>
      </c>
      <c r="Z100" s="176" t="s">
        <v>273</v>
      </c>
      <c r="AA100" s="277"/>
      <c r="AB100" s="278"/>
      <c r="AC100" s="277"/>
      <c r="AD100" s="278"/>
      <c r="AE100" s="277"/>
      <c r="AF100" s="278"/>
      <c r="AG100" s="277"/>
      <c r="AH100" s="278"/>
      <c r="AI100" s="277"/>
      <c r="AJ100" s="278"/>
      <c r="AL100" s="165">
        <v>95</v>
      </c>
      <c r="AM100" s="165" t="str">
        <f>IF(申込一覧表!AA100="","",申込一覧表!AA100)</f>
        <v/>
      </c>
      <c r="AN100" s="174" t="str">
        <f>IF(申込一覧表!B100="","",申込一覧表!B100)</f>
        <v/>
      </c>
    </row>
    <row r="101" spans="1:40" ht="15">
      <c r="A101" s="267"/>
      <c r="B101" s="177" t="s">
        <v>274</v>
      </c>
      <c r="C101" s="271"/>
      <c r="D101" s="272"/>
      <c r="E101" s="271"/>
      <c r="F101" s="272"/>
      <c r="G101" s="271"/>
      <c r="H101" s="272"/>
      <c r="I101" s="271"/>
      <c r="J101" s="272"/>
      <c r="K101" s="271"/>
      <c r="L101" s="272"/>
      <c r="M101" s="267"/>
      <c r="N101" s="177" t="s">
        <v>274</v>
      </c>
      <c r="O101" s="271"/>
      <c r="P101" s="272"/>
      <c r="Q101" s="271"/>
      <c r="R101" s="272"/>
      <c r="S101" s="271"/>
      <c r="T101" s="272"/>
      <c r="U101" s="271"/>
      <c r="V101" s="272"/>
      <c r="W101" s="271"/>
      <c r="X101" s="272"/>
      <c r="Y101" s="267"/>
      <c r="Z101" s="177" t="s">
        <v>274</v>
      </c>
      <c r="AA101" s="271"/>
      <c r="AB101" s="272"/>
      <c r="AC101" s="271"/>
      <c r="AD101" s="272"/>
      <c r="AE101" s="271"/>
      <c r="AF101" s="272"/>
      <c r="AG101" s="271"/>
      <c r="AH101" s="272"/>
      <c r="AI101" s="271"/>
      <c r="AJ101" s="272"/>
      <c r="AL101" s="165">
        <v>96</v>
      </c>
      <c r="AM101" s="165" t="str">
        <f>IF(申込一覧表!AA101="","",申込一覧表!AA101)</f>
        <v/>
      </c>
      <c r="AN101" s="174" t="str">
        <f>IF(申込一覧表!B101="","",申込一覧表!B101)</f>
        <v/>
      </c>
    </row>
    <row r="102" spans="1:40" ht="15">
      <c r="A102" s="267"/>
      <c r="B102" s="177" t="s">
        <v>275</v>
      </c>
      <c r="C102" s="271"/>
      <c r="D102" s="272"/>
      <c r="E102" s="271"/>
      <c r="F102" s="272"/>
      <c r="G102" s="271"/>
      <c r="H102" s="272"/>
      <c r="I102" s="271"/>
      <c r="J102" s="272"/>
      <c r="K102" s="271"/>
      <c r="L102" s="272"/>
      <c r="M102" s="267"/>
      <c r="N102" s="177" t="s">
        <v>275</v>
      </c>
      <c r="O102" s="271"/>
      <c r="P102" s="272"/>
      <c r="Q102" s="271"/>
      <c r="R102" s="272"/>
      <c r="S102" s="271"/>
      <c r="T102" s="272"/>
      <c r="U102" s="271"/>
      <c r="V102" s="272"/>
      <c r="W102" s="271"/>
      <c r="X102" s="272"/>
      <c r="Y102" s="267"/>
      <c r="Z102" s="177" t="s">
        <v>275</v>
      </c>
      <c r="AA102" s="271"/>
      <c r="AB102" s="272"/>
      <c r="AC102" s="271"/>
      <c r="AD102" s="272"/>
      <c r="AE102" s="271"/>
      <c r="AF102" s="272"/>
      <c r="AG102" s="271"/>
      <c r="AH102" s="272"/>
      <c r="AI102" s="271"/>
      <c r="AJ102" s="272"/>
      <c r="AL102" s="165">
        <v>97</v>
      </c>
      <c r="AM102" s="165" t="str">
        <f>IF(申込一覧表!AA102="","",申込一覧表!AA102)</f>
        <v/>
      </c>
      <c r="AN102" s="174" t="str">
        <f>IF(申込一覧表!B102="","",申込一覧表!B102)</f>
        <v/>
      </c>
    </row>
    <row r="103" spans="1:40" ht="15.75" thickBot="1">
      <c r="A103" s="268"/>
      <c r="B103" s="178" t="s">
        <v>276</v>
      </c>
      <c r="C103" s="275"/>
      <c r="D103" s="276"/>
      <c r="E103" s="275"/>
      <c r="F103" s="276"/>
      <c r="G103" s="275"/>
      <c r="H103" s="276"/>
      <c r="I103" s="275"/>
      <c r="J103" s="276"/>
      <c r="K103" s="275"/>
      <c r="L103" s="276"/>
      <c r="M103" s="268"/>
      <c r="N103" s="178" t="s">
        <v>276</v>
      </c>
      <c r="O103" s="275"/>
      <c r="P103" s="276"/>
      <c r="Q103" s="275"/>
      <c r="R103" s="276"/>
      <c r="S103" s="275"/>
      <c r="T103" s="276"/>
      <c r="U103" s="275"/>
      <c r="V103" s="276"/>
      <c r="W103" s="275"/>
      <c r="X103" s="276"/>
      <c r="Y103" s="268"/>
      <c r="Z103" s="178" t="s">
        <v>276</v>
      </c>
      <c r="AA103" s="275"/>
      <c r="AB103" s="276"/>
      <c r="AC103" s="275"/>
      <c r="AD103" s="276"/>
      <c r="AE103" s="275"/>
      <c r="AF103" s="276"/>
      <c r="AG103" s="275"/>
      <c r="AH103" s="276"/>
      <c r="AI103" s="275"/>
      <c r="AJ103" s="276"/>
      <c r="AL103" s="165">
        <v>98</v>
      </c>
      <c r="AM103" s="165" t="str">
        <f>IF(申込一覧表!AA103="","",申込一覧表!AA103)</f>
        <v/>
      </c>
      <c r="AN103" s="174" t="str">
        <f>IF(申込一覧表!B103="","",申込一覧表!B103)</f>
        <v/>
      </c>
    </row>
    <row r="104" spans="1:40" ht="15">
      <c r="A104" s="266" t="s">
        <v>289</v>
      </c>
      <c r="B104" s="176" t="s">
        <v>273</v>
      </c>
      <c r="C104" s="277"/>
      <c r="D104" s="278"/>
      <c r="E104" s="277"/>
      <c r="F104" s="278"/>
      <c r="G104" s="277"/>
      <c r="H104" s="278"/>
      <c r="I104" s="277"/>
      <c r="J104" s="278"/>
      <c r="K104" s="277"/>
      <c r="L104" s="278"/>
      <c r="M104" s="266" t="s">
        <v>290</v>
      </c>
      <c r="N104" s="176" t="s">
        <v>273</v>
      </c>
      <c r="O104" s="277"/>
      <c r="P104" s="278"/>
      <c r="Q104" s="277"/>
      <c r="R104" s="278"/>
      <c r="S104" s="277"/>
      <c r="T104" s="278"/>
      <c r="U104" s="277"/>
      <c r="V104" s="278"/>
      <c r="W104" s="277"/>
      <c r="X104" s="278"/>
      <c r="Y104" s="266" t="s">
        <v>290</v>
      </c>
      <c r="Z104" s="176" t="s">
        <v>273</v>
      </c>
      <c r="AA104" s="277"/>
      <c r="AB104" s="278"/>
      <c r="AC104" s="277"/>
      <c r="AD104" s="278"/>
      <c r="AE104" s="277"/>
      <c r="AF104" s="278"/>
      <c r="AG104" s="277"/>
      <c r="AH104" s="278"/>
      <c r="AI104" s="277"/>
      <c r="AJ104" s="278"/>
      <c r="AL104" s="165">
        <v>99</v>
      </c>
      <c r="AM104" s="165" t="str">
        <f>IF(申込一覧表!AA104="","",申込一覧表!AA104)</f>
        <v/>
      </c>
      <c r="AN104" s="174" t="str">
        <f>IF(申込一覧表!B104="","",申込一覧表!B104)</f>
        <v/>
      </c>
    </row>
    <row r="105" spans="1:40" ht="15">
      <c r="A105" s="267"/>
      <c r="B105" s="177" t="s">
        <v>274</v>
      </c>
      <c r="C105" s="271"/>
      <c r="D105" s="272"/>
      <c r="E105" s="271"/>
      <c r="F105" s="272"/>
      <c r="G105" s="271"/>
      <c r="H105" s="272"/>
      <c r="I105" s="271"/>
      <c r="J105" s="272"/>
      <c r="K105" s="271"/>
      <c r="L105" s="272"/>
      <c r="M105" s="267"/>
      <c r="N105" s="177" t="s">
        <v>274</v>
      </c>
      <c r="O105" s="271"/>
      <c r="P105" s="272"/>
      <c r="Q105" s="271"/>
      <c r="R105" s="272"/>
      <c r="S105" s="271"/>
      <c r="T105" s="272"/>
      <c r="U105" s="271"/>
      <c r="V105" s="272"/>
      <c r="W105" s="271"/>
      <c r="X105" s="272"/>
      <c r="Y105" s="267"/>
      <c r="Z105" s="177" t="s">
        <v>274</v>
      </c>
      <c r="AA105" s="271"/>
      <c r="AB105" s="272"/>
      <c r="AC105" s="271"/>
      <c r="AD105" s="272"/>
      <c r="AE105" s="271"/>
      <c r="AF105" s="272"/>
      <c r="AG105" s="271"/>
      <c r="AH105" s="272"/>
      <c r="AI105" s="271"/>
      <c r="AJ105" s="272"/>
      <c r="AL105" s="165">
        <v>100</v>
      </c>
      <c r="AM105" s="165" t="str">
        <f>IF(申込一覧表!AA105="","",申込一覧表!AA105)</f>
        <v/>
      </c>
      <c r="AN105" s="174" t="str">
        <f>IF(申込一覧表!B105="","",申込一覧表!B105)</f>
        <v/>
      </c>
    </row>
    <row r="106" spans="1:40" ht="15">
      <c r="A106" s="267"/>
      <c r="B106" s="177" t="s">
        <v>275</v>
      </c>
      <c r="C106" s="271"/>
      <c r="D106" s="272"/>
      <c r="E106" s="271"/>
      <c r="F106" s="272"/>
      <c r="G106" s="271"/>
      <c r="H106" s="272"/>
      <c r="I106" s="271"/>
      <c r="J106" s="272"/>
      <c r="K106" s="271"/>
      <c r="L106" s="272"/>
      <c r="M106" s="267"/>
      <c r="N106" s="177" t="s">
        <v>275</v>
      </c>
      <c r="O106" s="271"/>
      <c r="P106" s="272"/>
      <c r="Q106" s="271"/>
      <c r="R106" s="272"/>
      <c r="S106" s="271"/>
      <c r="T106" s="272"/>
      <c r="U106" s="271"/>
      <c r="V106" s="272"/>
      <c r="W106" s="271"/>
      <c r="X106" s="272"/>
      <c r="Y106" s="267"/>
      <c r="Z106" s="177" t="s">
        <v>275</v>
      </c>
      <c r="AA106" s="271"/>
      <c r="AB106" s="272"/>
      <c r="AC106" s="271"/>
      <c r="AD106" s="272"/>
      <c r="AE106" s="271"/>
      <c r="AF106" s="272"/>
      <c r="AG106" s="271"/>
      <c r="AH106" s="272"/>
      <c r="AI106" s="271"/>
      <c r="AJ106" s="272"/>
      <c r="AL106" s="165">
        <v>101</v>
      </c>
      <c r="AM106" s="165" t="str">
        <f>IF(申込一覧表!AA106="","",申込一覧表!AA106)</f>
        <v/>
      </c>
      <c r="AN106" s="174" t="str">
        <f>IF(申込一覧表!B106="","",申込一覧表!B106)</f>
        <v/>
      </c>
    </row>
    <row r="107" spans="1:40" ht="15.75" thickBot="1">
      <c r="A107" s="268"/>
      <c r="B107" s="178" t="s">
        <v>276</v>
      </c>
      <c r="C107" s="275"/>
      <c r="D107" s="276"/>
      <c r="E107" s="275"/>
      <c r="F107" s="276"/>
      <c r="G107" s="275"/>
      <c r="H107" s="276"/>
      <c r="I107" s="275"/>
      <c r="J107" s="276"/>
      <c r="K107" s="275"/>
      <c r="L107" s="276"/>
      <c r="M107" s="268"/>
      <c r="N107" s="178" t="s">
        <v>276</v>
      </c>
      <c r="O107" s="275"/>
      <c r="P107" s="276"/>
      <c r="Q107" s="275"/>
      <c r="R107" s="276"/>
      <c r="S107" s="275"/>
      <c r="T107" s="276"/>
      <c r="U107" s="275"/>
      <c r="V107" s="276"/>
      <c r="W107" s="275"/>
      <c r="X107" s="276"/>
      <c r="Y107" s="268"/>
      <c r="Z107" s="178" t="s">
        <v>276</v>
      </c>
      <c r="AA107" s="275"/>
      <c r="AB107" s="276"/>
      <c r="AC107" s="275"/>
      <c r="AD107" s="276"/>
      <c r="AE107" s="275"/>
      <c r="AF107" s="276"/>
      <c r="AG107" s="275"/>
      <c r="AH107" s="276"/>
      <c r="AI107" s="275"/>
      <c r="AJ107" s="276"/>
      <c r="AL107" s="165">
        <v>102</v>
      </c>
      <c r="AM107" s="165" t="str">
        <f>IF(申込一覧表!AA107="","",申込一覧表!AA107)</f>
        <v/>
      </c>
      <c r="AN107" s="174" t="str">
        <f>IF(申込一覧表!B107="","",申込一覧表!B107)</f>
        <v/>
      </c>
    </row>
    <row r="108" spans="1:40" ht="15">
      <c r="A108" s="266" t="s">
        <v>291</v>
      </c>
      <c r="B108" s="176" t="s">
        <v>273</v>
      </c>
      <c r="C108" s="277"/>
      <c r="D108" s="278"/>
      <c r="E108" s="277"/>
      <c r="F108" s="278"/>
      <c r="G108" s="277"/>
      <c r="H108" s="278"/>
      <c r="I108" s="277"/>
      <c r="J108" s="278"/>
      <c r="K108" s="277"/>
      <c r="L108" s="278"/>
      <c r="M108" s="266" t="s">
        <v>292</v>
      </c>
      <c r="N108" s="176" t="s">
        <v>273</v>
      </c>
      <c r="O108" s="277"/>
      <c r="P108" s="278"/>
      <c r="Q108" s="277"/>
      <c r="R108" s="278"/>
      <c r="S108" s="277"/>
      <c r="T108" s="278"/>
      <c r="U108" s="277"/>
      <c r="V108" s="278"/>
      <c r="W108" s="277"/>
      <c r="X108" s="278"/>
      <c r="Y108" s="266" t="s">
        <v>292</v>
      </c>
      <c r="Z108" s="176" t="s">
        <v>273</v>
      </c>
      <c r="AA108" s="277"/>
      <c r="AB108" s="278"/>
      <c r="AC108" s="277"/>
      <c r="AD108" s="278"/>
      <c r="AE108" s="277"/>
      <c r="AF108" s="278"/>
      <c r="AG108" s="277"/>
      <c r="AH108" s="278"/>
      <c r="AI108" s="277"/>
      <c r="AJ108" s="278"/>
      <c r="AL108" s="165">
        <v>103</v>
      </c>
      <c r="AM108" s="165" t="str">
        <f>IF(申込一覧表!AA108="","",申込一覧表!AA108)</f>
        <v/>
      </c>
      <c r="AN108" s="174" t="str">
        <f>IF(申込一覧表!B108="","",申込一覧表!B108)</f>
        <v/>
      </c>
    </row>
    <row r="109" spans="1:40" ht="15">
      <c r="A109" s="267"/>
      <c r="B109" s="177" t="s">
        <v>274</v>
      </c>
      <c r="C109" s="271"/>
      <c r="D109" s="272"/>
      <c r="E109" s="271"/>
      <c r="F109" s="272"/>
      <c r="G109" s="271"/>
      <c r="H109" s="272"/>
      <c r="I109" s="271"/>
      <c r="J109" s="272"/>
      <c r="K109" s="271"/>
      <c r="L109" s="272"/>
      <c r="M109" s="267"/>
      <c r="N109" s="177" t="s">
        <v>274</v>
      </c>
      <c r="O109" s="271"/>
      <c r="P109" s="272"/>
      <c r="Q109" s="271"/>
      <c r="R109" s="272"/>
      <c r="S109" s="271"/>
      <c r="T109" s="272"/>
      <c r="U109" s="271"/>
      <c r="V109" s="272"/>
      <c r="W109" s="271"/>
      <c r="X109" s="272"/>
      <c r="Y109" s="267"/>
      <c r="Z109" s="177" t="s">
        <v>274</v>
      </c>
      <c r="AA109" s="271"/>
      <c r="AB109" s="272"/>
      <c r="AC109" s="271"/>
      <c r="AD109" s="272"/>
      <c r="AE109" s="271"/>
      <c r="AF109" s="272"/>
      <c r="AG109" s="271"/>
      <c r="AH109" s="272"/>
      <c r="AI109" s="271"/>
      <c r="AJ109" s="272"/>
      <c r="AL109" s="165">
        <v>104</v>
      </c>
      <c r="AM109" s="165" t="str">
        <f>IF(申込一覧表!AA109="","",申込一覧表!AA109)</f>
        <v/>
      </c>
      <c r="AN109" s="174" t="str">
        <f>IF(申込一覧表!B109="","",申込一覧表!B109)</f>
        <v/>
      </c>
    </row>
    <row r="110" spans="1:40" ht="15">
      <c r="A110" s="267"/>
      <c r="B110" s="177" t="s">
        <v>275</v>
      </c>
      <c r="C110" s="271"/>
      <c r="D110" s="272"/>
      <c r="E110" s="271"/>
      <c r="F110" s="272"/>
      <c r="G110" s="271"/>
      <c r="H110" s="272"/>
      <c r="I110" s="271"/>
      <c r="J110" s="272"/>
      <c r="K110" s="271"/>
      <c r="L110" s="272"/>
      <c r="M110" s="267"/>
      <c r="N110" s="177" t="s">
        <v>275</v>
      </c>
      <c r="O110" s="271"/>
      <c r="P110" s="272"/>
      <c r="Q110" s="271"/>
      <c r="R110" s="272"/>
      <c r="S110" s="271"/>
      <c r="T110" s="272"/>
      <c r="U110" s="271"/>
      <c r="V110" s="272"/>
      <c r="W110" s="271"/>
      <c r="X110" s="272"/>
      <c r="Y110" s="267"/>
      <c r="Z110" s="177" t="s">
        <v>275</v>
      </c>
      <c r="AA110" s="271"/>
      <c r="AB110" s="272"/>
      <c r="AC110" s="271"/>
      <c r="AD110" s="272"/>
      <c r="AE110" s="271"/>
      <c r="AF110" s="272"/>
      <c r="AG110" s="271"/>
      <c r="AH110" s="272"/>
      <c r="AI110" s="271"/>
      <c r="AJ110" s="272"/>
      <c r="AL110" s="165">
        <v>105</v>
      </c>
      <c r="AM110" s="165" t="str">
        <f>IF(申込一覧表!AA110="","",申込一覧表!AA110)</f>
        <v/>
      </c>
      <c r="AN110" s="174" t="str">
        <f>IF(申込一覧表!B110="","",申込一覧表!B110)</f>
        <v/>
      </c>
    </row>
    <row r="111" spans="1:40" ht="15.75" thickBot="1">
      <c r="A111" s="268"/>
      <c r="B111" s="178" t="s">
        <v>276</v>
      </c>
      <c r="C111" s="275"/>
      <c r="D111" s="276"/>
      <c r="E111" s="275"/>
      <c r="F111" s="276"/>
      <c r="G111" s="275"/>
      <c r="H111" s="276"/>
      <c r="I111" s="275"/>
      <c r="J111" s="276"/>
      <c r="K111" s="275"/>
      <c r="L111" s="276"/>
      <c r="M111" s="268"/>
      <c r="N111" s="178" t="s">
        <v>276</v>
      </c>
      <c r="O111" s="275"/>
      <c r="P111" s="276"/>
      <c r="Q111" s="275"/>
      <c r="R111" s="276"/>
      <c r="S111" s="275"/>
      <c r="T111" s="276"/>
      <c r="U111" s="275"/>
      <c r="V111" s="276"/>
      <c r="W111" s="275"/>
      <c r="X111" s="276"/>
      <c r="Y111" s="268"/>
      <c r="Z111" s="178" t="s">
        <v>276</v>
      </c>
      <c r="AA111" s="275"/>
      <c r="AB111" s="276"/>
      <c r="AC111" s="275"/>
      <c r="AD111" s="276"/>
      <c r="AE111" s="275"/>
      <c r="AF111" s="276"/>
      <c r="AG111" s="275"/>
      <c r="AH111" s="276"/>
      <c r="AI111" s="275"/>
      <c r="AJ111" s="276"/>
      <c r="AL111" s="165">
        <v>106</v>
      </c>
      <c r="AM111" s="165" t="str">
        <f>IF(申込一覧表!AA111="","",申込一覧表!AA111)</f>
        <v/>
      </c>
      <c r="AN111" s="174" t="str">
        <f>IF(申込一覧表!B111="","",申込一覧表!B111)</f>
        <v/>
      </c>
    </row>
    <row r="112" spans="1:40" ht="15">
      <c r="A112" s="266" t="s">
        <v>293</v>
      </c>
      <c r="B112" s="176" t="s">
        <v>273</v>
      </c>
      <c r="C112" s="277"/>
      <c r="D112" s="278"/>
      <c r="E112" s="277"/>
      <c r="F112" s="278"/>
      <c r="G112" s="277"/>
      <c r="H112" s="278"/>
      <c r="I112" s="277"/>
      <c r="J112" s="278"/>
      <c r="K112" s="277"/>
      <c r="L112" s="278"/>
      <c r="M112" s="266" t="s">
        <v>294</v>
      </c>
      <c r="N112" s="176" t="s">
        <v>273</v>
      </c>
      <c r="O112" s="277"/>
      <c r="P112" s="278"/>
      <c r="Q112" s="277"/>
      <c r="R112" s="278"/>
      <c r="S112" s="277"/>
      <c r="T112" s="278"/>
      <c r="U112" s="277"/>
      <c r="V112" s="278"/>
      <c r="W112" s="277"/>
      <c r="X112" s="278"/>
      <c r="Y112" s="266" t="s">
        <v>294</v>
      </c>
      <c r="Z112" s="176" t="s">
        <v>273</v>
      </c>
      <c r="AA112" s="277"/>
      <c r="AB112" s="278"/>
      <c r="AC112" s="277"/>
      <c r="AD112" s="278"/>
      <c r="AE112" s="277"/>
      <c r="AF112" s="278"/>
      <c r="AG112" s="277"/>
      <c r="AH112" s="278"/>
      <c r="AI112" s="277"/>
      <c r="AJ112" s="278"/>
      <c r="AL112" s="165">
        <v>107</v>
      </c>
      <c r="AM112" s="165" t="str">
        <f>IF(申込一覧表!AA112="","",申込一覧表!AA112)</f>
        <v/>
      </c>
      <c r="AN112" s="174" t="str">
        <f>IF(申込一覧表!B112="","",申込一覧表!B112)</f>
        <v/>
      </c>
    </row>
    <row r="113" spans="1:40" ht="15">
      <c r="A113" s="267"/>
      <c r="B113" s="177" t="s">
        <v>274</v>
      </c>
      <c r="C113" s="271"/>
      <c r="D113" s="272"/>
      <c r="E113" s="271"/>
      <c r="F113" s="272"/>
      <c r="G113" s="271"/>
      <c r="H113" s="272"/>
      <c r="I113" s="271"/>
      <c r="J113" s="272"/>
      <c r="K113" s="271"/>
      <c r="L113" s="272"/>
      <c r="M113" s="267"/>
      <c r="N113" s="177" t="s">
        <v>274</v>
      </c>
      <c r="O113" s="271"/>
      <c r="P113" s="272"/>
      <c r="Q113" s="271"/>
      <c r="R113" s="272"/>
      <c r="S113" s="271"/>
      <c r="T113" s="272"/>
      <c r="U113" s="271"/>
      <c r="V113" s="272"/>
      <c r="W113" s="271"/>
      <c r="X113" s="272"/>
      <c r="Y113" s="267"/>
      <c r="Z113" s="177" t="s">
        <v>274</v>
      </c>
      <c r="AA113" s="271"/>
      <c r="AB113" s="272"/>
      <c r="AC113" s="271"/>
      <c r="AD113" s="272"/>
      <c r="AE113" s="271"/>
      <c r="AF113" s="272"/>
      <c r="AG113" s="271"/>
      <c r="AH113" s="272"/>
      <c r="AI113" s="271"/>
      <c r="AJ113" s="272"/>
      <c r="AL113" s="165">
        <v>108</v>
      </c>
      <c r="AM113" s="165" t="str">
        <f>IF(申込一覧表!AA113="","",申込一覧表!AA113)</f>
        <v/>
      </c>
      <c r="AN113" s="174" t="str">
        <f>IF(申込一覧表!B113="","",申込一覧表!B113)</f>
        <v/>
      </c>
    </row>
    <row r="114" spans="1:40" ht="15">
      <c r="A114" s="267"/>
      <c r="B114" s="177" t="s">
        <v>275</v>
      </c>
      <c r="C114" s="271"/>
      <c r="D114" s="272"/>
      <c r="E114" s="271"/>
      <c r="F114" s="272"/>
      <c r="G114" s="271"/>
      <c r="H114" s="272"/>
      <c r="I114" s="271"/>
      <c r="J114" s="272"/>
      <c r="K114" s="271"/>
      <c r="L114" s="272"/>
      <c r="M114" s="267"/>
      <c r="N114" s="177" t="s">
        <v>275</v>
      </c>
      <c r="O114" s="271"/>
      <c r="P114" s="272"/>
      <c r="Q114" s="271"/>
      <c r="R114" s="272"/>
      <c r="S114" s="271"/>
      <c r="T114" s="272"/>
      <c r="U114" s="271"/>
      <c r="V114" s="272"/>
      <c r="W114" s="271"/>
      <c r="X114" s="272"/>
      <c r="Y114" s="267"/>
      <c r="Z114" s="177" t="s">
        <v>275</v>
      </c>
      <c r="AA114" s="271"/>
      <c r="AB114" s="272"/>
      <c r="AC114" s="271"/>
      <c r="AD114" s="272"/>
      <c r="AE114" s="271"/>
      <c r="AF114" s="272"/>
      <c r="AG114" s="271"/>
      <c r="AH114" s="272"/>
      <c r="AI114" s="271"/>
      <c r="AJ114" s="272"/>
      <c r="AL114" s="165">
        <v>109</v>
      </c>
      <c r="AM114" s="165" t="str">
        <f>IF(申込一覧表!AA114="","",申込一覧表!AA114)</f>
        <v/>
      </c>
      <c r="AN114" s="174" t="str">
        <f>IF(申込一覧表!B114="","",申込一覧表!B114)</f>
        <v/>
      </c>
    </row>
    <row r="115" spans="1:40" ht="15.75" thickBot="1">
      <c r="A115" s="268"/>
      <c r="B115" s="178" t="s">
        <v>276</v>
      </c>
      <c r="C115" s="275"/>
      <c r="D115" s="276"/>
      <c r="E115" s="275"/>
      <c r="F115" s="276"/>
      <c r="G115" s="275"/>
      <c r="H115" s="276"/>
      <c r="I115" s="275"/>
      <c r="J115" s="276"/>
      <c r="K115" s="275"/>
      <c r="L115" s="276"/>
      <c r="M115" s="268"/>
      <c r="N115" s="178" t="s">
        <v>276</v>
      </c>
      <c r="O115" s="275"/>
      <c r="P115" s="276"/>
      <c r="Q115" s="275"/>
      <c r="R115" s="276"/>
      <c r="S115" s="275"/>
      <c r="T115" s="276"/>
      <c r="U115" s="275"/>
      <c r="V115" s="276"/>
      <c r="W115" s="275"/>
      <c r="X115" s="276"/>
      <c r="Y115" s="268"/>
      <c r="Z115" s="178" t="s">
        <v>276</v>
      </c>
      <c r="AA115" s="275"/>
      <c r="AB115" s="276"/>
      <c r="AC115" s="275"/>
      <c r="AD115" s="276"/>
      <c r="AE115" s="275"/>
      <c r="AF115" s="276"/>
      <c r="AG115" s="275"/>
      <c r="AH115" s="276"/>
      <c r="AI115" s="275"/>
      <c r="AJ115" s="276"/>
      <c r="AL115" s="165">
        <v>110</v>
      </c>
      <c r="AM115" s="165" t="str">
        <f>IF(申込一覧表!AA115="","",申込一覧表!AA115)</f>
        <v/>
      </c>
      <c r="AN115" s="174" t="str">
        <f>IF(申込一覧表!B115="","",申込一覧表!B115)</f>
        <v/>
      </c>
    </row>
    <row r="116" spans="1:40" ht="14.25" thickBot="1">
      <c r="A116" s="293" t="s">
        <v>295</v>
      </c>
      <c r="B116" s="294"/>
      <c r="C116" s="293"/>
      <c r="D116" s="294"/>
      <c r="E116" s="293"/>
      <c r="F116" s="294"/>
      <c r="G116" s="293"/>
      <c r="H116" s="294"/>
      <c r="I116" s="293"/>
      <c r="J116" s="294"/>
      <c r="K116" s="293"/>
      <c r="L116" s="294"/>
      <c r="M116" s="293" t="s">
        <v>295</v>
      </c>
      <c r="N116" s="294"/>
      <c r="O116" s="293"/>
      <c r="P116" s="294"/>
      <c r="Q116" s="293"/>
      <c r="R116" s="294"/>
      <c r="S116" s="293"/>
      <c r="T116" s="294"/>
      <c r="U116" s="293"/>
      <c r="V116" s="294"/>
      <c r="W116" s="293"/>
      <c r="X116" s="294"/>
      <c r="Y116" s="293" t="s">
        <v>295</v>
      </c>
      <c r="Z116" s="294"/>
      <c r="AA116" s="293"/>
      <c r="AB116" s="294"/>
      <c r="AC116" s="293"/>
      <c r="AD116" s="294"/>
      <c r="AE116" s="293"/>
      <c r="AF116" s="294"/>
      <c r="AG116" s="293"/>
      <c r="AH116" s="294"/>
      <c r="AI116" s="293"/>
      <c r="AJ116" s="294"/>
      <c r="AL116" s="165">
        <v>111</v>
      </c>
      <c r="AM116" s="165" t="str">
        <f>IF(申込一覧表!AA116="","",申込一覧表!AA116)</f>
        <v/>
      </c>
      <c r="AN116" s="174" t="str">
        <f>IF(申込一覧表!B116="","",申込一覧表!B116)</f>
        <v/>
      </c>
    </row>
    <row r="117" spans="1:40" hidden="1">
      <c r="Z117" s="165">
        <v>80</v>
      </c>
      <c r="AA117" s="165" t="str">
        <f>IF(申込一覧表!AA85="","",申込一覧表!AA85)</f>
        <v/>
      </c>
      <c r="AB117" s="174" t="str">
        <f>IF(申込一覧表!B85="","",申込一覧表!B85)</f>
        <v/>
      </c>
      <c r="AL117" s="165">
        <v>112</v>
      </c>
      <c r="AM117" s="165" t="str">
        <f>IF(申込一覧表!AA117="","",申込一覧表!AA117)</f>
        <v/>
      </c>
      <c r="AN117" s="174" t="str">
        <f>IF(申込一覧表!B117="","",申込一覧表!B117)</f>
        <v/>
      </c>
    </row>
    <row r="118" spans="1:40" hidden="1">
      <c r="Z118" s="165">
        <v>81</v>
      </c>
      <c r="AA118" s="165" t="str">
        <f>IF(申込一覧表!AA86="","",申込一覧表!AA86)</f>
        <v/>
      </c>
      <c r="AB118" s="174" t="str">
        <f>IF(申込一覧表!B86="","",申込一覧表!B86)</f>
        <v/>
      </c>
      <c r="AL118" s="165">
        <v>113</v>
      </c>
      <c r="AM118" s="165" t="str">
        <f>IF(申込一覧表!AA118="","",申込一覧表!AA118)</f>
        <v/>
      </c>
      <c r="AN118" s="174" t="str">
        <f>IF(申込一覧表!B118="","",申込一覧表!B118)</f>
        <v/>
      </c>
    </row>
    <row r="119" spans="1:40" hidden="1">
      <c r="Z119" s="165">
        <v>82</v>
      </c>
      <c r="AA119" s="165" t="str">
        <f>IF(申込一覧表!AA87="","",申込一覧表!AA87)</f>
        <v/>
      </c>
      <c r="AB119" s="174" t="str">
        <f>IF(申込一覧表!B87="","",申込一覧表!B87)</f>
        <v/>
      </c>
      <c r="AL119" s="165">
        <v>114</v>
      </c>
      <c r="AM119" s="165" t="str">
        <f>IF(申込一覧表!AA119="","",申込一覧表!AA119)</f>
        <v/>
      </c>
      <c r="AN119" s="174" t="str">
        <f>IF(申込一覧表!B119="","",申込一覧表!B119)</f>
        <v/>
      </c>
    </row>
    <row r="120" spans="1:40" hidden="1">
      <c r="Z120" s="165">
        <v>83</v>
      </c>
      <c r="AA120" s="165" t="str">
        <f>IF(申込一覧表!AA88="","",申込一覧表!AA88)</f>
        <v/>
      </c>
      <c r="AB120" s="174" t="str">
        <f>IF(申込一覧表!B88="","",申込一覧表!B88)</f>
        <v/>
      </c>
      <c r="AL120" s="165">
        <v>115</v>
      </c>
      <c r="AM120" s="165" t="str">
        <f>IF(申込一覧表!AA120="","",申込一覧表!AA120)</f>
        <v/>
      </c>
      <c r="AN120" s="174" t="str">
        <f>IF(申込一覧表!B120="","",申込一覧表!B120)</f>
        <v/>
      </c>
    </row>
    <row r="121" spans="1:40" hidden="1">
      <c r="Z121" s="165">
        <v>84</v>
      </c>
      <c r="AA121" s="165" t="str">
        <f>IF(申込一覧表!AA89="","",申込一覧表!AA89)</f>
        <v/>
      </c>
      <c r="AB121" s="174" t="str">
        <f>IF(申込一覧表!B89="","",申込一覧表!B89)</f>
        <v/>
      </c>
      <c r="AL121" s="165">
        <v>116</v>
      </c>
      <c r="AM121" s="165" t="str">
        <f>IF(申込一覧表!AA121="","",申込一覧表!AA121)</f>
        <v/>
      </c>
      <c r="AN121" s="174" t="str">
        <f>IF(申込一覧表!B121="","",申込一覧表!B121)</f>
        <v/>
      </c>
    </row>
    <row r="122" spans="1:40" hidden="1">
      <c r="Z122" s="165">
        <v>85</v>
      </c>
      <c r="AA122" s="165" t="str">
        <f>IF(申込一覧表!AA90="","",申込一覧表!AA90)</f>
        <v/>
      </c>
      <c r="AB122" s="174" t="str">
        <f>IF(申込一覧表!B90="","",申込一覧表!B90)</f>
        <v/>
      </c>
      <c r="AL122" s="165">
        <v>117</v>
      </c>
      <c r="AM122" s="165" t="str">
        <f>IF(申込一覧表!AA122="","",申込一覧表!AA122)</f>
        <v/>
      </c>
      <c r="AN122" s="174" t="str">
        <f>IF(申込一覧表!B122="","",申込一覧表!B122)</f>
        <v/>
      </c>
    </row>
    <row r="123" spans="1:40" hidden="1">
      <c r="Z123" s="165">
        <v>86</v>
      </c>
      <c r="AA123" s="165" t="str">
        <f>IF(申込一覧表!AA91="","",申込一覧表!AA91)</f>
        <v/>
      </c>
      <c r="AB123" s="174" t="str">
        <f>IF(申込一覧表!B91="","",申込一覧表!B91)</f>
        <v/>
      </c>
      <c r="AL123" s="165">
        <v>118</v>
      </c>
      <c r="AM123" s="165" t="str">
        <f>IF(申込一覧表!AA123="","",申込一覧表!AA123)</f>
        <v/>
      </c>
      <c r="AN123" s="174" t="str">
        <f>IF(申込一覧表!B123="","",申込一覧表!B123)</f>
        <v/>
      </c>
    </row>
    <row r="124" spans="1:40" hidden="1">
      <c r="Z124" s="165">
        <v>87</v>
      </c>
      <c r="AA124" s="165" t="str">
        <f>IF(申込一覧表!AA92="","",申込一覧表!AA92)</f>
        <v/>
      </c>
      <c r="AB124" s="174" t="str">
        <f>IF(申込一覧表!B92="","",申込一覧表!B92)</f>
        <v/>
      </c>
      <c r="AL124" s="165">
        <v>119</v>
      </c>
      <c r="AM124" s="165" t="str">
        <f>IF(申込一覧表!AA124="","",申込一覧表!AA124)</f>
        <v/>
      </c>
      <c r="AN124" s="174" t="str">
        <f>IF(申込一覧表!B124="","",申込一覧表!B124)</f>
        <v/>
      </c>
    </row>
    <row r="125" spans="1:40" hidden="1">
      <c r="Z125" s="165">
        <v>88</v>
      </c>
      <c r="AA125" s="165" t="str">
        <f>IF(申込一覧表!AA93="","",申込一覧表!AA93)</f>
        <v/>
      </c>
      <c r="AB125" s="174" t="str">
        <f>IF(申込一覧表!B93="","",申込一覧表!B93)</f>
        <v/>
      </c>
      <c r="AL125" s="165">
        <v>120</v>
      </c>
      <c r="AM125" s="165" t="str">
        <f>IF(申込一覧表!AA125="","",申込一覧表!AA125)</f>
        <v/>
      </c>
      <c r="AN125" s="174" t="str">
        <f>IF(申込一覧表!B125="","",申込一覧表!B125)</f>
        <v/>
      </c>
    </row>
    <row r="126" spans="1:40" hidden="1">
      <c r="Z126" s="165">
        <v>89</v>
      </c>
      <c r="AA126" s="165" t="str">
        <f>IF(申込一覧表!AA94="","",申込一覧表!AA94)</f>
        <v/>
      </c>
      <c r="AB126" s="174" t="str">
        <f>IF(申込一覧表!B94="","",申込一覧表!B94)</f>
        <v/>
      </c>
      <c r="AL126" s="165">
        <v>121</v>
      </c>
      <c r="AM126" s="165" t="str">
        <f>IF(申込一覧表!AA126="","",申込一覧表!AA126)</f>
        <v/>
      </c>
      <c r="AN126" s="174" t="str">
        <f>IF(申込一覧表!B126="","",申込一覧表!B126)</f>
        <v/>
      </c>
    </row>
    <row r="127" spans="1:40" hidden="1">
      <c r="Z127" s="165">
        <v>90</v>
      </c>
      <c r="AA127" s="165" t="str">
        <f>IF(申込一覧表!AA95="","",申込一覧表!AA95)</f>
        <v/>
      </c>
      <c r="AB127" s="174" t="str">
        <f>IF(申込一覧表!B95="","",申込一覧表!B95)</f>
        <v/>
      </c>
      <c r="AL127" s="165">
        <v>122</v>
      </c>
      <c r="AM127" s="165" t="str">
        <f>IF(申込一覧表!AA127="","",申込一覧表!AA127)</f>
        <v/>
      </c>
      <c r="AN127" s="174" t="str">
        <f>IF(申込一覧表!B127="","",申込一覧表!B127)</f>
        <v/>
      </c>
    </row>
    <row r="128" spans="1:40" hidden="1">
      <c r="Z128" s="165">
        <v>91</v>
      </c>
      <c r="AA128" s="165" t="str">
        <f>IF(申込一覧表!AA96="","",申込一覧表!AA96)</f>
        <v/>
      </c>
      <c r="AB128" s="174" t="str">
        <f>IF(申込一覧表!B96="","",申込一覧表!B96)</f>
        <v/>
      </c>
      <c r="AL128" s="165">
        <v>123</v>
      </c>
      <c r="AM128" s="165" t="str">
        <f>IF(申込一覧表!AA128="","",申込一覧表!AA128)</f>
        <v/>
      </c>
      <c r="AN128" s="174" t="str">
        <f>IF(申込一覧表!B128="","",申込一覧表!B128)</f>
        <v/>
      </c>
    </row>
    <row r="129" spans="26:40" hidden="1">
      <c r="Z129" s="165">
        <v>92</v>
      </c>
      <c r="AA129" s="165" t="str">
        <f>IF(申込一覧表!AA97="","",申込一覧表!AA97)</f>
        <v/>
      </c>
      <c r="AB129" s="174" t="str">
        <f>IF(申込一覧表!B97="","",申込一覧表!B97)</f>
        <v/>
      </c>
      <c r="AL129" s="165">
        <v>124</v>
      </c>
      <c r="AM129" s="165" t="str">
        <f>IF(申込一覧表!AA129="","",申込一覧表!AA129)</f>
        <v/>
      </c>
      <c r="AN129" s="174" t="str">
        <f>IF(申込一覧表!B129="","",申込一覧表!B129)</f>
        <v/>
      </c>
    </row>
    <row r="130" spans="26:40" hidden="1">
      <c r="Z130" s="165">
        <v>93</v>
      </c>
      <c r="AA130" s="165" t="str">
        <f>IF(申込一覧表!AA98="","",申込一覧表!AA98)</f>
        <v/>
      </c>
      <c r="AB130" s="174" t="str">
        <f>IF(申込一覧表!B98="","",申込一覧表!B98)</f>
        <v/>
      </c>
      <c r="AL130" s="165">
        <v>125</v>
      </c>
      <c r="AM130" s="165" t="str">
        <f>IF(申込一覧表!AA130="","",申込一覧表!AA130)</f>
        <v/>
      </c>
      <c r="AN130" s="174" t="str">
        <f>IF(申込一覧表!B130="","",申込一覧表!B130)</f>
        <v/>
      </c>
    </row>
    <row r="131" spans="26:40" hidden="1">
      <c r="Z131" s="165">
        <v>94</v>
      </c>
      <c r="AA131" s="165" t="str">
        <f>IF(申込一覧表!AA99="","",申込一覧表!AA99)</f>
        <v/>
      </c>
      <c r="AB131" s="174" t="str">
        <f>IF(申込一覧表!B99="","",申込一覧表!B99)</f>
        <v/>
      </c>
      <c r="AL131" s="165">
        <v>126</v>
      </c>
      <c r="AM131" s="165" t="str">
        <f>IF(申込一覧表!AA131="","",申込一覧表!AA131)</f>
        <v/>
      </c>
      <c r="AN131" s="174" t="str">
        <f>IF(申込一覧表!B131="","",申込一覧表!B131)</f>
        <v/>
      </c>
    </row>
    <row r="132" spans="26:40" hidden="1">
      <c r="Z132" s="165">
        <v>95</v>
      </c>
      <c r="AA132" s="165" t="str">
        <f>IF(申込一覧表!AA100="","",申込一覧表!AA100)</f>
        <v/>
      </c>
      <c r="AB132" s="174" t="str">
        <f>IF(申込一覧表!B100="","",申込一覧表!B100)</f>
        <v/>
      </c>
      <c r="AL132" s="165">
        <v>127</v>
      </c>
      <c r="AM132" s="165" t="str">
        <f>IF(申込一覧表!AA132="","",申込一覧表!AA132)</f>
        <v/>
      </c>
      <c r="AN132" s="174" t="str">
        <f>IF(申込一覧表!B132="","",申込一覧表!B132)</f>
        <v/>
      </c>
    </row>
    <row r="133" spans="26:40" hidden="1">
      <c r="Z133" s="165">
        <v>96</v>
      </c>
      <c r="AA133" s="165" t="str">
        <f>IF(申込一覧表!AA101="","",申込一覧表!AA101)</f>
        <v/>
      </c>
      <c r="AB133" s="174" t="str">
        <f>IF(申込一覧表!B101="","",申込一覧表!B101)</f>
        <v/>
      </c>
      <c r="AL133" s="165">
        <v>128</v>
      </c>
      <c r="AM133" s="165" t="str">
        <f>IF(申込一覧表!AA133="","",申込一覧表!AA133)</f>
        <v/>
      </c>
      <c r="AN133" s="174" t="str">
        <f>IF(申込一覧表!B133="","",申込一覧表!B133)</f>
        <v/>
      </c>
    </row>
    <row r="134" spans="26:40" hidden="1">
      <c r="Z134" s="165">
        <v>97</v>
      </c>
      <c r="AA134" s="165" t="str">
        <f>IF(申込一覧表!AA102="","",申込一覧表!AA102)</f>
        <v/>
      </c>
      <c r="AB134" s="174" t="str">
        <f>IF(申込一覧表!B102="","",申込一覧表!B102)</f>
        <v/>
      </c>
      <c r="AL134" s="165">
        <v>129</v>
      </c>
      <c r="AM134" s="165" t="str">
        <f>IF(申込一覧表!AA134="","",申込一覧表!AA134)</f>
        <v/>
      </c>
      <c r="AN134" s="174" t="str">
        <f>IF(申込一覧表!B134="","",申込一覧表!B134)</f>
        <v/>
      </c>
    </row>
    <row r="135" spans="26:40" hidden="1">
      <c r="Z135" s="165">
        <v>98</v>
      </c>
      <c r="AA135" s="165" t="str">
        <f>IF(申込一覧表!AA103="","",申込一覧表!AA103)</f>
        <v/>
      </c>
      <c r="AB135" s="174" t="str">
        <f>IF(申込一覧表!B103="","",申込一覧表!B103)</f>
        <v/>
      </c>
      <c r="AL135" s="165">
        <v>130</v>
      </c>
      <c r="AM135" s="165" t="str">
        <f>IF(申込一覧表!AA135="","",申込一覧表!AA135)</f>
        <v/>
      </c>
      <c r="AN135" s="174" t="str">
        <f>IF(申込一覧表!B135="","",申込一覧表!B135)</f>
        <v/>
      </c>
    </row>
    <row r="136" spans="26:40" hidden="1">
      <c r="Z136" s="165">
        <v>99</v>
      </c>
      <c r="AA136" s="165" t="str">
        <f>IF(申込一覧表!AA104="","",申込一覧表!AA104)</f>
        <v/>
      </c>
      <c r="AB136" s="174" t="str">
        <f>IF(申込一覧表!B104="","",申込一覧表!B104)</f>
        <v/>
      </c>
      <c r="AL136" s="165">
        <v>131</v>
      </c>
      <c r="AM136" s="165" t="str">
        <f>IF(申込一覧表!AA136="","",申込一覧表!AA136)</f>
        <v/>
      </c>
      <c r="AN136" s="174" t="str">
        <f>IF(申込一覧表!B136="","",申込一覧表!B136)</f>
        <v/>
      </c>
    </row>
    <row r="137" spans="26:40" hidden="1">
      <c r="Z137" s="165">
        <v>100</v>
      </c>
      <c r="AA137" s="165" t="str">
        <f>IF(申込一覧表!AA105="","",申込一覧表!AA105)</f>
        <v/>
      </c>
      <c r="AB137" s="174" t="str">
        <f>IF(申込一覧表!B105="","",申込一覧表!B105)</f>
        <v/>
      </c>
      <c r="AL137" s="165">
        <v>132</v>
      </c>
      <c r="AM137" s="165" t="str">
        <f>IF(申込一覧表!AA137="","",申込一覧表!AA137)</f>
        <v/>
      </c>
      <c r="AN137" s="174" t="str">
        <f>IF(申込一覧表!B137="","",申込一覧表!B137)</f>
        <v/>
      </c>
    </row>
    <row r="138" spans="26:40" hidden="1">
      <c r="Z138" s="165">
        <v>101</v>
      </c>
      <c r="AA138" s="165" t="str">
        <f>IF(申込一覧表!AA106="","",申込一覧表!AA106)</f>
        <v/>
      </c>
      <c r="AB138" s="174" t="str">
        <f>IF(申込一覧表!B106="","",申込一覧表!B106)</f>
        <v/>
      </c>
      <c r="AL138" s="165">
        <v>133</v>
      </c>
      <c r="AM138" s="165" t="str">
        <f>IF(申込一覧表!AA138="","",申込一覧表!AA138)</f>
        <v/>
      </c>
      <c r="AN138" s="174" t="str">
        <f>IF(申込一覧表!B138="","",申込一覧表!B138)</f>
        <v/>
      </c>
    </row>
    <row r="139" spans="26:40" hidden="1">
      <c r="Z139" s="165">
        <v>102</v>
      </c>
      <c r="AA139" s="165" t="str">
        <f>IF(申込一覧表!AA107="","",申込一覧表!AA107)</f>
        <v/>
      </c>
      <c r="AB139" s="174" t="str">
        <f>IF(申込一覧表!B107="","",申込一覧表!B107)</f>
        <v/>
      </c>
      <c r="AL139" s="165">
        <v>134</v>
      </c>
      <c r="AM139" s="165" t="str">
        <f>IF(申込一覧表!AA139="","",申込一覧表!AA139)</f>
        <v/>
      </c>
      <c r="AN139" s="174" t="str">
        <f>IF(申込一覧表!B139="","",申込一覧表!B139)</f>
        <v/>
      </c>
    </row>
    <row r="140" spans="26:40" hidden="1">
      <c r="Z140" s="165">
        <v>103</v>
      </c>
      <c r="AA140" s="165" t="str">
        <f>IF(申込一覧表!AA108="","",申込一覧表!AA108)</f>
        <v/>
      </c>
      <c r="AB140" s="174" t="str">
        <f>IF(申込一覧表!B108="","",申込一覧表!B108)</f>
        <v/>
      </c>
      <c r="AL140" s="165">
        <v>135</v>
      </c>
      <c r="AM140" s="165" t="str">
        <f>IF(申込一覧表!AA140="","",申込一覧表!AA140)</f>
        <v/>
      </c>
      <c r="AN140" s="174" t="str">
        <f>IF(申込一覧表!B140="","",申込一覧表!B140)</f>
        <v/>
      </c>
    </row>
    <row r="141" spans="26:40" hidden="1">
      <c r="Z141" s="165">
        <v>104</v>
      </c>
      <c r="AA141" s="165" t="str">
        <f>IF(申込一覧表!AA109="","",申込一覧表!AA109)</f>
        <v/>
      </c>
      <c r="AB141" s="174" t="str">
        <f>IF(申込一覧表!B109="","",申込一覧表!B109)</f>
        <v/>
      </c>
      <c r="AL141" s="165">
        <v>136</v>
      </c>
      <c r="AM141" s="165" t="str">
        <f>IF(申込一覧表!AA141="","",申込一覧表!AA141)</f>
        <v/>
      </c>
      <c r="AN141" s="174" t="str">
        <f>IF(申込一覧表!B141="","",申込一覧表!B141)</f>
        <v/>
      </c>
    </row>
    <row r="142" spans="26:40" hidden="1">
      <c r="Z142" s="165">
        <v>105</v>
      </c>
      <c r="AA142" s="165" t="str">
        <f>IF(申込一覧表!AA110="","",申込一覧表!AA110)</f>
        <v/>
      </c>
      <c r="AB142" s="174" t="str">
        <f>IF(申込一覧表!B110="","",申込一覧表!B110)</f>
        <v/>
      </c>
      <c r="AL142" s="165">
        <v>137</v>
      </c>
      <c r="AM142" s="165" t="str">
        <f>IF(申込一覧表!AA142="","",申込一覧表!AA142)</f>
        <v/>
      </c>
      <c r="AN142" s="174" t="str">
        <f>IF(申込一覧表!B142="","",申込一覧表!B142)</f>
        <v/>
      </c>
    </row>
    <row r="143" spans="26:40" hidden="1">
      <c r="Z143" s="165">
        <v>106</v>
      </c>
      <c r="AA143" s="165" t="str">
        <f>IF(申込一覧表!AA111="","",申込一覧表!AA111)</f>
        <v/>
      </c>
      <c r="AB143" s="174" t="str">
        <f>IF(申込一覧表!B111="","",申込一覧表!B111)</f>
        <v/>
      </c>
      <c r="AL143" s="165">
        <v>138</v>
      </c>
      <c r="AM143" s="165" t="str">
        <f>IF(申込一覧表!AA143="","",申込一覧表!AA143)</f>
        <v/>
      </c>
      <c r="AN143" s="174" t="str">
        <f>IF(申込一覧表!B143="","",申込一覧表!B143)</f>
        <v/>
      </c>
    </row>
    <row r="144" spans="26:40" hidden="1">
      <c r="Z144" s="165">
        <v>107</v>
      </c>
      <c r="AA144" s="165" t="str">
        <f>IF(申込一覧表!AA112="","",申込一覧表!AA112)</f>
        <v/>
      </c>
      <c r="AB144" s="174" t="str">
        <f>IF(申込一覧表!B112="","",申込一覧表!B112)</f>
        <v/>
      </c>
      <c r="AL144" s="165">
        <v>139</v>
      </c>
      <c r="AM144" s="165" t="str">
        <f>IF(申込一覧表!AA144="","",申込一覧表!AA144)</f>
        <v/>
      </c>
      <c r="AN144" s="174" t="str">
        <f>IF(申込一覧表!B144="","",申込一覧表!B144)</f>
        <v/>
      </c>
    </row>
    <row r="145" spans="26:40" hidden="1">
      <c r="Z145" s="165">
        <v>108</v>
      </c>
      <c r="AA145" s="165" t="str">
        <f>IF(申込一覧表!AA113="","",申込一覧表!AA113)</f>
        <v/>
      </c>
      <c r="AB145" s="174" t="str">
        <f>IF(申込一覧表!B113="","",申込一覧表!B113)</f>
        <v/>
      </c>
      <c r="AL145" s="165">
        <v>140</v>
      </c>
      <c r="AM145" s="165" t="str">
        <f>IF(申込一覧表!AA145="","",申込一覧表!AA145)</f>
        <v/>
      </c>
      <c r="AN145" s="174" t="str">
        <f>IF(申込一覧表!B145="","",申込一覧表!B145)</f>
        <v/>
      </c>
    </row>
    <row r="146" spans="26:40" hidden="1">
      <c r="Z146" s="165">
        <v>109</v>
      </c>
      <c r="AA146" s="165" t="str">
        <f>IF(申込一覧表!AA114="","",申込一覧表!AA114)</f>
        <v/>
      </c>
      <c r="AB146" s="174" t="str">
        <f>IF(申込一覧表!B114="","",申込一覧表!B114)</f>
        <v/>
      </c>
      <c r="AL146" s="165">
        <v>141</v>
      </c>
      <c r="AM146" s="165" t="str">
        <f>IF(申込一覧表!AA146="","",申込一覧表!AA146)</f>
        <v/>
      </c>
      <c r="AN146" s="174" t="str">
        <f>IF(申込一覧表!B146="","",申込一覧表!B146)</f>
        <v/>
      </c>
    </row>
    <row r="147" spans="26:40" hidden="1">
      <c r="Z147" s="165">
        <v>110</v>
      </c>
      <c r="AA147" s="165" t="str">
        <f>IF(申込一覧表!AA115="","",申込一覧表!AA115)</f>
        <v/>
      </c>
      <c r="AB147" s="174" t="str">
        <f>IF(申込一覧表!B115="","",申込一覧表!B115)</f>
        <v/>
      </c>
      <c r="AL147" s="165">
        <v>142</v>
      </c>
      <c r="AM147" s="165" t="str">
        <f>IF(申込一覧表!AA147="","",申込一覧表!AA147)</f>
        <v/>
      </c>
      <c r="AN147" s="174" t="str">
        <f>IF(申込一覧表!B147="","",申込一覧表!B147)</f>
        <v/>
      </c>
    </row>
    <row r="148" spans="26:40" hidden="1">
      <c r="Z148" s="165">
        <v>111</v>
      </c>
      <c r="AA148" s="165" t="str">
        <f>IF(申込一覧表!AA116="","",申込一覧表!AA116)</f>
        <v/>
      </c>
      <c r="AB148" s="174" t="str">
        <f>IF(申込一覧表!B116="","",申込一覧表!B116)</f>
        <v/>
      </c>
      <c r="AL148" s="165">
        <v>143</v>
      </c>
      <c r="AM148" s="165" t="str">
        <f>IF(申込一覧表!AA148="","",申込一覧表!AA148)</f>
        <v/>
      </c>
      <c r="AN148" s="174" t="str">
        <f>IF(申込一覧表!B148="","",申込一覧表!B148)</f>
        <v/>
      </c>
    </row>
    <row r="149" spans="26:40" hidden="1">
      <c r="Z149" s="165">
        <v>112</v>
      </c>
      <c r="AA149" s="165" t="str">
        <f>IF(申込一覧表!AA117="","",申込一覧表!AA117)</f>
        <v/>
      </c>
      <c r="AB149" s="174" t="str">
        <f>IF(申込一覧表!B117="","",申込一覧表!B117)</f>
        <v/>
      </c>
      <c r="AL149" s="165">
        <v>144</v>
      </c>
      <c r="AM149" s="165" t="str">
        <f>IF(申込一覧表!AA149="","",申込一覧表!AA149)</f>
        <v/>
      </c>
      <c r="AN149" s="174" t="str">
        <f>IF(申込一覧表!B149="","",申込一覧表!B149)</f>
        <v/>
      </c>
    </row>
    <row r="150" spans="26:40" hidden="1">
      <c r="Z150" s="165">
        <v>113</v>
      </c>
      <c r="AA150" s="165" t="str">
        <f>IF(申込一覧表!AA118="","",申込一覧表!AA118)</f>
        <v/>
      </c>
      <c r="AB150" s="174" t="str">
        <f>IF(申込一覧表!B118="","",申込一覧表!B118)</f>
        <v/>
      </c>
      <c r="AL150" s="165">
        <v>145</v>
      </c>
      <c r="AM150" s="165" t="str">
        <f>IF(申込一覧表!AA150="","",申込一覧表!AA150)</f>
        <v/>
      </c>
      <c r="AN150" s="174" t="str">
        <f>IF(申込一覧表!B150="","",申込一覧表!B150)</f>
        <v/>
      </c>
    </row>
    <row r="151" spans="26:40" hidden="1">
      <c r="Z151" s="165">
        <v>114</v>
      </c>
      <c r="AA151" s="165" t="str">
        <f>IF(申込一覧表!AA119="","",申込一覧表!AA119)</f>
        <v/>
      </c>
      <c r="AB151" s="174" t="str">
        <f>IF(申込一覧表!B119="","",申込一覧表!B119)</f>
        <v/>
      </c>
      <c r="AL151" s="165">
        <v>146</v>
      </c>
      <c r="AM151" s="165" t="str">
        <f>IF(申込一覧表!AA151="","",申込一覧表!AA151)</f>
        <v/>
      </c>
      <c r="AN151" s="174" t="str">
        <f>IF(申込一覧表!B151="","",申込一覧表!B151)</f>
        <v/>
      </c>
    </row>
    <row r="152" spans="26:40" hidden="1">
      <c r="Z152" s="165">
        <v>115</v>
      </c>
      <c r="AA152" s="165" t="str">
        <f>IF(申込一覧表!AA120="","",申込一覧表!AA120)</f>
        <v/>
      </c>
      <c r="AB152" s="174" t="str">
        <f>IF(申込一覧表!B120="","",申込一覧表!B120)</f>
        <v/>
      </c>
    </row>
    <row r="153" spans="26:40" hidden="1">
      <c r="Z153" s="165">
        <v>116</v>
      </c>
      <c r="AA153" s="165" t="str">
        <f>IF(申込一覧表!AA121="","",申込一覧表!AA121)</f>
        <v/>
      </c>
      <c r="AB153" s="174" t="str">
        <f>IF(申込一覧表!B121="","",申込一覧表!B121)</f>
        <v/>
      </c>
    </row>
    <row r="154" spans="26:40" hidden="1">
      <c r="Z154" s="165">
        <v>117</v>
      </c>
      <c r="AA154" s="165" t="str">
        <f>IF(申込一覧表!AA122="","",申込一覧表!AA122)</f>
        <v/>
      </c>
      <c r="AB154" s="174" t="str">
        <f>IF(申込一覧表!B122="","",申込一覧表!B122)</f>
        <v/>
      </c>
    </row>
    <row r="155" spans="26:40" hidden="1">
      <c r="Z155" s="165">
        <v>118</v>
      </c>
      <c r="AA155" s="165" t="str">
        <f>IF(申込一覧表!AA123="","",申込一覧表!AA123)</f>
        <v/>
      </c>
      <c r="AB155" s="174" t="str">
        <f>IF(申込一覧表!B123="","",申込一覧表!B123)</f>
        <v/>
      </c>
    </row>
    <row r="156" spans="26:40" hidden="1">
      <c r="Z156" s="165">
        <v>119</v>
      </c>
      <c r="AA156" s="165" t="str">
        <f>IF(申込一覧表!AA124="","",申込一覧表!AA124)</f>
        <v/>
      </c>
      <c r="AB156" s="174" t="str">
        <f>IF(申込一覧表!B124="","",申込一覧表!B124)</f>
        <v/>
      </c>
    </row>
    <row r="157" spans="26:40" hidden="1">
      <c r="Z157" s="165">
        <v>120</v>
      </c>
      <c r="AA157" s="165" t="str">
        <f>IF(申込一覧表!AA125="","",申込一覧表!AA125)</f>
        <v/>
      </c>
      <c r="AB157" s="174" t="str">
        <f>IF(申込一覧表!B125="","",申込一覧表!B125)</f>
        <v/>
      </c>
    </row>
    <row r="158" spans="26:40" hidden="1">
      <c r="Z158" s="165">
        <v>121</v>
      </c>
      <c r="AA158" s="165" t="str">
        <f>IF(申込一覧表!AA126="","",申込一覧表!AA126)</f>
        <v/>
      </c>
      <c r="AB158" s="174" t="str">
        <f>IF(申込一覧表!B126="","",申込一覧表!B126)</f>
        <v/>
      </c>
    </row>
    <row r="159" spans="26:40" hidden="1">
      <c r="Z159" s="165">
        <v>122</v>
      </c>
      <c r="AA159" s="165" t="str">
        <f>IF(申込一覧表!AA127="","",申込一覧表!AA127)</f>
        <v/>
      </c>
      <c r="AB159" s="174" t="str">
        <f>IF(申込一覧表!B127="","",申込一覧表!B127)</f>
        <v/>
      </c>
    </row>
    <row r="160" spans="26:40" hidden="1">
      <c r="Z160" s="165">
        <v>123</v>
      </c>
      <c r="AA160" s="165" t="str">
        <f>IF(申込一覧表!AA128="","",申込一覧表!AA128)</f>
        <v/>
      </c>
      <c r="AB160" s="174" t="str">
        <f>IF(申込一覧表!B128="","",申込一覧表!B128)</f>
        <v/>
      </c>
    </row>
    <row r="161" spans="26:28" hidden="1">
      <c r="Z161" s="165">
        <v>124</v>
      </c>
      <c r="AA161" s="165" t="str">
        <f>IF(申込一覧表!AA129="","",申込一覧表!AA129)</f>
        <v/>
      </c>
      <c r="AB161" s="174" t="str">
        <f>IF(申込一覧表!B129="","",申込一覧表!B129)</f>
        <v/>
      </c>
    </row>
    <row r="162" spans="26:28" hidden="1">
      <c r="Z162" s="165">
        <v>125</v>
      </c>
      <c r="AA162" s="165" t="str">
        <f>IF(申込一覧表!AA130="","",申込一覧表!AA130)</f>
        <v/>
      </c>
      <c r="AB162" s="174" t="str">
        <f>IF(申込一覧表!B130="","",申込一覧表!B130)</f>
        <v/>
      </c>
    </row>
    <row r="163" spans="26:28" hidden="1">
      <c r="Z163" s="165">
        <v>126</v>
      </c>
      <c r="AA163" s="165" t="str">
        <f>IF(申込一覧表!AA131="","",申込一覧表!AA131)</f>
        <v/>
      </c>
      <c r="AB163" s="174" t="str">
        <f>IF(申込一覧表!B131="","",申込一覧表!B131)</f>
        <v/>
      </c>
    </row>
    <row r="164" spans="26:28" hidden="1">
      <c r="Z164" s="165">
        <v>127</v>
      </c>
      <c r="AA164" s="165" t="str">
        <f>IF(申込一覧表!AA132="","",申込一覧表!AA132)</f>
        <v/>
      </c>
      <c r="AB164" s="174" t="str">
        <f>IF(申込一覧表!B132="","",申込一覧表!B132)</f>
        <v/>
      </c>
    </row>
    <row r="165" spans="26:28" hidden="1">
      <c r="Z165" s="165">
        <v>128</v>
      </c>
      <c r="AA165" s="165" t="str">
        <f>IF(申込一覧表!AA133="","",申込一覧表!AA133)</f>
        <v/>
      </c>
      <c r="AB165" s="174" t="str">
        <f>IF(申込一覧表!B133="","",申込一覧表!B133)</f>
        <v/>
      </c>
    </row>
    <row r="166" spans="26:28" hidden="1">
      <c r="Z166" s="165">
        <v>129</v>
      </c>
      <c r="AA166" s="165" t="str">
        <f>IF(申込一覧表!AA134="","",申込一覧表!AA134)</f>
        <v/>
      </c>
      <c r="AB166" s="174" t="str">
        <f>IF(申込一覧表!B134="","",申込一覧表!B134)</f>
        <v/>
      </c>
    </row>
    <row r="167" spans="26:28" hidden="1">
      <c r="Z167" s="165">
        <v>130</v>
      </c>
      <c r="AA167" s="165" t="str">
        <f>IF(申込一覧表!AA135="","",申込一覧表!AA135)</f>
        <v/>
      </c>
      <c r="AB167" s="174" t="str">
        <f>IF(申込一覧表!B135="","",申込一覧表!B135)</f>
        <v/>
      </c>
    </row>
    <row r="168" spans="26:28" hidden="1">
      <c r="Z168" s="165">
        <v>131</v>
      </c>
      <c r="AA168" s="165" t="str">
        <f>IF(申込一覧表!AA136="","",申込一覧表!AA136)</f>
        <v/>
      </c>
      <c r="AB168" s="174" t="str">
        <f>IF(申込一覧表!B136="","",申込一覧表!B136)</f>
        <v/>
      </c>
    </row>
    <row r="169" spans="26:28" hidden="1">
      <c r="Z169" s="165">
        <v>132</v>
      </c>
      <c r="AA169" s="165" t="str">
        <f>IF(申込一覧表!AA137="","",申込一覧表!AA137)</f>
        <v/>
      </c>
      <c r="AB169" s="174" t="str">
        <f>IF(申込一覧表!B137="","",申込一覧表!B137)</f>
        <v/>
      </c>
    </row>
    <row r="170" spans="26:28" hidden="1">
      <c r="Z170" s="165">
        <v>133</v>
      </c>
      <c r="AA170" s="165" t="str">
        <f>IF(申込一覧表!AA138="","",申込一覧表!AA138)</f>
        <v/>
      </c>
      <c r="AB170" s="174" t="str">
        <f>IF(申込一覧表!B138="","",申込一覧表!B138)</f>
        <v/>
      </c>
    </row>
    <row r="171" spans="26:28" hidden="1">
      <c r="Z171" s="165">
        <v>134</v>
      </c>
      <c r="AA171" s="165" t="str">
        <f>IF(申込一覧表!AA139="","",申込一覧表!AA139)</f>
        <v/>
      </c>
      <c r="AB171" s="174" t="str">
        <f>IF(申込一覧表!B139="","",申込一覧表!B139)</f>
        <v/>
      </c>
    </row>
    <row r="172" spans="26:28" hidden="1">
      <c r="Z172" s="165">
        <v>135</v>
      </c>
      <c r="AA172" s="165" t="str">
        <f>IF(申込一覧表!AA140="","",申込一覧表!AA140)</f>
        <v/>
      </c>
      <c r="AB172" s="174" t="str">
        <f>IF(申込一覧表!B140="","",申込一覧表!B140)</f>
        <v/>
      </c>
    </row>
    <row r="173" spans="26:28" hidden="1">
      <c r="Z173" s="165">
        <v>136</v>
      </c>
      <c r="AA173" s="165" t="str">
        <f>IF(申込一覧表!AA141="","",申込一覧表!AA141)</f>
        <v/>
      </c>
      <c r="AB173" s="174" t="str">
        <f>IF(申込一覧表!B141="","",申込一覧表!B141)</f>
        <v/>
      </c>
    </row>
    <row r="174" spans="26:28" hidden="1">
      <c r="Z174" s="165">
        <v>137</v>
      </c>
      <c r="AA174" s="165" t="str">
        <f>IF(申込一覧表!AA142="","",申込一覧表!AA142)</f>
        <v/>
      </c>
      <c r="AB174" s="174" t="str">
        <f>IF(申込一覧表!B142="","",申込一覧表!B142)</f>
        <v/>
      </c>
    </row>
    <row r="175" spans="26:28" hidden="1">
      <c r="Z175" s="165">
        <v>138</v>
      </c>
      <c r="AA175" s="165" t="str">
        <f>IF(申込一覧表!AA143="","",申込一覧表!AA143)</f>
        <v/>
      </c>
      <c r="AB175" s="174" t="str">
        <f>IF(申込一覧表!B143="","",申込一覧表!B143)</f>
        <v/>
      </c>
    </row>
    <row r="176" spans="26:28" hidden="1">
      <c r="Z176" s="165">
        <v>139</v>
      </c>
      <c r="AA176" s="165" t="str">
        <f>IF(申込一覧表!AA144="","",申込一覧表!AA144)</f>
        <v/>
      </c>
      <c r="AB176" s="174" t="str">
        <f>IF(申込一覧表!B144="","",申込一覧表!B144)</f>
        <v/>
      </c>
    </row>
    <row r="177" spans="26:28" hidden="1">
      <c r="Z177" s="165">
        <v>140</v>
      </c>
      <c r="AA177" s="165" t="str">
        <f>IF(申込一覧表!AA145="","",申込一覧表!AA145)</f>
        <v/>
      </c>
      <c r="AB177" s="174" t="str">
        <f>IF(申込一覧表!B145="","",申込一覧表!B145)</f>
        <v/>
      </c>
    </row>
    <row r="178" spans="26:28" hidden="1">
      <c r="Z178" s="165">
        <v>141</v>
      </c>
      <c r="AA178" s="165" t="str">
        <f>IF(申込一覧表!AA146="","",申込一覧表!AA146)</f>
        <v/>
      </c>
      <c r="AB178" s="174" t="str">
        <f>IF(申込一覧表!B146="","",申込一覧表!B146)</f>
        <v/>
      </c>
    </row>
    <row r="179" spans="26:28" hidden="1">
      <c r="Z179" s="165">
        <v>142</v>
      </c>
      <c r="AA179" s="165" t="str">
        <f>IF(申込一覧表!AA147="","",申込一覧表!AA147)</f>
        <v/>
      </c>
      <c r="AB179" s="174" t="str">
        <f>IF(申込一覧表!B147="","",申込一覧表!B147)</f>
        <v/>
      </c>
    </row>
    <row r="180" spans="26:28" hidden="1">
      <c r="Z180" s="165">
        <v>143</v>
      </c>
      <c r="AA180" s="165" t="str">
        <f>IF(申込一覧表!AA148="","",申込一覧表!AA148)</f>
        <v/>
      </c>
      <c r="AB180" s="174" t="str">
        <f>IF(申込一覧表!B148="","",申込一覧表!B148)</f>
        <v/>
      </c>
    </row>
    <row r="181" spans="26:28" hidden="1">
      <c r="Z181" s="165">
        <v>144</v>
      </c>
      <c r="AA181" s="165" t="str">
        <f>IF(申込一覧表!AA149="","",申込一覧表!AA149)</f>
        <v/>
      </c>
      <c r="AB181" s="174" t="str">
        <f>IF(申込一覧表!B149="","",申込一覧表!B149)</f>
        <v/>
      </c>
    </row>
    <row r="182" spans="26:28" hidden="1">
      <c r="Z182" s="165">
        <v>145</v>
      </c>
      <c r="AA182" s="165" t="str">
        <f>IF(申込一覧表!AA150="","",申込一覧表!AA150)</f>
        <v/>
      </c>
      <c r="AB182" s="174" t="str">
        <f>IF(申込一覧表!B150="","",申込一覧表!B150)</f>
        <v/>
      </c>
    </row>
    <row r="183" spans="26:28" hidden="1">
      <c r="Z183" s="165">
        <v>146</v>
      </c>
      <c r="AA183" s="165" t="str">
        <f>IF(申込一覧表!AA151="","",申込一覧表!AA151)</f>
        <v/>
      </c>
      <c r="AB183" s="174" t="str">
        <f>IF(申込一覧表!B151="","",申込一覧表!B151)</f>
        <v/>
      </c>
    </row>
    <row r="184" spans="26:28" hidden="1">
      <c r="Z184" s="165">
        <v>147</v>
      </c>
      <c r="AA184" s="165" t="str">
        <f>IF(申込一覧表!AA152="","",申込一覧表!AA152)</f>
        <v/>
      </c>
      <c r="AB184" s="174" t="str">
        <f>IF(申込一覧表!B152="","",申込一覧表!B152)</f>
        <v/>
      </c>
    </row>
    <row r="185" spans="26:28" hidden="1">
      <c r="Z185" s="165">
        <v>148</v>
      </c>
      <c r="AA185" s="165" t="str">
        <f>IF(申込一覧表!AA153="","",申込一覧表!AA153)</f>
        <v/>
      </c>
      <c r="AB185" s="174" t="str">
        <f>IF(申込一覧表!B153="","",申込一覧表!B153)</f>
        <v/>
      </c>
    </row>
    <row r="186" spans="26:28" hidden="1">
      <c r="Z186" s="165">
        <v>149</v>
      </c>
      <c r="AA186" s="165" t="str">
        <f>IF(申込一覧表!AA154="","",申込一覧表!AA154)</f>
        <v/>
      </c>
      <c r="AB186" s="174" t="str">
        <f>IF(申込一覧表!B154="","",申込一覧表!B154)</f>
        <v/>
      </c>
    </row>
    <row r="187" spans="26:28" hidden="1">
      <c r="Z187" s="165">
        <v>150</v>
      </c>
      <c r="AA187" s="165" t="str">
        <f>IF(申込一覧表!AA155="","",申込一覧表!AA155)</f>
        <v/>
      </c>
      <c r="AB187" s="174" t="str">
        <f>IF(申込一覧表!B155="","",申込一覧表!B155)</f>
        <v/>
      </c>
    </row>
    <row r="188" spans="26:28" hidden="1">
      <c r="Z188" s="165">
        <v>151</v>
      </c>
      <c r="AA188" s="165" t="str">
        <f>IF(申込一覧表!AA156="","",申込一覧表!AA156)</f>
        <v/>
      </c>
      <c r="AB188" s="174" t="str">
        <f>IF(申込一覧表!B156="","",申込一覧表!B156)</f>
        <v/>
      </c>
    </row>
    <row r="189" spans="26:28" hidden="1">
      <c r="Z189" s="165">
        <v>152</v>
      </c>
      <c r="AA189" s="165" t="str">
        <f>IF(申込一覧表!AA157="","",申込一覧表!AA157)</f>
        <v/>
      </c>
      <c r="AB189" s="174" t="str">
        <f>IF(申込一覧表!B157="","",申込一覧表!B157)</f>
        <v/>
      </c>
    </row>
    <row r="190" spans="26:28" hidden="1">
      <c r="Z190" s="165">
        <v>153</v>
      </c>
      <c r="AA190" s="165" t="str">
        <f>IF(申込一覧表!AA158="","",申込一覧表!AA158)</f>
        <v/>
      </c>
      <c r="AB190" s="174" t="str">
        <f>IF(申込一覧表!B158="","",申込一覧表!B158)</f>
        <v/>
      </c>
    </row>
    <row r="191" spans="26:28" hidden="1">
      <c r="Z191" s="165">
        <v>154</v>
      </c>
      <c r="AA191" s="165" t="str">
        <f>IF(申込一覧表!AA159="","",申込一覧表!AA159)</f>
        <v/>
      </c>
      <c r="AB191" s="174" t="str">
        <f>IF(申込一覧表!B159="","",申込一覧表!B159)</f>
        <v/>
      </c>
    </row>
    <row r="192" spans="26:28" hidden="1">
      <c r="Z192" s="165">
        <v>155</v>
      </c>
      <c r="AA192" s="165" t="str">
        <f>IF(申込一覧表!AA160="","",申込一覧表!AA160)</f>
        <v/>
      </c>
      <c r="AB192" s="174" t="str">
        <f>IF(申込一覧表!B160="","",申込一覧表!B160)</f>
        <v/>
      </c>
    </row>
    <row r="193" spans="26:28" hidden="1">
      <c r="Z193" s="165">
        <v>156</v>
      </c>
      <c r="AA193" s="165" t="str">
        <f>IF(申込一覧表!AA161="","",申込一覧表!AA161)</f>
        <v/>
      </c>
      <c r="AB193" s="174" t="str">
        <f>IF(申込一覧表!B161="","",申込一覧表!B161)</f>
        <v/>
      </c>
    </row>
    <row r="194" spans="26:28" hidden="1">
      <c r="Z194" s="165">
        <v>157</v>
      </c>
      <c r="AA194" s="165" t="str">
        <f>IF(申込一覧表!AA162="","",申込一覧表!AA162)</f>
        <v/>
      </c>
      <c r="AB194" s="174" t="str">
        <f>IF(申込一覧表!B162="","",申込一覧表!B162)</f>
        <v/>
      </c>
    </row>
    <row r="195" spans="26:28" hidden="1">
      <c r="Z195" s="165">
        <v>158</v>
      </c>
      <c r="AA195" s="165" t="str">
        <f>IF(申込一覧表!AA163="","",申込一覧表!AA163)</f>
        <v/>
      </c>
      <c r="AB195" s="174" t="str">
        <f>IF(申込一覧表!B163="","",申込一覧表!B163)</f>
        <v/>
      </c>
    </row>
    <row r="196" spans="26:28" hidden="1">
      <c r="Z196" s="165">
        <v>159</v>
      </c>
      <c r="AA196" s="165" t="str">
        <f>IF(申込一覧表!AA164="","",申込一覧表!AA164)</f>
        <v/>
      </c>
      <c r="AB196" s="174" t="str">
        <f>IF(申込一覧表!B164="","",申込一覧表!B164)</f>
        <v/>
      </c>
    </row>
    <row r="197" spans="26:28" hidden="1">
      <c r="Z197" s="165">
        <v>160</v>
      </c>
      <c r="AA197" s="165" t="str">
        <f>IF(申込一覧表!AA165="","",申込一覧表!AA165)</f>
        <v/>
      </c>
      <c r="AB197" s="174" t="str">
        <f>IF(申込一覧表!B165="","",申込一覧表!B165)</f>
        <v/>
      </c>
    </row>
    <row r="198" spans="26:28" hidden="1">
      <c r="Z198" s="165">
        <v>161</v>
      </c>
      <c r="AA198" s="165" t="str">
        <f>IF(申込一覧表!AA166="","",申込一覧表!AA166)</f>
        <v/>
      </c>
      <c r="AB198" s="174" t="str">
        <f>IF(申込一覧表!B166="","",申込一覧表!B166)</f>
        <v/>
      </c>
    </row>
    <row r="199" spans="26:28" hidden="1">
      <c r="Z199" s="165">
        <v>162</v>
      </c>
      <c r="AA199" s="165" t="str">
        <f>IF(申込一覧表!AA167="","",申込一覧表!AA167)</f>
        <v/>
      </c>
      <c r="AB199" s="174" t="str">
        <f>IF(申込一覧表!B167="","",申込一覧表!B167)</f>
        <v/>
      </c>
    </row>
    <row r="200" spans="26:28" hidden="1">
      <c r="Z200" s="165">
        <v>163</v>
      </c>
      <c r="AA200" s="165" t="str">
        <f>IF(申込一覧表!AA168="","",申込一覧表!AA168)</f>
        <v/>
      </c>
      <c r="AB200" s="174" t="str">
        <f>IF(申込一覧表!B168="","",申込一覧表!B168)</f>
        <v/>
      </c>
    </row>
    <row r="201" spans="26:28" hidden="1">
      <c r="Z201" s="165">
        <v>164</v>
      </c>
      <c r="AA201" s="165" t="str">
        <f>IF(申込一覧表!AA169="","",申込一覧表!AA169)</f>
        <v/>
      </c>
      <c r="AB201" s="174" t="str">
        <f>IF(申込一覧表!B169="","",申込一覧表!B169)</f>
        <v/>
      </c>
    </row>
    <row r="202" spans="26:28" hidden="1">
      <c r="Z202" s="165">
        <v>165</v>
      </c>
      <c r="AA202" s="165" t="str">
        <f>IF(申込一覧表!AA170="","",申込一覧表!AA170)</f>
        <v/>
      </c>
      <c r="AB202" s="174" t="str">
        <f>IF(申込一覧表!B170="","",申込一覧表!B170)</f>
        <v/>
      </c>
    </row>
    <row r="203" spans="26:28" hidden="1">
      <c r="Z203" s="165">
        <v>166</v>
      </c>
      <c r="AA203" s="165" t="str">
        <f>IF(申込一覧表!AA171="","",申込一覧表!AA171)</f>
        <v/>
      </c>
      <c r="AB203" s="174" t="str">
        <f>IF(申込一覧表!B171="","",申込一覧表!B171)</f>
        <v/>
      </c>
    </row>
    <row r="204" spans="26:28">
      <c r="Z204" s="165">
        <v>167</v>
      </c>
      <c r="AA204" s="165" t="str">
        <f>IF(申込一覧表!AA172="","",申込一覧表!AA172)</f>
        <v/>
      </c>
      <c r="AB204" s="174" t="str">
        <f>IF(申込一覧表!B172="","",申込一覧表!B172)</f>
        <v/>
      </c>
    </row>
    <row r="205" spans="26:28">
      <c r="Z205" s="165">
        <v>168</v>
      </c>
      <c r="AA205" s="165" t="str">
        <f>IF(申込一覧表!AA173="","",申込一覧表!AA173)</f>
        <v/>
      </c>
      <c r="AB205" s="174" t="str">
        <f>IF(申込一覧表!B173="","",申込一覧表!B173)</f>
        <v/>
      </c>
    </row>
    <row r="206" spans="26:28">
      <c r="Z206" s="165">
        <v>169</v>
      </c>
      <c r="AA206" s="165" t="str">
        <f>IF(申込一覧表!AA174="","",申込一覧表!AA174)</f>
        <v/>
      </c>
      <c r="AB206" s="174" t="str">
        <f>IF(申込一覧表!B174="","",申込一覧表!B174)</f>
        <v/>
      </c>
    </row>
    <row r="207" spans="26:28">
      <c r="Z207" s="165">
        <v>170</v>
      </c>
      <c r="AA207" s="165" t="str">
        <f>IF(申込一覧表!AA175="","",申込一覧表!AA175)</f>
        <v/>
      </c>
      <c r="AB207" s="174" t="str">
        <f>IF(申込一覧表!B175="","",申込一覧表!B175)</f>
        <v/>
      </c>
    </row>
    <row r="208" spans="26:28">
      <c r="AA208" s="165" t="str">
        <f>IF(申込一覧表!AA168="","",申込一覧表!AA168)</f>
        <v/>
      </c>
      <c r="AB208" s="174" t="str">
        <f>IF(申込一覧表!B168="","",申込一覧表!B168)</f>
        <v/>
      </c>
    </row>
    <row r="209" spans="27:28">
      <c r="AA209" s="165" t="str">
        <f>IF(申込一覧表!AA169="","",申込一覧表!AA169)</f>
        <v/>
      </c>
      <c r="AB209" s="174" t="str">
        <f>IF(申込一覧表!B169="","",申込一覧表!B169)</f>
        <v/>
      </c>
    </row>
    <row r="210" spans="27:28">
      <c r="AA210" s="165" t="str">
        <f>IF(申込一覧表!AA170="","",申込一覧表!AA170)</f>
        <v/>
      </c>
      <c r="AB210" s="174" t="str">
        <f>IF(申込一覧表!B170="","",申込一覧表!B170)</f>
        <v/>
      </c>
    </row>
    <row r="211" spans="27:28">
      <c r="AA211" s="165" t="str">
        <f>IF(申込一覧表!AA171="","",申込一覧表!AA171)</f>
        <v/>
      </c>
      <c r="AB211" s="174" t="str">
        <f>IF(申込一覧表!B171="","",申込一覧表!B171)</f>
        <v/>
      </c>
    </row>
  </sheetData>
  <sheetProtection algorithmName="SHA-512" hashValue="mc85r+UPMc3Wlaq1nLx7JLsbqSWIyWsR5wzDh9raNckRVL2IGh4/9TxRsRHoXtktMnMmo+vXtefbbSBSfk2MaQ==" saltValue="LiGT7dQ+rLRNdGJuQ2Fnow==" spinCount="100000" sheet="1" selectLockedCells="1"/>
  <mergeCells count="1754">
    <mergeCell ref="AI15:AJ15"/>
    <mergeCell ref="AI12:AJ12"/>
    <mergeCell ref="C13:D13"/>
    <mergeCell ref="E13:F13"/>
    <mergeCell ref="G13:H13"/>
    <mergeCell ref="I13:J13"/>
    <mergeCell ref="K13:L13"/>
    <mergeCell ref="O13:P13"/>
    <mergeCell ref="Q13:R13"/>
    <mergeCell ref="S13:T13"/>
    <mergeCell ref="U13:V13"/>
    <mergeCell ref="W13:X13"/>
    <mergeCell ref="AA13:AB13"/>
    <mergeCell ref="AC13:AD13"/>
    <mergeCell ref="AE13:AF13"/>
    <mergeCell ref="AG13:AH13"/>
    <mergeCell ref="AI13:AJ13"/>
    <mergeCell ref="C14:D14"/>
    <mergeCell ref="E14:F14"/>
    <mergeCell ref="G14:H14"/>
    <mergeCell ref="I14:J14"/>
    <mergeCell ref="K14:L14"/>
    <mergeCell ref="O14:P14"/>
    <mergeCell ref="Q14:R14"/>
    <mergeCell ref="S14:T14"/>
    <mergeCell ref="U14:V14"/>
    <mergeCell ref="W14:X14"/>
    <mergeCell ref="AA14:AB14"/>
    <mergeCell ref="AC14:AD14"/>
    <mergeCell ref="AE14:AF14"/>
    <mergeCell ref="AG14:AH14"/>
    <mergeCell ref="AI14:AJ14"/>
    <mergeCell ref="A12:A15"/>
    <mergeCell ref="C12:D12"/>
    <mergeCell ref="E12:F12"/>
    <mergeCell ref="G12:H12"/>
    <mergeCell ref="I12:J12"/>
    <mergeCell ref="K12:L12"/>
    <mergeCell ref="M12:M15"/>
    <mergeCell ref="O12:P12"/>
    <mergeCell ref="Q12:R12"/>
    <mergeCell ref="S12:T12"/>
    <mergeCell ref="U12:V12"/>
    <mergeCell ref="W12:X12"/>
    <mergeCell ref="Y12:Y15"/>
    <mergeCell ref="AA12:AB12"/>
    <mergeCell ref="AC12:AD12"/>
    <mergeCell ref="AE12:AF12"/>
    <mergeCell ref="AG12:AH12"/>
    <mergeCell ref="C15:D15"/>
    <mergeCell ref="E15:F15"/>
    <mergeCell ref="G15:H15"/>
    <mergeCell ref="I15:J15"/>
    <mergeCell ref="K15:L15"/>
    <mergeCell ref="O15:P15"/>
    <mergeCell ref="Q15:R15"/>
    <mergeCell ref="S15:T15"/>
    <mergeCell ref="U15:V15"/>
    <mergeCell ref="W15:X15"/>
    <mergeCell ref="AA15:AB15"/>
    <mergeCell ref="AC15:AD15"/>
    <mergeCell ref="AE15:AF15"/>
    <mergeCell ref="AG15:AH15"/>
    <mergeCell ref="Y24:Y27"/>
    <mergeCell ref="AA24:AB24"/>
    <mergeCell ref="AC24:AD24"/>
    <mergeCell ref="AE24:AF24"/>
    <mergeCell ref="AG24:AH24"/>
    <mergeCell ref="AI24:AJ24"/>
    <mergeCell ref="AA25:AB25"/>
    <mergeCell ref="AC25:AD25"/>
    <mergeCell ref="AE25:AF25"/>
    <mergeCell ref="AG25:AH25"/>
    <mergeCell ref="AI25:AJ25"/>
    <mergeCell ref="AA26:AB26"/>
    <mergeCell ref="AC26:AD26"/>
    <mergeCell ref="AE26:AF26"/>
    <mergeCell ref="AG26:AH26"/>
    <mergeCell ref="AI26:AJ26"/>
    <mergeCell ref="AA27:AB27"/>
    <mergeCell ref="AC27:AD27"/>
    <mergeCell ref="AE27:AF27"/>
    <mergeCell ref="AG27:AH27"/>
    <mergeCell ref="AI27:AJ27"/>
    <mergeCell ref="Y28:Y31"/>
    <mergeCell ref="AA28:AB28"/>
    <mergeCell ref="AC28:AD28"/>
    <mergeCell ref="AE28:AF28"/>
    <mergeCell ref="AG28:AH28"/>
    <mergeCell ref="AI28:AJ28"/>
    <mergeCell ref="AA29:AB29"/>
    <mergeCell ref="AC29:AD29"/>
    <mergeCell ref="AE29:AF29"/>
    <mergeCell ref="AG29:AH29"/>
    <mergeCell ref="AI29:AJ29"/>
    <mergeCell ref="AA30:AB30"/>
    <mergeCell ref="AC30:AD30"/>
    <mergeCell ref="AE30:AF30"/>
    <mergeCell ref="AG30:AH30"/>
    <mergeCell ref="AI30:AJ30"/>
    <mergeCell ref="AA31:AB31"/>
    <mergeCell ref="AC31:AD31"/>
    <mergeCell ref="AE31:AF31"/>
    <mergeCell ref="AG31:AH31"/>
    <mergeCell ref="AI31:AJ31"/>
    <mergeCell ref="Y116:Z116"/>
    <mergeCell ref="AA116:AB116"/>
    <mergeCell ref="AC116:AD116"/>
    <mergeCell ref="AE116:AF116"/>
    <mergeCell ref="AG116:AH116"/>
    <mergeCell ref="AI116:AJ116"/>
    <mergeCell ref="Y112:Y115"/>
    <mergeCell ref="AA112:AB112"/>
    <mergeCell ref="AC112:AD112"/>
    <mergeCell ref="AE112:AF112"/>
    <mergeCell ref="AG112:AH112"/>
    <mergeCell ref="AI112:AJ112"/>
    <mergeCell ref="AA113:AB113"/>
    <mergeCell ref="AC113:AD113"/>
    <mergeCell ref="AE113:AF113"/>
    <mergeCell ref="AG113:AH113"/>
    <mergeCell ref="AI113:AJ113"/>
    <mergeCell ref="AA114:AB114"/>
    <mergeCell ref="AC114:AD114"/>
    <mergeCell ref="AE114:AF114"/>
    <mergeCell ref="AG114:AH114"/>
    <mergeCell ref="AI114:AJ114"/>
    <mergeCell ref="AA115:AB115"/>
    <mergeCell ref="AC115:AD115"/>
    <mergeCell ref="AE115:AF115"/>
    <mergeCell ref="AG115:AH115"/>
    <mergeCell ref="AI115:AJ115"/>
    <mergeCell ref="Y108:Y111"/>
    <mergeCell ref="AA108:AB108"/>
    <mergeCell ref="AC108:AD108"/>
    <mergeCell ref="AE108:AF108"/>
    <mergeCell ref="AG108:AH108"/>
    <mergeCell ref="AI108:AJ108"/>
    <mergeCell ref="AA109:AB109"/>
    <mergeCell ref="AC109:AD109"/>
    <mergeCell ref="AE109:AF109"/>
    <mergeCell ref="AG109:AH109"/>
    <mergeCell ref="AI109:AJ109"/>
    <mergeCell ref="AA110:AB110"/>
    <mergeCell ref="AC110:AD110"/>
    <mergeCell ref="AE110:AF110"/>
    <mergeCell ref="AG110:AH110"/>
    <mergeCell ref="AI110:AJ110"/>
    <mergeCell ref="AA111:AB111"/>
    <mergeCell ref="AC111:AD111"/>
    <mergeCell ref="AE111:AF111"/>
    <mergeCell ref="AG111:AH111"/>
    <mergeCell ref="AI111:AJ111"/>
    <mergeCell ref="Y104:Y107"/>
    <mergeCell ref="AA104:AB104"/>
    <mergeCell ref="AC104:AD104"/>
    <mergeCell ref="AE104:AF104"/>
    <mergeCell ref="AG104:AH104"/>
    <mergeCell ref="AI104:AJ104"/>
    <mergeCell ref="AA105:AB105"/>
    <mergeCell ref="AC105:AD105"/>
    <mergeCell ref="AE105:AF105"/>
    <mergeCell ref="AG105:AH105"/>
    <mergeCell ref="AI105:AJ105"/>
    <mergeCell ref="AA106:AB106"/>
    <mergeCell ref="AC106:AD106"/>
    <mergeCell ref="AE106:AF106"/>
    <mergeCell ref="AG106:AH106"/>
    <mergeCell ref="AI106:AJ106"/>
    <mergeCell ref="AA107:AB107"/>
    <mergeCell ref="AC107:AD107"/>
    <mergeCell ref="AE107:AF107"/>
    <mergeCell ref="AG107:AH107"/>
    <mergeCell ref="AI107:AJ107"/>
    <mergeCell ref="Y100:Y103"/>
    <mergeCell ref="AA100:AB100"/>
    <mergeCell ref="AC100:AD100"/>
    <mergeCell ref="AE100:AF100"/>
    <mergeCell ref="AG100:AH100"/>
    <mergeCell ref="AI100:AJ100"/>
    <mergeCell ref="AA101:AB101"/>
    <mergeCell ref="AC101:AD101"/>
    <mergeCell ref="AE101:AF101"/>
    <mergeCell ref="AG101:AH101"/>
    <mergeCell ref="AI101:AJ101"/>
    <mergeCell ref="AA102:AB102"/>
    <mergeCell ref="AC102:AD102"/>
    <mergeCell ref="AE102:AF102"/>
    <mergeCell ref="AG102:AH102"/>
    <mergeCell ref="AI102:AJ102"/>
    <mergeCell ref="AA103:AB103"/>
    <mergeCell ref="AC103:AD103"/>
    <mergeCell ref="AE103:AF103"/>
    <mergeCell ref="AG103:AH103"/>
    <mergeCell ref="AI103:AJ103"/>
    <mergeCell ref="Y96:Y99"/>
    <mergeCell ref="AA96:AB96"/>
    <mergeCell ref="AC96:AD96"/>
    <mergeCell ref="AE96:AF96"/>
    <mergeCell ref="AG96:AH96"/>
    <mergeCell ref="AI96:AJ96"/>
    <mergeCell ref="AA97:AB97"/>
    <mergeCell ref="AC97:AD97"/>
    <mergeCell ref="AE97:AF97"/>
    <mergeCell ref="AG97:AH97"/>
    <mergeCell ref="AI97:AJ97"/>
    <mergeCell ref="AA98:AB98"/>
    <mergeCell ref="AC98:AD98"/>
    <mergeCell ref="AE98:AF98"/>
    <mergeCell ref="AG98:AH98"/>
    <mergeCell ref="AI98:AJ98"/>
    <mergeCell ref="AA99:AB99"/>
    <mergeCell ref="AC99:AD99"/>
    <mergeCell ref="AE99:AF99"/>
    <mergeCell ref="AG99:AH99"/>
    <mergeCell ref="AI99:AJ99"/>
    <mergeCell ref="Y92:Y95"/>
    <mergeCell ref="AA92:AB92"/>
    <mergeCell ref="AC92:AD92"/>
    <mergeCell ref="AE92:AF92"/>
    <mergeCell ref="AG92:AH92"/>
    <mergeCell ref="AI92:AJ92"/>
    <mergeCell ref="AA93:AB93"/>
    <mergeCell ref="AC93:AD93"/>
    <mergeCell ref="AE93:AF93"/>
    <mergeCell ref="AG93:AH93"/>
    <mergeCell ref="AI93:AJ93"/>
    <mergeCell ref="AA94:AB94"/>
    <mergeCell ref="AC94:AD94"/>
    <mergeCell ref="AE94:AF94"/>
    <mergeCell ref="AG94:AH94"/>
    <mergeCell ref="AI94:AJ94"/>
    <mergeCell ref="AA95:AB95"/>
    <mergeCell ref="AC95:AD95"/>
    <mergeCell ref="AE95:AF95"/>
    <mergeCell ref="AG95:AH95"/>
    <mergeCell ref="AI95:AJ95"/>
    <mergeCell ref="Y88:Y91"/>
    <mergeCell ref="AA88:AB88"/>
    <mergeCell ref="AC88:AD88"/>
    <mergeCell ref="AE88:AF88"/>
    <mergeCell ref="AG88:AH88"/>
    <mergeCell ref="AI88:AJ88"/>
    <mergeCell ref="AA89:AB89"/>
    <mergeCell ref="AC89:AD89"/>
    <mergeCell ref="AE89:AF89"/>
    <mergeCell ref="AG89:AH89"/>
    <mergeCell ref="AI89:AJ89"/>
    <mergeCell ref="AA90:AB90"/>
    <mergeCell ref="AC90:AD90"/>
    <mergeCell ref="AE90:AF90"/>
    <mergeCell ref="AG90:AH90"/>
    <mergeCell ref="AI90:AJ90"/>
    <mergeCell ref="AA91:AB91"/>
    <mergeCell ref="AC91:AD91"/>
    <mergeCell ref="AE91:AF91"/>
    <mergeCell ref="AG91:AH91"/>
    <mergeCell ref="AI91:AJ91"/>
    <mergeCell ref="Y84:Y87"/>
    <mergeCell ref="AA84:AB84"/>
    <mergeCell ref="AC84:AD84"/>
    <mergeCell ref="AE84:AF84"/>
    <mergeCell ref="AG84:AH84"/>
    <mergeCell ref="AI84:AJ84"/>
    <mergeCell ref="AA85:AB85"/>
    <mergeCell ref="AC85:AD85"/>
    <mergeCell ref="AE85:AF85"/>
    <mergeCell ref="AG85:AH85"/>
    <mergeCell ref="AI85:AJ85"/>
    <mergeCell ref="AA86:AB86"/>
    <mergeCell ref="AC86:AD86"/>
    <mergeCell ref="AE86:AF86"/>
    <mergeCell ref="AG86:AH86"/>
    <mergeCell ref="AI86:AJ86"/>
    <mergeCell ref="AA87:AB87"/>
    <mergeCell ref="AC87:AD87"/>
    <mergeCell ref="AE87:AF87"/>
    <mergeCell ref="AG87:AH87"/>
    <mergeCell ref="AI87:AJ87"/>
    <mergeCell ref="Y80:Y83"/>
    <mergeCell ref="AA80:AB80"/>
    <mergeCell ref="AC80:AD80"/>
    <mergeCell ref="AE80:AF80"/>
    <mergeCell ref="AG80:AH80"/>
    <mergeCell ref="AI80:AJ80"/>
    <mergeCell ref="AA81:AB81"/>
    <mergeCell ref="AC81:AD81"/>
    <mergeCell ref="AE81:AF81"/>
    <mergeCell ref="AG81:AH81"/>
    <mergeCell ref="AI81:AJ81"/>
    <mergeCell ref="AA82:AB82"/>
    <mergeCell ref="AC82:AD82"/>
    <mergeCell ref="AE82:AF82"/>
    <mergeCell ref="AG82:AH82"/>
    <mergeCell ref="AI82:AJ82"/>
    <mergeCell ref="AA83:AB83"/>
    <mergeCell ref="AC83:AD83"/>
    <mergeCell ref="AE83:AF83"/>
    <mergeCell ref="AG83:AH83"/>
    <mergeCell ref="AI83:AJ83"/>
    <mergeCell ref="Y76:Y79"/>
    <mergeCell ref="AA76:AB76"/>
    <mergeCell ref="AC76:AD76"/>
    <mergeCell ref="AE76:AF76"/>
    <mergeCell ref="AG76:AH76"/>
    <mergeCell ref="AI76:AJ76"/>
    <mergeCell ref="AA77:AB77"/>
    <mergeCell ref="AC77:AD77"/>
    <mergeCell ref="AE77:AF77"/>
    <mergeCell ref="AG77:AH77"/>
    <mergeCell ref="AI77:AJ77"/>
    <mergeCell ref="AA78:AB78"/>
    <mergeCell ref="AC78:AD78"/>
    <mergeCell ref="AE78:AF78"/>
    <mergeCell ref="AG78:AH78"/>
    <mergeCell ref="AI78:AJ78"/>
    <mergeCell ref="AA79:AB79"/>
    <mergeCell ref="AC79:AD79"/>
    <mergeCell ref="AE79:AF79"/>
    <mergeCell ref="AG79:AH79"/>
    <mergeCell ref="AI79:AJ79"/>
    <mergeCell ref="Y72:Y75"/>
    <mergeCell ref="AA72:AB72"/>
    <mergeCell ref="AC72:AD72"/>
    <mergeCell ref="AE72:AF72"/>
    <mergeCell ref="AG72:AH72"/>
    <mergeCell ref="AI72:AJ72"/>
    <mergeCell ref="AA73:AB73"/>
    <mergeCell ref="AC73:AD73"/>
    <mergeCell ref="AE73:AF73"/>
    <mergeCell ref="AG73:AH73"/>
    <mergeCell ref="AI73:AJ73"/>
    <mergeCell ref="AA74:AB74"/>
    <mergeCell ref="AC74:AD74"/>
    <mergeCell ref="AE74:AF74"/>
    <mergeCell ref="AG74:AH74"/>
    <mergeCell ref="AI74:AJ74"/>
    <mergeCell ref="AA75:AB75"/>
    <mergeCell ref="AC75:AD75"/>
    <mergeCell ref="AE75:AF75"/>
    <mergeCell ref="AG75:AH75"/>
    <mergeCell ref="AI75:AJ75"/>
    <mergeCell ref="Y68:Y71"/>
    <mergeCell ref="AA68:AB68"/>
    <mergeCell ref="AC68:AD68"/>
    <mergeCell ref="AE68:AF68"/>
    <mergeCell ref="AG68:AH68"/>
    <mergeCell ref="AI68:AJ68"/>
    <mergeCell ref="AA69:AB69"/>
    <mergeCell ref="AC69:AD69"/>
    <mergeCell ref="AE69:AF69"/>
    <mergeCell ref="AG69:AH69"/>
    <mergeCell ref="AI69:AJ69"/>
    <mergeCell ref="AA70:AB70"/>
    <mergeCell ref="AC70:AD70"/>
    <mergeCell ref="AE70:AF70"/>
    <mergeCell ref="AG70:AH70"/>
    <mergeCell ref="AI70:AJ70"/>
    <mergeCell ref="AA71:AB71"/>
    <mergeCell ref="AC71:AD71"/>
    <mergeCell ref="AE71:AF71"/>
    <mergeCell ref="AG71:AH71"/>
    <mergeCell ref="AI71:AJ71"/>
    <mergeCell ref="Y64:Y67"/>
    <mergeCell ref="AA64:AB64"/>
    <mergeCell ref="AC64:AD64"/>
    <mergeCell ref="AE64:AF64"/>
    <mergeCell ref="AG64:AH64"/>
    <mergeCell ref="AI64:AJ64"/>
    <mergeCell ref="AA65:AB65"/>
    <mergeCell ref="AC65:AD65"/>
    <mergeCell ref="AE65:AF65"/>
    <mergeCell ref="AG65:AH65"/>
    <mergeCell ref="AI65:AJ65"/>
    <mergeCell ref="AA66:AB66"/>
    <mergeCell ref="AC66:AD66"/>
    <mergeCell ref="AE66:AF66"/>
    <mergeCell ref="AG66:AH66"/>
    <mergeCell ref="AI66:AJ66"/>
    <mergeCell ref="AA67:AB67"/>
    <mergeCell ref="AC67:AD67"/>
    <mergeCell ref="AE67:AF67"/>
    <mergeCell ref="AG67:AH67"/>
    <mergeCell ref="AI67:AJ67"/>
    <mergeCell ref="Y60:Y63"/>
    <mergeCell ref="AA60:AB60"/>
    <mergeCell ref="AC60:AD60"/>
    <mergeCell ref="AE60:AF60"/>
    <mergeCell ref="AG60:AH60"/>
    <mergeCell ref="AI60:AJ60"/>
    <mergeCell ref="AA61:AB61"/>
    <mergeCell ref="AC61:AD61"/>
    <mergeCell ref="AE61:AF61"/>
    <mergeCell ref="AG61:AH61"/>
    <mergeCell ref="AI61:AJ61"/>
    <mergeCell ref="AA62:AB62"/>
    <mergeCell ref="AC62:AD62"/>
    <mergeCell ref="AE62:AF62"/>
    <mergeCell ref="AG62:AH62"/>
    <mergeCell ref="AI62:AJ62"/>
    <mergeCell ref="AA63:AB63"/>
    <mergeCell ref="AC63:AD63"/>
    <mergeCell ref="AE63:AF63"/>
    <mergeCell ref="AG63:AH63"/>
    <mergeCell ref="AI63:AJ63"/>
    <mergeCell ref="Y56:Y59"/>
    <mergeCell ref="AA56:AB56"/>
    <mergeCell ref="AC56:AD56"/>
    <mergeCell ref="AE56:AF56"/>
    <mergeCell ref="AG56:AH56"/>
    <mergeCell ref="AI56:AJ56"/>
    <mergeCell ref="AA57:AB57"/>
    <mergeCell ref="AC57:AD57"/>
    <mergeCell ref="AE57:AF57"/>
    <mergeCell ref="AG57:AH57"/>
    <mergeCell ref="AI57:AJ57"/>
    <mergeCell ref="AA58:AB58"/>
    <mergeCell ref="AC58:AD58"/>
    <mergeCell ref="AE58:AF58"/>
    <mergeCell ref="AG58:AH58"/>
    <mergeCell ref="AI58:AJ58"/>
    <mergeCell ref="AA59:AB59"/>
    <mergeCell ref="AC59:AD59"/>
    <mergeCell ref="AE59:AF59"/>
    <mergeCell ref="AG59:AH59"/>
    <mergeCell ref="AI59:AJ59"/>
    <mergeCell ref="Y52:Y55"/>
    <mergeCell ref="AA52:AB52"/>
    <mergeCell ref="AC52:AD52"/>
    <mergeCell ref="AE52:AF52"/>
    <mergeCell ref="AG52:AH52"/>
    <mergeCell ref="AI52:AJ52"/>
    <mergeCell ref="AA53:AB53"/>
    <mergeCell ref="AC53:AD53"/>
    <mergeCell ref="AE53:AF53"/>
    <mergeCell ref="AG53:AH53"/>
    <mergeCell ref="AI53:AJ53"/>
    <mergeCell ref="AA54:AB54"/>
    <mergeCell ref="AC54:AD54"/>
    <mergeCell ref="AE54:AF54"/>
    <mergeCell ref="AG54:AH54"/>
    <mergeCell ref="AI54:AJ54"/>
    <mergeCell ref="AA55:AB55"/>
    <mergeCell ref="AC55:AD55"/>
    <mergeCell ref="AE55:AF55"/>
    <mergeCell ref="AG55:AH55"/>
    <mergeCell ref="AI55:AJ55"/>
    <mergeCell ref="Y48:Y51"/>
    <mergeCell ref="AA48:AB48"/>
    <mergeCell ref="AC48:AD48"/>
    <mergeCell ref="AE48:AF48"/>
    <mergeCell ref="AG48:AH48"/>
    <mergeCell ref="AI48:AJ48"/>
    <mergeCell ref="AA49:AB49"/>
    <mergeCell ref="AC49:AD49"/>
    <mergeCell ref="AE49:AF49"/>
    <mergeCell ref="AG49:AH49"/>
    <mergeCell ref="AI49:AJ49"/>
    <mergeCell ref="AA50:AB50"/>
    <mergeCell ref="AC50:AD50"/>
    <mergeCell ref="AE50:AF50"/>
    <mergeCell ref="AG50:AH50"/>
    <mergeCell ref="AI50:AJ50"/>
    <mergeCell ref="AA51:AB51"/>
    <mergeCell ref="AC51:AD51"/>
    <mergeCell ref="AE51:AF51"/>
    <mergeCell ref="AG51:AH51"/>
    <mergeCell ref="AI51:AJ51"/>
    <mergeCell ref="Y44:Y47"/>
    <mergeCell ref="AA44:AB44"/>
    <mergeCell ref="AC44:AD44"/>
    <mergeCell ref="AE44:AF44"/>
    <mergeCell ref="AG44:AH44"/>
    <mergeCell ref="AI44:AJ44"/>
    <mergeCell ref="AA45:AB45"/>
    <mergeCell ref="AC45:AD45"/>
    <mergeCell ref="AE45:AF45"/>
    <mergeCell ref="AG45:AH45"/>
    <mergeCell ref="AI45:AJ45"/>
    <mergeCell ref="AA46:AB46"/>
    <mergeCell ref="AC46:AD46"/>
    <mergeCell ref="AE46:AF46"/>
    <mergeCell ref="AG46:AH46"/>
    <mergeCell ref="AI46:AJ46"/>
    <mergeCell ref="AA47:AB47"/>
    <mergeCell ref="AC47:AD47"/>
    <mergeCell ref="AE47:AF47"/>
    <mergeCell ref="AG47:AH47"/>
    <mergeCell ref="AI47:AJ47"/>
    <mergeCell ref="Y40:Y43"/>
    <mergeCell ref="AA40:AB40"/>
    <mergeCell ref="AC40:AD40"/>
    <mergeCell ref="AE40:AF40"/>
    <mergeCell ref="AG40:AH40"/>
    <mergeCell ref="AI40:AJ40"/>
    <mergeCell ref="AA41:AB41"/>
    <mergeCell ref="AC41:AD41"/>
    <mergeCell ref="AE41:AF41"/>
    <mergeCell ref="AG41:AH41"/>
    <mergeCell ref="AI41:AJ41"/>
    <mergeCell ref="AA42:AB42"/>
    <mergeCell ref="AC42:AD42"/>
    <mergeCell ref="AE42:AF42"/>
    <mergeCell ref="AG42:AH42"/>
    <mergeCell ref="AI42:AJ42"/>
    <mergeCell ref="AA43:AB43"/>
    <mergeCell ref="AC43:AD43"/>
    <mergeCell ref="AE43:AF43"/>
    <mergeCell ref="AG43:AH43"/>
    <mergeCell ref="AI43:AJ43"/>
    <mergeCell ref="Y36:Y39"/>
    <mergeCell ref="AA36:AB36"/>
    <mergeCell ref="AC36:AD36"/>
    <mergeCell ref="AE36:AF36"/>
    <mergeCell ref="AG36:AH36"/>
    <mergeCell ref="AI36:AJ36"/>
    <mergeCell ref="AA37:AB37"/>
    <mergeCell ref="AC37:AD37"/>
    <mergeCell ref="AE37:AF37"/>
    <mergeCell ref="AG37:AH37"/>
    <mergeCell ref="AI37:AJ37"/>
    <mergeCell ref="AA38:AB38"/>
    <mergeCell ref="AC38:AD38"/>
    <mergeCell ref="AE38:AF38"/>
    <mergeCell ref="AG38:AH38"/>
    <mergeCell ref="AI38:AJ38"/>
    <mergeCell ref="AA39:AB39"/>
    <mergeCell ref="AC39:AD39"/>
    <mergeCell ref="AE39:AF39"/>
    <mergeCell ref="AG39:AH39"/>
    <mergeCell ref="AI39:AJ39"/>
    <mergeCell ref="Y5:Z7"/>
    <mergeCell ref="AA5:AB5"/>
    <mergeCell ref="AC5:AD5"/>
    <mergeCell ref="AE5:AF5"/>
    <mergeCell ref="AG5:AH5"/>
    <mergeCell ref="AI5:AJ5"/>
    <mergeCell ref="AA7:AB7"/>
    <mergeCell ref="AC7:AD7"/>
    <mergeCell ref="AE7:AF7"/>
    <mergeCell ref="AG7:AH7"/>
    <mergeCell ref="AI7:AJ7"/>
    <mergeCell ref="M40:M43"/>
    <mergeCell ref="O40:P40"/>
    <mergeCell ref="Q40:R40"/>
    <mergeCell ref="S40:T40"/>
    <mergeCell ref="U40:V40"/>
    <mergeCell ref="W40:X40"/>
    <mergeCell ref="O41:P41"/>
    <mergeCell ref="Q41:R41"/>
    <mergeCell ref="S41:T41"/>
    <mergeCell ref="U41:V41"/>
    <mergeCell ref="W41:X41"/>
    <mergeCell ref="O42:P42"/>
    <mergeCell ref="Q42:R42"/>
    <mergeCell ref="S42:T42"/>
    <mergeCell ref="U42:V42"/>
    <mergeCell ref="W42:X42"/>
    <mergeCell ref="O43:P43"/>
    <mergeCell ref="Q43:R43"/>
    <mergeCell ref="S43:T43"/>
    <mergeCell ref="U43:V43"/>
    <mergeCell ref="W43:X43"/>
    <mergeCell ref="I46:J46"/>
    <mergeCell ref="K46:L46"/>
    <mergeCell ref="O46:P46"/>
    <mergeCell ref="Q46:R46"/>
    <mergeCell ref="A40:A43"/>
    <mergeCell ref="C40:D40"/>
    <mergeCell ref="E40:F40"/>
    <mergeCell ref="G40:H40"/>
    <mergeCell ref="I40:J40"/>
    <mergeCell ref="K40:L40"/>
    <mergeCell ref="C41:D41"/>
    <mergeCell ref="E41:F41"/>
    <mergeCell ref="G41:H41"/>
    <mergeCell ref="I41:J41"/>
    <mergeCell ref="K41:L41"/>
    <mergeCell ref="C42:D42"/>
    <mergeCell ref="E42:F42"/>
    <mergeCell ref="G42:H42"/>
    <mergeCell ref="I42:J42"/>
    <mergeCell ref="K42:L42"/>
    <mergeCell ref="C43:D43"/>
    <mergeCell ref="E43:F43"/>
    <mergeCell ref="G43:H43"/>
    <mergeCell ref="I43:J43"/>
    <mergeCell ref="K43:L43"/>
    <mergeCell ref="E48:F48"/>
    <mergeCell ref="G48:H48"/>
    <mergeCell ref="I48:J48"/>
    <mergeCell ref="K48:L48"/>
    <mergeCell ref="E47:F47"/>
    <mergeCell ref="G47:H47"/>
    <mergeCell ref="I47:J47"/>
    <mergeCell ref="K47:L47"/>
    <mergeCell ref="O47:P47"/>
    <mergeCell ref="Q47:R47"/>
    <mergeCell ref="S47:T47"/>
    <mergeCell ref="U47:V47"/>
    <mergeCell ref="W47:X47"/>
    <mergeCell ref="A44:A47"/>
    <mergeCell ref="C44:D44"/>
    <mergeCell ref="E44:F44"/>
    <mergeCell ref="G44:H44"/>
    <mergeCell ref="I44:J44"/>
    <mergeCell ref="K44:L44"/>
    <mergeCell ref="M44:M47"/>
    <mergeCell ref="O44:P44"/>
    <mergeCell ref="Q44:R44"/>
    <mergeCell ref="C45:D45"/>
    <mergeCell ref="E45:F45"/>
    <mergeCell ref="G45:H45"/>
    <mergeCell ref="I45:J45"/>
    <mergeCell ref="K45:L45"/>
    <mergeCell ref="O45:P45"/>
    <mergeCell ref="Q45:R45"/>
    <mergeCell ref="C46:D46"/>
    <mergeCell ref="E46:F46"/>
    <mergeCell ref="G46:H46"/>
    <mergeCell ref="I51:J51"/>
    <mergeCell ref="K51:L51"/>
    <mergeCell ref="O51:P51"/>
    <mergeCell ref="Q51:R51"/>
    <mergeCell ref="S51:T51"/>
    <mergeCell ref="U51:V51"/>
    <mergeCell ref="C50:D50"/>
    <mergeCell ref="E50:F50"/>
    <mergeCell ref="G50:H50"/>
    <mergeCell ref="I50:J50"/>
    <mergeCell ref="K50:L50"/>
    <mergeCell ref="O50:P50"/>
    <mergeCell ref="Q50:R50"/>
    <mergeCell ref="S50:T50"/>
    <mergeCell ref="U50:V50"/>
    <mergeCell ref="C49:D49"/>
    <mergeCell ref="E49:F49"/>
    <mergeCell ref="G49:H49"/>
    <mergeCell ref="I49:J49"/>
    <mergeCell ref="K49:L49"/>
    <mergeCell ref="O49:P49"/>
    <mergeCell ref="Q49:R49"/>
    <mergeCell ref="S49:T49"/>
    <mergeCell ref="U49:V49"/>
    <mergeCell ref="W116:X116"/>
    <mergeCell ref="Q115:R115"/>
    <mergeCell ref="S115:T115"/>
    <mergeCell ref="U115:V115"/>
    <mergeCell ref="W115:X115"/>
    <mergeCell ref="A116:B116"/>
    <mergeCell ref="C116:D116"/>
    <mergeCell ref="E116:F116"/>
    <mergeCell ref="G116:H116"/>
    <mergeCell ref="I116:J116"/>
    <mergeCell ref="K116:L116"/>
    <mergeCell ref="Q114:R114"/>
    <mergeCell ref="S114:T114"/>
    <mergeCell ref="U114:V114"/>
    <mergeCell ref="A112:A115"/>
    <mergeCell ref="M116:N116"/>
    <mergeCell ref="O116:P116"/>
    <mergeCell ref="Q116:R116"/>
    <mergeCell ref="S116:T116"/>
    <mergeCell ref="U116:V116"/>
    <mergeCell ref="C113:D113"/>
    <mergeCell ref="E113:F113"/>
    <mergeCell ref="G113:H113"/>
    <mergeCell ref="I113:J113"/>
    <mergeCell ref="K113:L113"/>
    <mergeCell ref="O113:P113"/>
    <mergeCell ref="Q113:R113"/>
    <mergeCell ref="S113:T113"/>
    <mergeCell ref="U113:V113"/>
    <mergeCell ref="W114:X114"/>
    <mergeCell ref="C115:D115"/>
    <mergeCell ref="E115:F115"/>
    <mergeCell ref="G115:H115"/>
    <mergeCell ref="I115:J115"/>
    <mergeCell ref="K115:L115"/>
    <mergeCell ref="O115:P115"/>
    <mergeCell ref="C114:D114"/>
    <mergeCell ref="E114:F114"/>
    <mergeCell ref="G114:H114"/>
    <mergeCell ref="I114:J114"/>
    <mergeCell ref="K114:L114"/>
    <mergeCell ref="O114:P114"/>
    <mergeCell ref="M112:M115"/>
    <mergeCell ref="O112:P112"/>
    <mergeCell ref="Q112:R112"/>
    <mergeCell ref="C112:D112"/>
    <mergeCell ref="E112:F112"/>
    <mergeCell ref="G112:H112"/>
    <mergeCell ref="I112:J112"/>
    <mergeCell ref="K112:L112"/>
    <mergeCell ref="S112:T112"/>
    <mergeCell ref="U112:V112"/>
    <mergeCell ref="W112:X112"/>
    <mergeCell ref="W113:X113"/>
    <mergeCell ref="Q111:R111"/>
    <mergeCell ref="S111:T111"/>
    <mergeCell ref="U111:V111"/>
    <mergeCell ref="W111:X111"/>
    <mergeCell ref="W110:X110"/>
    <mergeCell ref="C111:D111"/>
    <mergeCell ref="E111:F111"/>
    <mergeCell ref="G111:H111"/>
    <mergeCell ref="I111:J111"/>
    <mergeCell ref="K111:L111"/>
    <mergeCell ref="O111:P111"/>
    <mergeCell ref="C110:D110"/>
    <mergeCell ref="E110:F110"/>
    <mergeCell ref="G110:H110"/>
    <mergeCell ref="I110:J110"/>
    <mergeCell ref="K110:L110"/>
    <mergeCell ref="O110:P110"/>
    <mergeCell ref="U110:V110"/>
    <mergeCell ref="W108:X108"/>
    <mergeCell ref="Q109:R109"/>
    <mergeCell ref="S109:T109"/>
    <mergeCell ref="U109:V109"/>
    <mergeCell ref="W109:X109"/>
    <mergeCell ref="Q107:R107"/>
    <mergeCell ref="S107:T107"/>
    <mergeCell ref="U107:V107"/>
    <mergeCell ref="W107:X107"/>
    <mergeCell ref="Q108:R108"/>
    <mergeCell ref="A108:A111"/>
    <mergeCell ref="C108:D108"/>
    <mergeCell ref="E108:F108"/>
    <mergeCell ref="G108:H108"/>
    <mergeCell ref="I108:J108"/>
    <mergeCell ref="K108:L108"/>
    <mergeCell ref="Q106:R106"/>
    <mergeCell ref="S106:T106"/>
    <mergeCell ref="U106:V106"/>
    <mergeCell ref="A104:A107"/>
    <mergeCell ref="S108:T108"/>
    <mergeCell ref="U108:V108"/>
    <mergeCell ref="C109:D109"/>
    <mergeCell ref="E109:F109"/>
    <mergeCell ref="G109:H109"/>
    <mergeCell ref="I109:J109"/>
    <mergeCell ref="K109:L109"/>
    <mergeCell ref="O109:P109"/>
    <mergeCell ref="M108:M111"/>
    <mergeCell ref="O108:P108"/>
    <mergeCell ref="Q110:R110"/>
    <mergeCell ref="S110:T110"/>
    <mergeCell ref="W106:X106"/>
    <mergeCell ref="C107:D107"/>
    <mergeCell ref="E107:F107"/>
    <mergeCell ref="G107:H107"/>
    <mergeCell ref="I107:J107"/>
    <mergeCell ref="K107:L107"/>
    <mergeCell ref="O107:P107"/>
    <mergeCell ref="C106:D106"/>
    <mergeCell ref="E106:F106"/>
    <mergeCell ref="G106:H106"/>
    <mergeCell ref="I106:J106"/>
    <mergeCell ref="K106:L106"/>
    <mergeCell ref="O106:P106"/>
    <mergeCell ref="E105:F105"/>
    <mergeCell ref="G105:H105"/>
    <mergeCell ref="I105:J105"/>
    <mergeCell ref="K105:L105"/>
    <mergeCell ref="O105:P105"/>
    <mergeCell ref="M104:M107"/>
    <mergeCell ref="O104:P104"/>
    <mergeCell ref="Q104:R104"/>
    <mergeCell ref="C104:D104"/>
    <mergeCell ref="E104:F104"/>
    <mergeCell ref="G104:H104"/>
    <mergeCell ref="I104:J104"/>
    <mergeCell ref="K104:L104"/>
    <mergeCell ref="S104:T104"/>
    <mergeCell ref="U104:V104"/>
    <mergeCell ref="W104:X104"/>
    <mergeCell ref="Q105:R105"/>
    <mergeCell ref="S105:T105"/>
    <mergeCell ref="U105:V105"/>
    <mergeCell ref="W105:X105"/>
    <mergeCell ref="Q103:R103"/>
    <mergeCell ref="S103:T103"/>
    <mergeCell ref="U103:V103"/>
    <mergeCell ref="W103:X103"/>
    <mergeCell ref="W102:X102"/>
    <mergeCell ref="C103:D103"/>
    <mergeCell ref="E103:F103"/>
    <mergeCell ref="G103:H103"/>
    <mergeCell ref="I103:J103"/>
    <mergeCell ref="K103:L103"/>
    <mergeCell ref="O103:P103"/>
    <mergeCell ref="C102:D102"/>
    <mergeCell ref="E102:F102"/>
    <mergeCell ref="G102:H102"/>
    <mergeCell ref="I102:J102"/>
    <mergeCell ref="K102:L102"/>
    <mergeCell ref="O102:P102"/>
    <mergeCell ref="U102:V102"/>
    <mergeCell ref="C105:D105"/>
    <mergeCell ref="W100:X100"/>
    <mergeCell ref="Q101:R101"/>
    <mergeCell ref="S101:T101"/>
    <mergeCell ref="U101:V101"/>
    <mergeCell ref="W101:X101"/>
    <mergeCell ref="Q99:R99"/>
    <mergeCell ref="S99:T99"/>
    <mergeCell ref="U99:V99"/>
    <mergeCell ref="W99:X99"/>
    <mergeCell ref="Q100:R100"/>
    <mergeCell ref="A100:A103"/>
    <mergeCell ref="C100:D100"/>
    <mergeCell ref="E100:F100"/>
    <mergeCell ref="G100:H100"/>
    <mergeCell ref="I100:J100"/>
    <mergeCell ref="K100:L100"/>
    <mergeCell ref="Q98:R98"/>
    <mergeCell ref="S98:T98"/>
    <mergeCell ref="U98:V98"/>
    <mergeCell ref="A96:A99"/>
    <mergeCell ref="S100:T100"/>
    <mergeCell ref="U100:V100"/>
    <mergeCell ref="C101:D101"/>
    <mergeCell ref="E101:F101"/>
    <mergeCell ref="G101:H101"/>
    <mergeCell ref="I101:J101"/>
    <mergeCell ref="K101:L101"/>
    <mergeCell ref="O101:P101"/>
    <mergeCell ref="M100:M103"/>
    <mergeCell ref="O100:P100"/>
    <mergeCell ref="Q102:R102"/>
    <mergeCell ref="S102:T102"/>
    <mergeCell ref="W98:X98"/>
    <mergeCell ref="C99:D99"/>
    <mergeCell ref="E99:F99"/>
    <mergeCell ref="G99:H99"/>
    <mergeCell ref="I99:J99"/>
    <mergeCell ref="K99:L99"/>
    <mergeCell ref="O99:P99"/>
    <mergeCell ref="C98:D98"/>
    <mergeCell ref="E98:F98"/>
    <mergeCell ref="G98:H98"/>
    <mergeCell ref="I98:J98"/>
    <mergeCell ref="K98:L98"/>
    <mergeCell ref="O98:P98"/>
    <mergeCell ref="E97:F97"/>
    <mergeCell ref="G97:H97"/>
    <mergeCell ref="I97:J97"/>
    <mergeCell ref="K97:L97"/>
    <mergeCell ref="O97:P97"/>
    <mergeCell ref="M96:M99"/>
    <mergeCell ref="O96:P96"/>
    <mergeCell ref="Q96:R96"/>
    <mergeCell ref="C96:D96"/>
    <mergeCell ref="E96:F96"/>
    <mergeCell ref="G96:H96"/>
    <mergeCell ref="I96:J96"/>
    <mergeCell ref="K96:L96"/>
    <mergeCell ref="S96:T96"/>
    <mergeCell ref="U96:V96"/>
    <mergeCell ref="W96:X96"/>
    <mergeCell ref="Q97:R97"/>
    <mergeCell ref="S97:T97"/>
    <mergeCell ref="U97:V97"/>
    <mergeCell ref="W97:X97"/>
    <mergeCell ref="Q95:R95"/>
    <mergeCell ref="S95:T95"/>
    <mergeCell ref="U95:V95"/>
    <mergeCell ref="W95:X95"/>
    <mergeCell ref="W94:X94"/>
    <mergeCell ref="C95:D95"/>
    <mergeCell ref="E95:F95"/>
    <mergeCell ref="G95:H95"/>
    <mergeCell ref="I95:J95"/>
    <mergeCell ref="K95:L95"/>
    <mergeCell ref="O95:P95"/>
    <mergeCell ref="C94:D94"/>
    <mergeCell ref="E94:F94"/>
    <mergeCell ref="G94:H94"/>
    <mergeCell ref="I94:J94"/>
    <mergeCell ref="K94:L94"/>
    <mergeCell ref="O94:P94"/>
    <mergeCell ref="U94:V94"/>
    <mergeCell ref="C97:D97"/>
    <mergeCell ref="W92:X92"/>
    <mergeCell ref="Q93:R93"/>
    <mergeCell ref="S93:T93"/>
    <mergeCell ref="U93:V93"/>
    <mergeCell ref="W93:X93"/>
    <mergeCell ref="Q91:R91"/>
    <mergeCell ref="S91:T91"/>
    <mergeCell ref="U91:V91"/>
    <mergeCell ref="W91:X91"/>
    <mergeCell ref="Q92:R92"/>
    <mergeCell ref="A92:A95"/>
    <mergeCell ref="C92:D92"/>
    <mergeCell ref="E92:F92"/>
    <mergeCell ref="G92:H92"/>
    <mergeCell ref="I92:J92"/>
    <mergeCell ref="K92:L92"/>
    <mergeCell ref="Q90:R90"/>
    <mergeCell ref="S90:T90"/>
    <mergeCell ref="U90:V90"/>
    <mergeCell ref="A88:A91"/>
    <mergeCell ref="S92:T92"/>
    <mergeCell ref="U92:V92"/>
    <mergeCell ref="C93:D93"/>
    <mergeCell ref="E93:F93"/>
    <mergeCell ref="G93:H93"/>
    <mergeCell ref="I93:J93"/>
    <mergeCell ref="K93:L93"/>
    <mergeCell ref="O93:P93"/>
    <mergeCell ref="M92:M95"/>
    <mergeCell ref="O92:P92"/>
    <mergeCell ref="Q94:R94"/>
    <mergeCell ref="S94:T94"/>
    <mergeCell ref="W90:X90"/>
    <mergeCell ref="C91:D91"/>
    <mergeCell ref="E91:F91"/>
    <mergeCell ref="G91:H91"/>
    <mergeCell ref="I91:J91"/>
    <mergeCell ref="K91:L91"/>
    <mergeCell ref="O91:P91"/>
    <mergeCell ref="C90:D90"/>
    <mergeCell ref="E90:F90"/>
    <mergeCell ref="G90:H90"/>
    <mergeCell ref="I90:J90"/>
    <mergeCell ref="K90:L90"/>
    <mergeCell ref="O90:P90"/>
    <mergeCell ref="E89:F89"/>
    <mergeCell ref="G89:H89"/>
    <mergeCell ref="I89:J89"/>
    <mergeCell ref="K89:L89"/>
    <mergeCell ref="O89:P89"/>
    <mergeCell ref="M88:M91"/>
    <mergeCell ref="O88:P88"/>
    <mergeCell ref="Q88:R88"/>
    <mergeCell ref="C88:D88"/>
    <mergeCell ref="E88:F88"/>
    <mergeCell ref="G88:H88"/>
    <mergeCell ref="I88:J88"/>
    <mergeCell ref="K88:L88"/>
    <mergeCell ref="S88:T88"/>
    <mergeCell ref="U88:V88"/>
    <mergeCell ref="W88:X88"/>
    <mergeCell ref="Q89:R89"/>
    <mergeCell ref="S89:T89"/>
    <mergeCell ref="U89:V89"/>
    <mergeCell ref="W89:X89"/>
    <mergeCell ref="Q87:R87"/>
    <mergeCell ref="S87:T87"/>
    <mergeCell ref="U87:V87"/>
    <mergeCell ref="W87:X87"/>
    <mergeCell ref="W86:X86"/>
    <mergeCell ref="C87:D87"/>
    <mergeCell ref="E87:F87"/>
    <mergeCell ref="G87:H87"/>
    <mergeCell ref="I87:J87"/>
    <mergeCell ref="K87:L87"/>
    <mergeCell ref="O87:P87"/>
    <mergeCell ref="C86:D86"/>
    <mergeCell ref="E86:F86"/>
    <mergeCell ref="G86:H86"/>
    <mergeCell ref="I86:J86"/>
    <mergeCell ref="K86:L86"/>
    <mergeCell ref="O86:P86"/>
    <mergeCell ref="U86:V86"/>
    <mergeCell ref="C89:D89"/>
    <mergeCell ref="W84:X84"/>
    <mergeCell ref="Q85:R85"/>
    <mergeCell ref="S85:T85"/>
    <mergeCell ref="U85:V85"/>
    <mergeCell ref="W85:X85"/>
    <mergeCell ref="Q83:R83"/>
    <mergeCell ref="S83:T83"/>
    <mergeCell ref="U83:V83"/>
    <mergeCell ref="W83:X83"/>
    <mergeCell ref="Q84:R84"/>
    <mergeCell ref="A84:A87"/>
    <mergeCell ref="C84:D84"/>
    <mergeCell ref="E84:F84"/>
    <mergeCell ref="G84:H84"/>
    <mergeCell ref="I84:J84"/>
    <mergeCell ref="K84:L84"/>
    <mergeCell ref="Q82:R82"/>
    <mergeCell ref="S82:T82"/>
    <mergeCell ref="U82:V82"/>
    <mergeCell ref="A80:A83"/>
    <mergeCell ref="S84:T84"/>
    <mergeCell ref="U84:V84"/>
    <mergeCell ref="C85:D85"/>
    <mergeCell ref="E85:F85"/>
    <mergeCell ref="G85:H85"/>
    <mergeCell ref="I85:J85"/>
    <mergeCell ref="K85:L85"/>
    <mergeCell ref="O85:P85"/>
    <mergeCell ref="M84:M87"/>
    <mergeCell ref="O84:P84"/>
    <mergeCell ref="Q86:R86"/>
    <mergeCell ref="S86:T86"/>
    <mergeCell ref="W82:X82"/>
    <mergeCell ref="C83:D83"/>
    <mergeCell ref="E83:F83"/>
    <mergeCell ref="G83:H83"/>
    <mergeCell ref="I83:J83"/>
    <mergeCell ref="K83:L83"/>
    <mergeCell ref="O83:P83"/>
    <mergeCell ref="C82:D82"/>
    <mergeCell ref="E82:F82"/>
    <mergeCell ref="G82:H82"/>
    <mergeCell ref="I82:J82"/>
    <mergeCell ref="K82:L82"/>
    <mergeCell ref="O82:P82"/>
    <mergeCell ref="E81:F81"/>
    <mergeCell ref="G81:H81"/>
    <mergeCell ref="I81:J81"/>
    <mergeCell ref="K81:L81"/>
    <mergeCell ref="O81:P81"/>
    <mergeCell ref="M80:M83"/>
    <mergeCell ref="O80:P80"/>
    <mergeCell ref="Q80:R80"/>
    <mergeCell ref="C80:D80"/>
    <mergeCell ref="E80:F80"/>
    <mergeCell ref="G80:H80"/>
    <mergeCell ref="I80:J80"/>
    <mergeCell ref="K80:L80"/>
    <mergeCell ref="S80:T80"/>
    <mergeCell ref="U80:V80"/>
    <mergeCell ref="W80:X80"/>
    <mergeCell ref="Q81:R81"/>
    <mergeCell ref="S81:T81"/>
    <mergeCell ref="U81:V81"/>
    <mergeCell ref="W81:X81"/>
    <mergeCell ref="Q79:R79"/>
    <mergeCell ref="S79:T79"/>
    <mergeCell ref="U79:V79"/>
    <mergeCell ref="W79:X79"/>
    <mergeCell ref="W78:X78"/>
    <mergeCell ref="C79:D79"/>
    <mergeCell ref="E79:F79"/>
    <mergeCell ref="G79:H79"/>
    <mergeCell ref="I79:J79"/>
    <mergeCell ref="K79:L79"/>
    <mergeCell ref="O79:P79"/>
    <mergeCell ref="C78:D78"/>
    <mergeCell ref="E78:F78"/>
    <mergeCell ref="G78:H78"/>
    <mergeCell ref="I78:J78"/>
    <mergeCell ref="K78:L78"/>
    <mergeCell ref="O78:P78"/>
    <mergeCell ref="U78:V78"/>
    <mergeCell ref="C81:D81"/>
    <mergeCell ref="W76:X76"/>
    <mergeCell ref="Q77:R77"/>
    <mergeCell ref="S77:T77"/>
    <mergeCell ref="U77:V77"/>
    <mergeCell ref="W77:X77"/>
    <mergeCell ref="Q75:R75"/>
    <mergeCell ref="S75:T75"/>
    <mergeCell ref="U75:V75"/>
    <mergeCell ref="W75:X75"/>
    <mergeCell ref="Q76:R76"/>
    <mergeCell ref="A76:A79"/>
    <mergeCell ref="C76:D76"/>
    <mergeCell ref="E76:F76"/>
    <mergeCell ref="G76:H76"/>
    <mergeCell ref="I76:J76"/>
    <mergeCell ref="K76:L76"/>
    <mergeCell ref="Q74:R74"/>
    <mergeCell ref="S74:T74"/>
    <mergeCell ref="U74:V74"/>
    <mergeCell ref="A72:A75"/>
    <mergeCell ref="S76:T76"/>
    <mergeCell ref="U76:V76"/>
    <mergeCell ref="C77:D77"/>
    <mergeCell ref="E77:F77"/>
    <mergeCell ref="G77:H77"/>
    <mergeCell ref="I77:J77"/>
    <mergeCell ref="K77:L77"/>
    <mergeCell ref="O77:P77"/>
    <mergeCell ref="M76:M79"/>
    <mergeCell ref="O76:P76"/>
    <mergeCell ref="Q78:R78"/>
    <mergeCell ref="S78:T78"/>
    <mergeCell ref="W74:X74"/>
    <mergeCell ref="C75:D75"/>
    <mergeCell ref="E75:F75"/>
    <mergeCell ref="G75:H75"/>
    <mergeCell ref="I75:J75"/>
    <mergeCell ref="K75:L75"/>
    <mergeCell ref="O75:P75"/>
    <mergeCell ref="C74:D74"/>
    <mergeCell ref="E74:F74"/>
    <mergeCell ref="G74:H74"/>
    <mergeCell ref="I74:J74"/>
    <mergeCell ref="K74:L74"/>
    <mergeCell ref="O74:P74"/>
    <mergeCell ref="E73:F73"/>
    <mergeCell ref="G73:H73"/>
    <mergeCell ref="I73:J73"/>
    <mergeCell ref="K73:L73"/>
    <mergeCell ref="O73:P73"/>
    <mergeCell ref="M72:M75"/>
    <mergeCell ref="O72:P72"/>
    <mergeCell ref="Q72:R72"/>
    <mergeCell ref="C72:D72"/>
    <mergeCell ref="E72:F72"/>
    <mergeCell ref="G72:H72"/>
    <mergeCell ref="I72:J72"/>
    <mergeCell ref="K72:L72"/>
    <mergeCell ref="S72:T72"/>
    <mergeCell ref="U72:V72"/>
    <mergeCell ref="W72:X72"/>
    <mergeCell ref="Q73:R73"/>
    <mergeCell ref="S73:T73"/>
    <mergeCell ref="U73:V73"/>
    <mergeCell ref="W73:X73"/>
    <mergeCell ref="Q71:R71"/>
    <mergeCell ref="S71:T71"/>
    <mergeCell ref="U71:V71"/>
    <mergeCell ref="W71:X71"/>
    <mergeCell ref="W70:X70"/>
    <mergeCell ref="C71:D71"/>
    <mergeCell ref="E71:F71"/>
    <mergeCell ref="G71:H71"/>
    <mergeCell ref="I71:J71"/>
    <mergeCell ref="K71:L71"/>
    <mergeCell ref="O71:P71"/>
    <mergeCell ref="C70:D70"/>
    <mergeCell ref="E70:F70"/>
    <mergeCell ref="G70:H70"/>
    <mergeCell ref="I70:J70"/>
    <mergeCell ref="K70:L70"/>
    <mergeCell ref="O70:P70"/>
    <mergeCell ref="U70:V70"/>
    <mergeCell ref="C73:D73"/>
    <mergeCell ref="W68:X68"/>
    <mergeCell ref="Q69:R69"/>
    <mergeCell ref="S69:T69"/>
    <mergeCell ref="U69:V69"/>
    <mergeCell ref="W69:X69"/>
    <mergeCell ref="Q67:R67"/>
    <mergeCell ref="S67:T67"/>
    <mergeCell ref="U67:V67"/>
    <mergeCell ref="W67:X67"/>
    <mergeCell ref="Q68:R68"/>
    <mergeCell ref="A68:A71"/>
    <mergeCell ref="C68:D68"/>
    <mergeCell ref="E68:F68"/>
    <mergeCell ref="G68:H68"/>
    <mergeCell ref="I68:J68"/>
    <mergeCell ref="K68:L68"/>
    <mergeCell ref="Q66:R66"/>
    <mergeCell ref="S66:T66"/>
    <mergeCell ref="U66:V66"/>
    <mergeCell ref="A64:A67"/>
    <mergeCell ref="S68:T68"/>
    <mergeCell ref="U68:V68"/>
    <mergeCell ref="C69:D69"/>
    <mergeCell ref="E69:F69"/>
    <mergeCell ref="G69:H69"/>
    <mergeCell ref="I69:J69"/>
    <mergeCell ref="K69:L69"/>
    <mergeCell ref="O69:P69"/>
    <mergeCell ref="M68:M71"/>
    <mergeCell ref="O68:P68"/>
    <mergeCell ref="Q70:R70"/>
    <mergeCell ref="S70:T70"/>
    <mergeCell ref="W66:X66"/>
    <mergeCell ref="C67:D67"/>
    <mergeCell ref="E67:F67"/>
    <mergeCell ref="G67:H67"/>
    <mergeCell ref="I67:J67"/>
    <mergeCell ref="K67:L67"/>
    <mergeCell ref="O67:P67"/>
    <mergeCell ref="C66:D66"/>
    <mergeCell ref="E66:F66"/>
    <mergeCell ref="G66:H66"/>
    <mergeCell ref="I66:J66"/>
    <mergeCell ref="K66:L66"/>
    <mergeCell ref="O66:P66"/>
    <mergeCell ref="E65:F65"/>
    <mergeCell ref="G65:H65"/>
    <mergeCell ref="I65:J65"/>
    <mergeCell ref="K65:L65"/>
    <mergeCell ref="O65:P65"/>
    <mergeCell ref="M64:M67"/>
    <mergeCell ref="O64:P64"/>
    <mergeCell ref="Q64:R64"/>
    <mergeCell ref="C64:D64"/>
    <mergeCell ref="E64:F64"/>
    <mergeCell ref="G64:H64"/>
    <mergeCell ref="I64:J64"/>
    <mergeCell ref="K64:L64"/>
    <mergeCell ref="S64:T64"/>
    <mergeCell ref="U64:V64"/>
    <mergeCell ref="W64:X64"/>
    <mergeCell ref="Q65:R65"/>
    <mergeCell ref="S65:T65"/>
    <mergeCell ref="U65:V65"/>
    <mergeCell ref="W65:X65"/>
    <mergeCell ref="Q63:R63"/>
    <mergeCell ref="S63:T63"/>
    <mergeCell ref="U63:V63"/>
    <mergeCell ref="W63:X63"/>
    <mergeCell ref="W62:X62"/>
    <mergeCell ref="C63:D63"/>
    <mergeCell ref="E63:F63"/>
    <mergeCell ref="G63:H63"/>
    <mergeCell ref="I63:J63"/>
    <mergeCell ref="K63:L63"/>
    <mergeCell ref="O63:P63"/>
    <mergeCell ref="C62:D62"/>
    <mergeCell ref="E62:F62"/>
    <mergeCell ref="G62:H62"/>
    <mergeCell ref="I62:J62"/>
    <mergeCell ref="K62:L62"/>
    <mergeCell ref="O62:P62"/>
    <mergeCell ref="U62:V62"/>
    <mergeCell ref="C65:D65"/>
    <mergeCell ref="W60:X60"/>
    <mergeCell ref="Q61:R61"/>
    <mergeCell ref="S61:T61"/>
    <mergeCell ref="U61:V61"/>
    <mergeCell ref="W61:X61"/>
    <mergeCell ref="Q59:R59"/>
    <mergeCell ref="S59:T59"/>
    <mergeCell ref="U59:V59"/>
    <mergeCell ref="W59:X59"/>
    <mergeCell ref="Q60:R60"/>
    <mergeCell ref="A60:A63"/>
    <mergeCell ref="C60:D60"/>
    <mergeCell ref="E60:F60"/>
    <mergeCell ref="G60:H60"/>
    <mergeCell ref="I60:J60"/>
    <mergeCell ref="K60:L60"/>
    <mergeCell ref="Q58:R58"/>
    <mergeCell ref="S58:T58"/>
    <mergeCell ref="U58:V58"/>
    <mergeCell ref="A56:A59"/>
    <mergeCell ref="S60:T60"/>
    <mergeCell ref="U60:V60"/>
    <mergeCell ref="C61:D61"/>
    <mergeCell ref="E61:F61"/>
    <mergeCell ref="G61:H61"/>
    <mergeCell ref="I61:J61"/>
    <mergeCell ref="K61:L61"/>
    <mergeCell ref="O61:P61"/>
    <mergeCell ref="M60:M63"/>
    <mergeCell ref="O60:P60"/>
    <mergeCell ref="Q62:R62"/>
    <mergeCell ref="S62:T62"/>
    <mergeCell ref="W58:X58"/>
    <mergeCell ref="C59:D59"/>
    <mergeCell ref="E59:F59"/>
    <mergeCell ref="G59:H59"/>
    <mergeCell ref="I59:J59"/>
    <mergeCell ref="K59:L59"/>
    <mergeCell ref="O59:P59"/>
    <mergeCell ref="C58:D58"/>
    <mergeCell ref="E58:F58"/>
    <mergeCell ref="G58:H58"/>
    <mergeCell ref="I58:J58"/>
    <mergeCell ref="K58:L58"/>
    <mergeCell ref="O58:P58"/>
    <mergeCell ref="E57:F57"/>
    <mergeCell ref="G57:H57"/>
    <mergeCell ref="I57:J57"/>
    <mergeCell ref="K57:L57"/>
    <mergeCell ref="O57:P57"/>
    <mergeCell ref="M56:M59"/>
    <mergeCell ref="O56:P56"/>
    <mergeCell ref="Q56:R56"/>
    <mergeCell ref="C56:D56"/>
    <mergeCell ref="E56:F56"/>
    <mergeCell ref="G56:H56"/>
    <mergeCell ref="I56:J56"/>
    <mergeCell ref="K56:L56"/>
    <mergeCell ref="S56:T56"/>
    <mergeCell ref="U56:V56"/>
    <mergeCell ref="W56:X56"/>
    <mergeCell ref="Q57:R57"/>
    <mergeCell ref="S57:T57"/>
    <mergeCell ref="W46:X46"/>
    <mergeCell ref="S36:T36"/>
    <mergeCell ref="Q36:R36"/>
    <mergeCell ref="U57:V57"/>
    <mergeCell ref="W57:X57"/>
    <mergeCell ref="Q55:R55"/>
    <mergeCell ref="S55:T55"/>
    <mergeCell ref="U55:V55"/>
    <mergeCell ref="W55:X55"/>
    <mergeCell ref="W54:X54"/>
    <mergeCell ref="C55:D55"/>
    <mergeCell ref="E55:F55"/>
    <mergeCell ref="G55:H55"/>
    <mergeCell ref="I55:J55"/>
    <mergeCell ref="K55:L55"/>
    <mergeCell ref="O55:P55"/>
    <mergeCell ref="C54:D54"/>
    <mergeCell ref="E54:F54"/>
    <mergeCell ref="G54:H54"/>
    <mergeCell ref="I54:J54"/>
    <mergeCell ref="K54:L54"/>
    <mergeCell ref="O54:P54"/>
    <mergeCell ref="C57:D57"/>
    <mergeCell ref="M48:M51"/>
    <mergeCell ref="O48:P48"/>
    <mergeCell ref="Q48:R48"/>
    <mergeCell ref="S48:T48"/>
    <mergeCell ref="U48:V48"/>
    <mergeCell ref="C47:D47"/>
    <mergeCell ref="C51:D51"/>
    <mergeCell ref="E51:F51"/>
    <mergeCell ref="G51:H51"/>
    <mergeCell ref="A48:A51"/>
    <mergeCell ref="C48:D48"/>
    <mergeCell ref="A36:A39"/>
    <mergeCell ref="C36:D36"/>
    <mergeCell ref="E36:F36"/>
    <mergeCell ref="G36:H36"/>
    <mergeCell ref="I36:J36"/>
    <mergeCell ref="K36:L36"/>
    <mergeCell ref="M36:M39"/>
    <mergeCell ref="O36:P36"/>
    <mergeCell ref="W52:X52"/>
    <mergeCell ref="Q53:R53"/>
    <mergeCell ref="S53:T53"/>
    <mergeCell ref="U53:V53"/>
    <mergeCell ref="W53:X53"/>
    <mergeCell ref="Q7:R7"/>
    <mergeCell ref="S7:T7"/>
    <mergeCell ref="U7:V7"/>
    <mergeCell ref="W7:X7"/>
    <mergeCell ref="Q52:R52"/>
    <mergeCell ref="W48:X48"/>
    <mergeCell ref="W49:X49"/>
    <mergeCell ref="W50:X50"/>
    <mergeCell ref="W51:X51"/>
    <mergeCell ref="S44:T44"/>
    <mergeCell ref="U44:V44"/>
    <mergeCell ref="W44:X44"/>
    <mergeCell ref="S45:T45"/>
    <mergeCell ref="U45:V45"/>
    <mergeCell ref="W45:X45"/>
    <mergeCell ref="S46:T46"/>
    <mergeCell ref="U46:V46"/>
    <mergeCell ref="A1:K1"/>
    <mergeCell ref="M1:X1"/>
    <mergeCell ref="A5:B7"/>
    <mergeCell ref="C5:D5"/>
    <mergeCell ref="E5:F5"/>
    <mergeCell ref="G5:H5"/>
    <mergeCell ref="I5:J5"/>
    <mergeCell ref="K5:L5"/>
    <mergeCell ref="M5:N7"/>
    <mergeCell ref="O5:P5"/>
    <mergeCell ref="A52:A55"/>
    <mergeCell ref="C52:D52"/>
    <mergeCell ref="E52:F52"/>
    <mergeCell ref="G52:H52"/>
    <mergeCell ref="I52:J52"/>
    <mergeCell ref="K52:L52"/>
    <mergeCell ref="Q5:R5"/>
    <mergeCell ref="S5:T5"/>
    <mergeCell ref="U5:V5"/>
    <mergeCell ref="S52:T52"/>
    <mergeCell ref="U52:V52"/>
    <mergeCell ref="C53:D53"/>
    <mergeCell ref="E53:F53"/>
    <mergeCell ref="G53:H53"/>
    <mergeCell ref="I53:J53"/>
    <mergeCell ref="K53:L53"/>
    <mergeCell ref="O53:P53"/>
    <mergeCell ref="M52:M55"/>
    <mergeCell ref="O52:P52"/>
    <mergeCell ref="Q54:R54"/>
    <mergeCell ref="S54:T54"/>
    <mergeCell ref="U54:V54"/>
    <mergeCell ref="U36:V36"/>
    <mergeCell ref="W36:X36"/>
    <mergeCell ref="C37:D37"/>
    <mergeCell ref="E37:F37"/>
    <mergeCell ref="G37:H37"/>
    <mergeCell ref="I37:J37"/>
    <mergeCell ref="K37:L37"/>
    <mergeCell ref="O37:P37"/>
    <mergeCell ref="Q37:R37"/>
    <mergeCell ref="S37:T37"/>
    <mergeCell ref="U37:V37"/>
    <mergeCell ref="W37:X37"/>
    <mergeCell ref="S38:T38"/>
    <mergeCell ref="U38:V38"/>
    <mergeCell ref="W38:X38"/>
    <mergeCell ref="W5:X5"/>
    <mergeCell ref="C7:D7"/>
    <mergeCell ref="E7:F7"/>
    <mergeCell ref="G7:H7"/>
    <mergeCell ref="I7:J7"/>
    <mergeCell ref="K7:L7"/>
    <mergeCell ref="O7:P7"/>
    <mergeCell ref="K28:L28"/>
    <mergeCell ref="K29:L29"/>
    <mergeCell ref="K30:L30"/>
    <mergeCell ref="K31:L31"/>
    <mergeCell ref="M28:M31"/>
    <mergeCell ref="O28:P28"/>
    <mergeCell ref="Q28:R28"/>
    <mergeCell ref="S28:T28"/>
    <mergeCell ref="U28:V28"/>
    <mergeCell ref="W28:X28"/>
    <mergeCell ref="C39:D39"/>
    <mergeCell ref="E39:F39"/>
    <mergeCell ref="G39:H39"/>
    <mergeCell ref="I39:J39"/>
    <mergeCell ref="K39:L39"/>
    <mergeCell ref="O39:P39"/>
    <mergeCell ref="Q39:R39"/>
    <mergeCell ref="S39:T39"/>
    <mergeCell ref="U39:V39"/>
    <mergeCell ref="W39:X39"/>
    <mergeCell ref="C38:D38"/>
    <mergeCell ref="E38:F38"/>
    <mergeCell ref="G38:H38"/>
    <mergeCell ref="I38:J38"/>
    <mergeCell ref="K38:L38"/>
    <mergeCell ref="O38:P38"/>
    <mergeCell ref="Q38:R38"/>
    <mergeCell ref="A32:A35"/>
    <mergeCell ref="C32:D32"/>
    <mergeCell ref="E32:F32"/>
    <mergeCell ref="G32:H32"/>
    <mergeCell ref="I32:J32"/>
    <mergeCell ref="K32:L32"/>
    <mergeCell ref="M32:M35"/>
    <mergeCell ref="O32:P32"/>
    <mergeCell ref="Q32:R32"/>
    <mergeCell ref="S32:T32"/>
    <mergeCell ref="U32:V32"/>
    <mergeCell ref="W32:X32"/>
    <mergeCell ref="Y32:Y35"/>
    <mergeCell ref="AA32:AB32"/>
    <mergeCell ref="AC32:AD32"/>
    <mergeCell ref="AE32:AF32"/>
    <mergeCell ref="AG32:AH32"/>
    <mergeCell ref="C35:D35"/>
    <mergeCell ref="E35:F35"/>
    <mergeCell ref="G35:H35"/>
    <mergeCell ref="I35:J35"/>
    <mergeCell ref="K35:L35"/>
    <mergeCell ref="O35:P35"/>
    <mergeCell ref="Q35:R35"/>
    <mergeCell ref="S35:T35"/>
    <mergeCell ref="U35:V35"/>
    <mergeCell ref="W35:X35"/>
    <mergeCell ref="AA35:AB35"/>
    <mergeCell ref="AC35:AD35"/>
    <mergeCell ref="AE35:AF35"/>
    <mergeCell ref="AG35:AH35"/>
    <mergeCell ref="AI35:AJ35"/>
    <mergeCell ref="AI32:AJ32"/>
    <mergeCell ref="C33:D33"/>
    <mergeCell ref="E33:F33"/>
    <mergeCell ref="G33:H33"/>
    <mergeCell ref="I33:J33"/>
    <mergeCell ref="K33:L33"/>
    <mergeCell ref="O33:P33"/>
    <mergeCell ref="Q33:R33"/>
    <mergeCell ref="S33:T33"/>
    <mergeCell ref="U33:V33"/>
    <mergeCell ref="W33:X33"/>
    <mergeCell ref="AA33:AB33"/>
    <mergeCell ref="AC33:AD33"/>
    <mergeCell ref="AE33:AF33"/>
    <mergeCell ref="AG33:AH33"/>
    <mergeCell ref="AI33:AJ33"/>
    <mergeCell ref="C34:D34"/>
    <mergeCell ref="E34:F34"/>
    <mergeCell ref="G34:H34"/>
    <mergeCell ref="I34:J34"/>
    <mergeCell ref="K34:L34"/>
    <mergeCell ref="O34:P34"/>
    <mergeCell ref="Q34:R34"/>
    <mergeCell ref="S34:T34"/>
    <mergeCell ref="U34:V34"/>
    <mergeCell ref="W34:X34"/>
    <mergeCell ref="AA34:AB34"/>
    <mergeCell ref="AC34:AD34"/>
    <mergeCell ref="AE34:AF34"/>
    <mergeCell ref="AG34:AH34"/>
    <mergeCell ref="AI34:AJ34"/>
    <mergeCell ref="O29:P29"/>
    <mergeCell ref="Q29:R29"/>
    <mergeCell ref="S29:T29"/>
    <mergeCell ref="U29:V29"/>
    <mergeCell ref="W29:X29"/>
    <mergeCell ref="O30:P30"/>
    <mergeCell ref="Q30:R30"/>
    <mergeCell ref="S30:T30"/>
    <mergeCell ref="U30:V30"/>
    <mergeCell ref="W30:X30"/>
    <mergeCell ref="O31:P31"/>
    <mergeCell ref="Q31:R31"/>
    <mergeCell ref="S31:T31"/>
    <mergeCell ref="U31:V31"/>
    <mergeCell ref="W31:X31"/>
    <mergeCell ref="A28:A31"/>
    <mergeCell ref="C28:D28"/>
    <mergeCell ref="C29:D29"/>
    <mergeCell ref="C30:D30"/>
    <mergeCell ref="C31:D31"/>
    <mergeCell ref="E28:F28"/>
    <mergeCell ref="E29:F29"/>
    <mergeCell ref="E30:F30"/>
    <mergeCell ref="E31:F31"/>
    <mergeCell ref="G28:H28"/>
    <mergeCell ref="G29:H29"/>
    <mergeCell ref="G30:H30"/>
    <mergeCell ref="G31:H31"/>
    <mergeCell ref="I28:J28"/>
    <mergeCell ref="I29:J29"/>
    <mergeCell ref="I30:J30"/>
    <mergeCell ref="I31:J31"/>
    <mergeCell ref="A24:A27"/>
    <mergeCell ref="C24:D24"/>
    <mergeCell ref="E24:F24"/>
    <mergeCell ref="G24:H24"/>
    <mergeCell ref="I24:J24"/>
    <mergeCell ref="K24:L24"/>
    <mergeCell ref="C25:D25"/>
    <mergeCell ref="E25:F25"/>
    <mergeCell ref="G25:H25"/>
    <mergeCell ref="I25:J25"/>
    <mergeCell ref="K25:L25"/>
    <mergeCell ref="C26:D26"/>
    <mergeCell ref="E26:F26"/>
    <mergeCell ref="G26:H26"/>
    <mergeCell ref="I26:J26"/>
    <mergeCell ref="K26:L26"/>
    <mergeCell ref="C27:D27"/>
    <mergeCell ref="E27:F27"/>
    <mergeCell ref="G27:H27"/>
    <mergeCell ref="I27:J27"/>
    <mergeCell ref="K27:L27"/>
    <mergeCell ref="M24:M27"/>
    <mergeCell ref="O24:P24"/>
    <mergeCell ref="Q24:R24"/>
    <mergeCell ref="S24:T24"/>
    <mergeCell ref="U24:V24"/>
    <mergeCell ref="W24:X24"/>
    <mergeCell ref="O25:P25"/>
    <mergeCell ref="Q25:R25"/>
    <mergeCell ref="S25:T25"/>
    <mergeCell ref="U25:V25"/>
    <mergeCell ref="W25:X25"/>
    <mergeCell ref="O26:P26"/>
    <mergeCell ref="Q26:R26"/>
    <mergeCell ref="S26:T26"/>
    <mergeCell ref="U26:V26"/>
    <mergeCell ref="W26:X26"/>
    <mergeCell ref="O27:P27"/>
    <mergeCell ref="Q27:R27"/>
    <mergeCell ref="S27:T27"/>
    <mergeCell ref="U27:V27"/>
    <mergeCell ref="W27:X27"/>
    <mergeCell ref="A20:A23"/>
    <mergeCell ref="C20:D20"/>
    <mergeCell ref="E20:F20"/>
    <mergeCell ref="G20:H20"/>
    <mergeCell ref="I20:J20"/>
    <mergeCell ref="K20:L20"/>
    <mergeCell ref="M20:M23"/>
    <mergeCell ref="O20:P20"/>
    <mergeCell ref="Q20:R20"/>
    <mergeCell ref="S20:T20"/>
    <mergeCell ref="U20:V20"/>
    <mergeCell ref="W20:X20"/>
    <mergeCell ref="Y20:Y23"/>
    <mergeCell ref="AA20:AB20"/>
    <mergeCell ref="AC20:AD20"/>
    <mergeCell ref="AE20:AF20"/>
    <mergeCell ref="AG20:AH20"/>
    <mergeCell ref="C23:D23"/>
    <mergeCell ref="E23:F23"/>
    <mergeCell ref="G23:H23"/>
    <mergeCell ref="I23:J23"/>
    <mergeCell ref="K23:L23"/>
    <mergeCell ref="O23:P23"/>
    <mergeCell ref="Q23:R23"/>
    <mergeCell ref="S23:T23"/>
    <mergeCell ref="U23:V23"/>
    <mergeCell ref="W23:X23"/>
    <mergeCell ref="AA23:AB23"/>
    <mergeCell ref="AC23:AD23"/>
    <mergeCell ref="AE23:AF23"/>
    <mergeCell ref="AG23:AH23"/>
    <mergeCell ref="AI23:AJ23"/>
    <mergeCell ref="AI20:AJ20"/>
    <mergeCell ref="C21:D21"/>
    <mergeCell ref="E21:F21"/>
    <mergeCell ref="G21:H21"/>
    <mergeCell ref="I21:J21"/>
    <mergeCell ref="K21:L21"/>
    <mergeCell ref="O21:P21"/>
    <mergeCell ref="Q21:R21"/>
    <mergeCell ref="S21:T21"/>
    <mergeCell ref="U21:V21"/>
    <mergeCell ref="W21:X21"/>
    <mergeCell ref="AA21:AB21"/>
    <mergeCell ref="AC21:AD21"/>
    <mergeCell ref="AE21:AF21"/>
    <mergeCell ref="AG21:AH21"/>
    <mergeCell ref="AI21:AJ21"/>
    <mergeCell ref="C22:D22"/>
    <mergeCell ref="E22:F22"/>
    <mergeCell ref="G22:H22"/>
    <mergeCell ref="I22:J22"/>
    <mergeCell ref="K22:L22"/>
    <mergeCell ref="O22:P22"/>
    <mergeCell ref="Q22:R22"/>
    <mergeCell ref="S22:T22"/>
    <mergeCell ref="U22:V22"/>
    <mergeCell ref="W22:X22"/>
    <mergeCell ref="AA22:AB22"/>
    <mergeCell ref="AC22:AD22"/>
    <mergeCell ref="AE22:AF22"/>
    <mergeCell ref="AG22:AH22"/>
    <mergeCell ref="AI22:AJ22"/>
    <mergeCell ref="A16:A19"/>
    <mergeCell ref="C16:D16"/>
    <mergeCell ref="C17:D17"/>
    <mergeCell ref="C18:D18"/>
    <mergeCell ref="C19:D19"/>
    <mergeCell ref="E16:F16"/>
    <mergeCell ref="G16:H16"/>
    <mergeCell ref="I16:J16"/>
    <mergeCell ref="K16:L16"/>
    <mergeCell ref="E17:F17"/>
    <mergeCell ref="G17:H17"/>
    <mergeCell ref="I17:J17"/>
    <mergeCell ref="K17:L17"/>
    <mergeCell ref="E18:F18"/>
    <mergeCell ref="G18:H18"/>
    <mergeCell ref="I18:J18"/>
    <mergeCell ref="K18:L18"/>
    <mergeCell ref="E19:F19"/>
    <mergeCell ref="G19:H19"/>
    <mergeCell ref="I19:J19"/>
    <mergeCell ref="K19:L19"/>
    <mergeCell ref="M16:M19"/>
    <mergeCell ref="O16:P16"/>
    <mergeCell ref="O17:P17"/>
    <mergeCell ref="O18:P18"/>
    <mergeCell ref="O19:P19"/>
    <mergeCell ref="Q16:R16"/>
    <mergeCell ref="S16:T16"/>
    <mergeCell ref="U16:V16"/>
    <mergeCell ref="W16:X16"/>
    <mergeCell ref="Q17:R17"/>
    <mergeCell ref="S17:T17"/>
    <mergeCell ref="U17:V17"/>
    <mergeCell ref="W17:X17"/>
    <mergeCell ref="Q18:R18"/>
    <mergeCell ref="S18:T18"/>
    <mergeCell ref="U18:V18"/>
    <mergeCell ref="W18:X18"/>
    <mergeCell ref="Q19:R19"/>
    <mergeCell ref="S19:T19"/>
    <mergeCell ref="U19:V19"/>
    <mergeCell ref="W19:X19"/>
    <mergeCell ref="Y16:Y19"/>
    <mergeCell ref="AA16:AB16"/>
    <mergeCell ref="AA17:AB17"/>
    <mergeCell ref="AA18:AB18"/>
    <mergeCell ref="AA19:AB19"/>
    <mergeCell ref="AC16:AD16"/>
    <mergeCell ref="AE16:AF16"/>
    <mergeCell ref="AG16:AH16"/>
    <mergeCell ref="AI16:AJ16"/>
    <mergeCell ref="AC17:AD17"/>
    <mergeCell ref="AE17:AF17"/>
    <mergeCell ref="AG17:AH17"/>
    <mergeCell ref="AI17:AJ17"/>
    <mergeCell ref="AC18:AD18"/>
    <mergeCell ref="AE18:AF18"/>
    <mergeCell ref="AG18:AH18"/>
    <mergeCell ref="AI18:AJ18"/>
    <mergeCell ref="AC19:AD19"/>
    <mergeCell ref="AE19:AF19"/>
    <mergeCell ref="AG19:AH19"/>
    <mergeCell ref="AI19:AJ19"/>
    <mergeCell ref="A8:A11"/>
    <mergeCell ref="C8:D8"/>
    <mergeCell ref="E8:F8"/>
    <mergeCell ref="G8:H8"/>
    <mergeCell ref="I8:J8"/>
    <mergeCell ref="K8:L8"/>
    <mergeCell ref="C9:D9"/>
    <mergeCell ref="E9:F9"/>
    <mergeCell ref="G9:H9"/>
    <mergeCell ref="I9:J9"/>
    <mergeCell ref="K9:L9"/>
    <mergeCell ref="C10:D10"/>
    <mergeCell ref="E10:F10"/>
    <mergeCell ref="G10:H10"/>
    <mergeCell ref="I10:J10"/>
    <mergeCell ref="K10:L10"/>
    <mergeCell ref="C11:D11"/>
    <mergeCell ref="E11:F11"/>
    <mergeCell ref="G11:H11"/>
    <mergeCell ref="I11:J11"/>
    <mergeCell ref="K11:L11"/>
    <mergeCell ref="M8:M11"/>
    <mergeCell ref="O8:P8"/>
    <mergeCell ref="Q8:R8"/>
    <mergeCell ref="S8:T8"/>
    <mergeCell ref="U8:V8"/>
    <mergeCell ref="W8:X8"/>
    <mergeCell ref="O9:P9"/>
    <mergeCell ref="Q9:R9"/>
    <mergeCell ref="S9:T9"/>
    <mergeCell ref="U9:V9"/>
    <mergeCell ref="W9:X9"/>
    <mergeCell ref="O10:P10"/>
    <mergeCell ref="Q10:R10"/>
    <mergeCell ref="S10:T10"/>
    <mergeCell ref="U10:V10"/>
    <mergeCell ref="W10:X10"/>
    <mergeCell ref="O11:P11"/>
    <mergeCell ref="Q11:R11"/>
    <mergeCell ref="S11:T11"/>
    <mergeCell ref="U11:V11"/>
    <mergeCell ref="W11:X11"/>
    <mergeCell ref="Y8:Y11"/>
    <mergeCell ref="AA8:AB8"/>
    <mergeCell ref="AC8:AD8"/>
    <mergeCell ref="AE8:AF8"/>
    <mergeCell ref="AG8:AH8"/>
    <mergeCell ref="AI8:AJ8"/>
    <mergeCell ref="AA9:AB9"/>
    <mergeCell ref="AC9:AD9"/>
    <mergeCell ref="AE9:AF9"/>
    <mergeCell ref="AG9:AH9"/>
    <mergeCell ref="AI9:AJ9"/>
    <mergeCell ref="AA10:AB10"/>
    <mergeCell ref="AC10:AD10"/>
    <mergeCell ref="AE10:AF10"/>
    <mergeCell ref="AG10:AH10"/>
    <mergeCell ref="AI10:AJ10"/>
    <mergeCell ref="AA11:AB11"/>
    <mergeCell ref="AC11:AD11"/>
    <mergeCell ref="AE11:AF11"/>
    <mergeCell ref="AG11:AH11"/>
    <mergeCell ref="AI11:AJ11"/>
  </mergeCells>
  <phoneticPr fontId="2"/>
  <conditionalFormatting sqref="A3">
    <cfRule type="expression" dxfId="2" priority="3" stopIfTrue="1">
      <formula>$Z$3=""</formula>
    </cfRule>
  </conditionalFormatting>
  <conditionalFormatting sqref="M3">
    <cfRule type="expression" dxfId="1" priority="2" stopIfTrue="1">
      <formula>$Z$3=""</formula>
    </cfRule>
  </conditionalFormatting>
  <conditionalFormatting sqref="Y3">
    <cfRule type="expression" dxfId="0" priority="1" stopIfTrue="1">
      <formula>$Z$3=""</formula>
    </cfRule>
  </conditionalFormatting>
  <dataValidations count="3">
    <dataValidation type="list" allowBlank="1" showInputMessage="1" showErrorMessage="1" prompt="出場されましたら、「○」を入力してください、" sqref="JK44:JT103 TG44:TP103 ADC44:ADL103 AMY44:ANH103 AWU44:AXD103 BGQ44:BGZ103 BQM44:BQV103 CAI44:CAR103 CKE44:CKN103 CUA44:CUJ103 DDW44:DEF103 DNS44:DOB103 DXO44:DXX103 EHK44:EHT103 ERG44:ERP103 FBC44:FBL103 FKY44:FLH103 FUU44:FVD103 GEQ44:GEZ103 GOM44:GOV103 GYI44:GYR103 HIE44:HIN103 HSA44:HSJ103 IBW44:ICF103 ILS44:IMB103 IVO44:IVX103 JFK44:JFT103 JPG44:JPP103 JZC44:JZL103 KIY44:KJH103 KSU44:KTD103 LCQ44:LCZ103 LMM44:LMV103 LWI44:LWR103 MGE44:MGN103 MQA44:MQJ103 MZW44:NAF103 NJS44:NKB103 NTO44:NTX103 ODK44:ODT103 ONG44:ONP103 OXC44:OXL103 PGY44:PHH103 PQU44:PRD103 QAQ44:QAZ103 QKM44:QKV103 QUI44:QUR103 REE44:REN103 ROA44:ROJ103 RXW44:RYF103 SHS44:SIB103 SRO44:SRX103 TBK44:TBT103 TLG44:TLP103 TVC44:TVL103 UEY44:UFH103 UOU44:UPD103 UYQ44:UYZ103 VIM44:VIV103 VSI44:VSR103 WCE44:WCN103 WMA44:WMJ103 WVW44:WWF103 C65592:L65651 IY65580:JH65639 SU65580:TD65639 ACQ65580:ACZ65639 AMM65580:AMV65639 AWI65580:AWR65639 BGE65580:BGN65639 BQA65580:BQJ65639 BZW65580:CAF65639 CJS65580:CKB65639 CTO65580:CTX65639 DDK65580:DDT65639 DNG65580:DNP65639 DXC65580:DXL65639 EGY65580:EHH65639 EQU65580:ERD65639 FAQ65580:FAZ65639 FKM65580:FKV65639 FUI65580:FUR65639 GEE65580:GEN65639 GOA65580:GOJ65639 GXW65580:GYF65639 HHS65580:HIB65639 HRO65580:HRX65639 IBK65580:IBT65639 ILG65580:ILP65639 IVC65580:IVL65639 JEY65580:JFH65639 JOU65580:JPD65639 JYQ65580:JYZ65639 KIM65580:KIV65639 KSI65580:KSR65639 LCE65580:LCN65639 LMA65580:LMJ65639 LVW65580:LWF65639 MFS65580:MGB65639 MPO65580:MPX65639 MZK65580:MZT65639 NJG65580:NJP65639 NTC65580:NTL65639 OCY65580:ODH65639 OMU65580:OND65639 OWQ65580:OWZ65639 PGM65580:PGV65639 PQI65580:PQR65639 QAE65580:QAN65639 QKA65580:QKJ65639 QTW65580:QUF65639 RDS65580:REB65639 RNO65580:RNX65639 RXK65580:RXT65639 SHG65580:SHP65639 SRC65580:SRL65639 TAY65580:TBH65639 TKU65580:TLD65639 TUQ65580:TUZ65639 UEM65580:UEV65639 UOI65580:UOR65639 UYE65580:UYN65639 VIA65580:VIJ65639 VRW65580:VSF65639 WBS65580:WCB65639 WLO65580:WLX65639 WVK65580:WVT65639 C131128:L131187 IY131116:JH131175 SU131116:TD131175 ACQ131116:ACZ131175 AMM131116:AMV131175 AWI131116:AWR131175 BGE131116:BGN131175 BQA131116:BQJ131175 BZW131116:CAF131175 CJS131116:CKB131175 CTO131116:CTX131175 DDK131116:DDT131175 DNG131116:DNP131175 DXC131116:DXL131175 EGY131116:EHH131175 EQU131116:ERD131175 FAQ131116:FAZ131175 FKM131116:FKV131175 FUI131116:FUR131175 GEE131116:GEN131175 GOA131116:GOJ131175 GXW131116:GYF131175 HHS131116:HIB131175 HRO131116:HRX131175 IBK131116:IBT131175 ILG131116:ILP131175 IVC131116:IVL131175 JEY131116:JFH131175 JOU131116:JPD131175 JYQ131116:JYZ131175 KIM131116:KIV131175 KSI131116:KSR131175 LCE131116:LCN131175 LMA131116:LMJ131175 LVW131116:LWF131175 MFS131116:MGB131175 MPO131116:MPX131175 MZK131116:MZT131175 NJG131116:NJP131175 NTC131116:NTL131175 OCY131116:ODH131175 OMU131116:OND131175 OWQ131116:OWZ131175 PGM131116:PGV131175 PQI131116:PQR131175 QAE131116:QAN131175 QKA131116:QKJ131175 QTW131116:QUF131175 RDS131116:REB131175 RNO131116:RNX131175 RXK131116:RXT131175 SHG131116:SHP131175 SRC131116:SRL131175 TAY131116:TBH131175 TKU131116:TLD131175 TUQ131116:TUZ131175 UEM131116:UEV131175 UOI131116:UOR131175 UYE131116:UYN131175 VIA131116:VIJ131175 VRW131116:VSF131175 WBS131116:WCB131175 WLO131116:WLX131175 WVK131116:WVT131175 C196664:L196723 IY196652:JH196711 SU196652:TD196711 ACQ196652:ACZ196711 AMM196652:AMV196711 AWI196652:AWR196711 BGE196652:BGN196711 BQA196652:BQJ196711 BZW196652:CAF196711 CJS196652:CKB196711 CTO196652:CTX196711 DDK196652:DDT196711 DNG196652:DNP196711 DXC196652:DXL196711 EGY196652:EHH196711 EQU196652:ERD196711 FAQ196652:FAZ196711 FKM196652:FKV196711 FUI196652:FUR196711 GEE196652:GEN196711 GOA196652:GOJ196711 GXW196652:GYF196711 HHS196652:HIB196711 HRO196652:HRX196711 IBK196652:IBT196711 ILG196652:ILP196711 IVC196652:IVL196711 JEY196652:JFH196711 JOU196652:JPD196711 JYQ196652:JYZ196711 KIM196652:KIV196711 KSI196652:KSR196711 LCE196652:LCN196711 LMA196652:LMJ196711 LVW196652:LWF196711 MFS196652:MGB196711 MPO196652:MPX196711 MZK196652:MZT196711 NJG196652:NJP196711 NTC196652:NTL196711 OCY196652:ODH196711 OMU196652:OND196711 OWQ196652:OWZ196711 PGM196652:PGV196711 PQI196652:PQR196711 QAE196652:QAN196711 QKA196652:QKJ196711 QTW196652:QUF196711 RDS196652:REB196711 RNO196652:RNX196711 RXK196652:RXT196711 SHG196652:SHP196711 SRC196652:SRL196711 TAY196652:TBH196711 TKU196652:TLD196711 TUQ196652:TUZ196711 UEM196652:UEV196711 UOI196652:UOR196711 UYE196652:UYN196711 VIA196652:VIJ196711 VRW196652:VSF196711 WBS196652:WCB196711 WLO196652:WLX196711 WVK196652:WVT196711 C262200:L262259 IY262188:JH262247 SU262188:TD262247 ACQ262188:ACZ262247 AMM262188:AMV262247 AWI262188:AWR262247 BGE262188:BGN262247 BQA262188:BQJ262247 BZW262188:CAF262247 CJS262188:CKB262247 CTO262188:CTX262247 DDK262188:DDT262247 DNG262188:DNP262247 DXC262188:DXL262247 EGY262188:EHH262247 EQU262188:ERD262247 FAQ262188:FAZ262247 FKM262188:FKV262247 FUI262188:FUR262247 GEE262188:GEN262247 GOA262188:GOJ262247 GXW262188:GYF262247 HHS262188:HIB262247 HRO262188:HRX262247 IBK262188:IBT262247 ILG262188:ILP262247 IVC262188:IVL262247 JEY262188:JFH262247 JOU262188:JPD262247 JYQ262188:JYZ262247 KIM262188:KIV262247 KSI262188:KSR262247 LCE262188:LCN262247 LMA262188:LMJ262247 LVW262188:LWF262247 MFS262188:MGB262247 MPO262188:MPX262247 MZK262188:MZT262247 NJG262188:NJP262247 NTC262188:NTL262247 OCY262188:ODH262247 OMU262188:OND262247 OWQ262188:OWZ262247 PGM262188:PGV262247 PQI262188:PQR262247 QAE262188:QAN262247 QKA262188:QKJ262247 QTW262188:QUF262247 RDS262188:REB262247 RNO262188:RNX262247 RXK262188:RXT262247 SHG262188:SHP262247 SRC262188:SRL262247 TAY262188:TBH262247 TKU262188:TLD262247 TUQ262188:TUZ262247 UEM262188:UEV262247 UOI262188:UOR262247 UYE262188:UYN262247 VIA262188:VIJ262247 VRW262188:VSF262247 WBS262188:WCB262247 WLO262188:WLX262247 WVK262188:WVT262247 C327736:L327795 IY327724:JH327783 SU327724:TD327783 ACQ327724:ACZ327783 AMM327724:AMV327783 AWI327724:AWR327783 BGE327724:BGN327783 BQA327724:BQJ327783 BZW327724:CAF327783 CJS327724:CKB327783 CTO327724:CTX327783 DDK327724:DDT327783 DNG327724:DNP327783 DXC327724:DXL327783 EGY327724:EHH327783 EQU327724:ERD327783 FAQ327724:FAZ327783 FKM327724:FKV327783 FUI327724:FUR327783 GEE327724:GEN327783 GOA327724:GOJ327783 GXW327724:GYF327783 HHS327724:HIB327783 HRO327724:HRX327783 IBK327724:IBT327783 ILG327724:ILP327783 IVC327724:IVL327783 JEY327724:JFH327783 JOU327724:JPD327783 JYQ327724:JYZ327783 KIM327724:KIV327783 KSI327724:KSR327783 LCE327724:LCN327783 LMA327724:LMJ327783 LVW327724:LWF327783 MFS327724:MGB327783 MPO327724:MPX327783 MZK327724:MZT327783 NJG327724:NJP327783 NTC327724:NTL327783 OCY327724:ODH327783 OMU327724:OND327783 OWQ327724:OWZ327783 PGM327724:PGV327783 PQI327724:PQR327783 QAE327724:QAN327783 QKA327724:QKJ327783 QTW327724:QUF327783 RDS327724:REB327783 RNO327724:RNX327783 RXK327724:RXT327783 SHG327724:SHP327783 SRC327724:SRL327783 TAY327724:TBH327783 TKU327724:TLD327783 TUQ327724:TUZ327783 UEM327724:UEV327783 UOI327724:UOR327783 UYE327724:UYN327783 VIA327724:VIJ327783 VRW327724:VSF327783 WBS327724:WCB327783 WLO327724:WLX327783 WVK327724:WVT327783 C393272:L393331 IY393260:JH393319 SU393260:TD393319 ACQ393260:ACZ393319 AMM393260:AMV393319 AWI393260:AWR393319 BGE393260:BGN393319 BQA393260:BQJ393319 BZW393260:CAF393319 CJS393260:CKB393319 CTO393260:CTX393319 DDK393260:DDT393319 DNG393260:DNP393319 DXC393260:DXL393319 EGY393260:EHH393319 EQU393260:ERD393319 FAQ393260:FAZ393319 FKM393260:FKV393319 FUI393260:FUR393319 GEE393260:GEN393319 GOA393260:GOJ393319 GXW393260:GYF393319 HHS393260:HIB393319 HRO393260:HRX393319 IBK393260:IBT393319 ILG393260:ILP393319 IVC393260:IVL393319 JEY393260:JFH393319 JOU393260:JPD393319 JYQ393260:JYZ393319 KIM393260:KIV393319 KSI393260:KSR393319 LCE393260:LCN393319 LMA393260:LMJ393319 LVW393260:LWF393319 MFS393260:MGB393319 MPO393260:MPX393319 MZK393260:MZT393319 NJG393260:NJP393319 NTC393260:NTL393319 OCY393260:ODH393319 OMU393260:OND393319 OWQ393260:OWZ393319 PGM393260:PGV393319 PQI393260:PQR393319 QAE393260:QAN393319 QKA393260:QKJ393319 QTW393260:QUF393319 RDS393260:REB393319 RNO393260:RNX393319 RXK393260:RXT393319 SHG393260:SHP393319 SRC393260:SRL393319 TAY393260:TBH393319 TKU393260:TLD393319 TUQ393260:TUZ393319 UEM393260:UEV393319 UOI393260:UOR393319 UYE393260:UYN393319 VIA393260:VIJ393319 VRW393260:VSF393319 WBS393260:WCB393319 WLO393260:WLX393319 WVK393260:WVT393319 C458808:L458867 IY458796:JH458855 SU458796:TD458855 ACQ458796:ACZ458855 AMM458796:AMV458855 AWI458796:AWR458855 BGE458796:BGN458855 BQA458796:BQJ458855 BZW458796:CAF458855 CJS458796:CKB458855 CTO458796:CTX458855 DDK458796:DDT458855 DNG458796:DNP458855 DXC458796:DXL458855 EGY458796:EHH458855 EQU458796:ERD458855 FAQ458796:FAZ458855 FKM458796:FKV458855 FUI458796:FUR458855 GEE458796:GEN458855 GOA458796:GOJ458855 GXW458796:GYF458855 HHS458796:HIB458855 HRO458796:HRX458855 IBK458796:IBT458855 ILG458796:ILP458855 IVC458796:IVL458855 JEY458796:JFH458855 JOU458796:JPD458855 JYQ458796:JYZ458855 KIM458796:KIV458855 KSI458796:KSR458855 LCE458796:LCN458855 LMA458796:LMJ458855 LVW458796:LWF458855 MFS458796:MGB458855 MPO458796:MPX458855 MZK458796:MZT458855 NJG458796:NJP458855 NTC458796:NTL458855 OCY458796:ODH458855 OMU458796:OND458855 OWQ458796:OWZ458855 PGM458796:PGV458855 PQI458796:PQR458855 QAE458796:QAN458855 QKA458796:QKJ458855 QTW458796:QUF458855 RDS458796:REB458855 RNO458796:RNX458855 RXK458796:RXT458855 SHG458796:SHP458855 SRC458796:SRL458855 TAY458796:TBH458855 TKU458796:TLD458855 TUQ458796:TUZ458855 UEM458796:UEV458855 UOI458796:UOR458855 UYE458796:UYN458855 VIA458796:VIJ458855 VRW458796:VSF458855 WBS458796:WCB458855 WLO458796:WLX458855 WVK458796:WVT458855 C524344:L524403 IY524332:JH524391 SU524332:TD524391 ACQ524332:ACZ524391 AMM524332:AMV524391 AWI524332:AWR524391 BGE524332:BGN524391 BQA524332:BQJ524391 BZW524332:CAF524391 CJS524332:CKB524391 CTO524332:CTX524391 DDK524332:DDT524391 DNG524332:DNP524391 DXC524332:DXL524391 EGY524332:EHH524391 EQU524332:ERD524391 FAQ524332:FAZ524391 FKM524332:FKV524391 FUI524332:FUR524391 GEE524332:GEN524391 GOA524332:GOJ524391 GXW524332:GYF524391 HHS524332:HIB524391 HRO524332:HRX524391 IBK524332:IBT524391 ILG524332:ILP524391 IVC524332:IVL524391 JEY524332:JFH524391 JOU524332:JPD524391 JYQ524332:JYZ524391 KIM524332:KIV524391 KSI524332:KSR524391 LCE524332:LCN524391 LMA524332:LMJ524391 LVW524332:LWF524391 MFS524332:MGB524391 MPO524332:MPX524391 MZK524332:MZT524391 NJG524332:NJP524391 NTC524332:NTL524391 OCY524332:ODH524391 OMU524332:OND524391 OWQ524332:OWZ524391 PGM524332:PGV524391 PQI524332:PQR524391 QAE524332:QAN524391 QKA524332:QKJ524391 QTW524332:QUF524391 RDS524332:REB524391 RNO524332:RNX524391 RXK524332:RXT524391 SHG524332:SHP524391 SRC524332:SRL524391 TAY524332:TBH524391 TKU524332:TLD524391 TUQ524332:TUZ524391 UEM524332:UEV524391 UOI524332:UOR524391 UYE524332:UYN524391 VIA524332:VIJ524391 VRW524332:VSF524391 WBS524332:WCB524391 WLO524332:WLX524391 WVK524332:WVT524391 C589880:L589939 IY589868:JH589927 SU589868:TD589927 ACQ589868:ACZ589927 AMM589868:AMV589927 AWI589868:AWR589927 BGE589868:BGN589927 BQA589868:BQJ589927 BZW589868:CAF589927 CJS589868:CKB589927 CTO589868:CTX589927 DDK589868:DDT589927 DNG589868:DNP589927 DXC589868:DXL589927 EGY589868:EHH589927 EQU589868:ERD589927 FAQ589868:FAZ589927 FKM589868:FKV589927 FUI589868:FUR589927 GEE589868:GEN589927 GOA589868:GOJ589927 GXW589868:GYF589927 HHS589868:HIB589927 HRO589868:HRX589927 IBK589868:IBT589927 ILG589868:ILP589927 IVC589868:IVL589927 JEY589868:JFH589927 JOU589868:JPD589927 JYQ589868:JYZ589927 KIM589868:KIV589927 KSI589868:KSR589927 LCE589868:LCN589927 LMA589868:LMJ589927 LVW589868:LWF589927 MFS589868:MGB589927 MPO589868:MPX589927 MZK589868:MZT589927 NJG589868:NJP589927 NTC589868:NTL589927 OCY589868:ODH589927 OMU589868:OND589927 OWQ589868:OWZ589927 PGM589868:PGV589927 PQI589868:PQR589927 QAE589868:QAN589927 QKA589868:QKJ589927 QTW589868:QUF589927 RDS589868:REB589927 RNO589868:RNX589927 RXK589868:RXT589927 SHG589868:SHP589927 SRC589868:SRL589927 TAY589868:TBH589927 TKU589868:TLD589927 TUQ589868:TUZ589927 UEM589868:UEV589927 UOI589868:UOR589927 UYE589868:UYN589927 VIA589868:VIJ589927 VRW589868:VSF589927 WBS589868:WCB589927 WLO589868:WLX589927 WVK589868:WVT589927 C655416:L655475 IY655404:JH655463 SU655404:TD655463 ACQ655404:ACZ655463 AMM655404:AMV655463 AWI655404:AWR655463 BGE655404:BGN655463 BQA655404:BQJ655463 BZW655404:CAF655463 CJS655404:CKB655463 CTO655404:CTX655463 DDK655404:DDT655463 DNG655404:DNP655463 DXC655404:DXL655463 EGY655404:EHH655463 EQU655404:ERD655463 FAQ655404:FAZ655463 FKM655404:FKV655463 FUI655404:FUR655463 GEE655404:GEN655463 GOA655404:GOJ655463 GXW655404:GYF655463 HHS655404:HIB655463 HRO655404:HRX655463 IBK655404:IBT655463 ILG655404:ILP655463 IVC655404:IVL655463 JEY655404:JFH655463 JOU655404:JPD655463 JYQ655404:JYZ655463 KIM655404:KIV655463 KSI655404:KSR655463 LCE655404:LCN655463 LMA655404:LMJ655463 LVW655404:LWF655463 MFS655404:MGB655463 MPO655404:MPX655463 MZK655404:MZT655463 NJG655404:NJP655463 NTC655404:NTL655463 OCY655404:ODH655463 OMU655404:OND655463 OWQ655404:OWZ655463 PGM655404:PGV655463 PQI655404:PQR655463 QAE655404:QAN655463 QKA655404:QKJ655463 QTW655404:QUF655463 RDS655404:REB655463 RNO655404:RNX655463 RXK655404:RXT655463 SHG655404:SHP655463 SRC655404:SRL655463 TAY655404:TBH655463 TKU655404:TLD655463 TUQ655404:TUZ655463 UEM655404:UEV655463 UOI655404:UOR655463 UYE655404:UYN655463 VIA655404:VIJ655463 VRW655404:VSF655463 WBS655404:WCB655463 WLO655404:WLX655463 WVK655404:WVT655463 C720952:L721011 IY720940:JH720999 SU720940:TD720999 ACQ720940:ACZ720999 AMM720940:AMV720999 AWI720940:AWR720999 BGE720940:BGN720999 BQA720940:BQJ720999 BZW720940:CAF720999 CJS720940:CKB720999 CTO720940:CTX720999 DDK720940:DDT720999 DNG720940:DNP720999 DXC720940:DXL720999 EGY720940:EHH720999 EQU720940:ERD720999 FAQ720940:FAZ720999 FKM720940:FKV720999 FUI720940:FUR720999 GEE720940:GEN720999 GOA720940:GOJ720999 GXW720940:GYF720999 HHS720940:HIB720999 HRO720940:HRX720999 IBK720940:IBT720999 ILG720940:ILP720999 IVC720940:IVL720999 JEY720940:JFH720999 JOU720940:JPD720999 JYQ720940:JYZ720999 KIM720940:KIV720999 KSI720940:KSR720999 LCE720940:LCN720999 LMA720940:LMJ720999 LVW720940:LWF720999 MFS720940:MGB720999 MPO720940:MPX720999 MZK720940:MZT720999 NJG720940:NJP720999 NTC720940:NTL720999 OCY720940:ODH720999 OMU720940:OND720999 OWQ720940:OWZ720999 PGM720940:PGV720999 PQI720940:PQR720999 QAE720940:QAN720999 QKA720940:QKJ720999 QTW720940:QUF720999 RDS720940:REB720999 RNO720940:RNX720999 RXK720940:RXT720999 SHG720940:SHP720999 SRC720940:SRL720999 TAY720940:TBH720999 TKU720940:TLD720999 TUQ720940:TUZ720999 UEM720940:UEV720999 UOI720940:UOR720999 UYE720940:UYN720999 VIA720940:VIJ720999 VRW720940:VSF720999 WBS720940:WCB720999 WLO720940:WLX720999 WVK720940:WVT720999 C786488:L786547 IY786476:JH786535 SU786476:TD786535 ACQ786476:ACZ786535 AMM786476:AMV786535 AWI786476:AWR786535 BGE786476:BGN786535 BQA786476:BQJ786535 BZW786476:CAF786535 CJS786476:CKB786535 CTO786476:CTX786535 DDK786476:DDT786535 DNG786476:DNP786535 DXC786476:DXL786535 EGY786476:EHH786535 EQU786476:ERD786535 FAQ786476:FAZ786535 FKM786476:FKV786535 FUI786476:FUR786535 GEE786476:GEN786535 GOA786476:GOJ786535 GXW786476:GYF786535 HHS786476:HIB786535 HRO786476:HRX786535 IBK786476:IBT786535 ILG786476:ILP786535 IVC786476:IVL786535 JEY786476:JFH786535 JOU786476:JPD786535 JYQ786476:JYZ786535 KIM786476:KIV786535 KSI786476:KSR786535 LCE786476:LCN786535 LMA786476:LMJ786535 LVW786476:LWF786535 MFS786476:MGB786535 MPO786476:MPX786535 MZK786476:MZT786535 NJG786476:NJP786535 NTC786476:NTL786535 OCY786476:ODH786535 OMU786476:OND786535 OWQ786476:OWZ786535 PGM786476:PGV786535 PQI786476:PQR786535 QAE786476:QAN786535 QKA786476:QKJ786535 QTW786476:QUF786535 RDS786476:REB786535 RNO786476:RNX786535 RXK786476:RXT786535 SHG786476:SHP786535 SRC786476:SRL786535 TAY786476:TBH786535 TKU786476:TLD786535 TUQ786476:TUZ786535 UEM786476:UEV786535 UOI786476:UOR786535 UYE786476:UYN786535 VIA786476:VIJ786535 VRW786476:VSF786535 WBS786476:WCB786535 WLO786476:WLX786535 WVK786476:WVT786535 C852024:L852083 IY852012:JH852071 SU852012:TD852071 ACQ852012:ACZ852071 AMM852012:AMV852071 AWI852012:AWR852071 BGE852012:BGN852071 BQA852012:BQJ852071 BZW852012:CAF852071 CJS852012:CKB852071 CTO852012:CTX852071 DDK852012:DDT852071 DNG852012:DNP852071 DXC852012:DXL852071 EGY852012:EHH852071 EQU852012:ERD852071 FAQ852012:FAZ852071 FKM852012:FKV852071 FUI852012:FUR852071 GEE852012:GEN852071 GOA852012:GOJ852071 GXW852012:GYF852071 HHS852012:HIB852071 HRO852012:HRX852071 IBK852012:IBT852071 ILG852012:ILP852071 IVC852012:IVL852071 JEY852012:JFH852071 JOU852012:JPD852071 JYQ852012:JYZ852071 KIM852012:KIV852071 KSI852012:KSR852071 LCE852012:LCN852071 LMA852012:LMJ852071 LVW852012:LWF852071 MFS852012:MGB852071 MPO852012:MPX852071 MZK852012:MZT852071 NJG852012:NJP852071 NTC852012:NTL852071 OCY852012:ODH852071 OMU852012:OND852071 OWQ852012:OWZ852071 PGM852012:PGV852071 PQI852012:PQR852071 QAE852012:QAN852071 QKA852012:QKJ852071 QTW852012:QUF852071 RDS852012:REB852071 RNO852012:RNX852071 RXK852012:RXT852071 SHG852012:SHP852071 SRC852012:SRL852071 TAY852012:TBH852071 TKU852012:TLD852071 TUQ852012:TUZ852071 UEM852012:UEV852071 UOI852012:UOR852071 UYE852012:UYN852071 VIA852012:VIJ852071 VRW852012:VSF852071 WBS852012:WCB852071 WLO852012:WLX852071 WVK852012:WVT852071 C917560:L917619 IY917548:JH917607 SU917548:TD917607 ACQ917548:ACZ917607 AMM917548:AMV917607 AWI917548:AWR917607 BGE917548:BGN917607 BQA917548:BQJ917607 BZW917548:CAF917607 CJS917548:CKB917607 CTO917548:CTX917607 DDK917548:DDT917607 DNG917548:DNP917607 DXC917548:DXL917607 EGY917548:EHH917607 EQU917548:ERD917607 FAQ917548:FAZ917607 FKM917548:FKV917607 FUI917548:FUR917607 GEE917548:GEN917607 GOA917548:GOJ917607 GXW917548:GYF917607 HHS917548:HIB917607 HRO917548:HRX917607 IBK917548:IBT917607 ILG917548:ILP917607 IVC917548:IVL917607 JEY917548:JFH917607 JOU917548:JPD917607 JYQ917548:JYZ917607 KIM917548:KIV917607 KSI917548:KSR917607 LCE917548:LCN917607 LMA917548:LMJ917607 LVW917548:LWF917607 MFS917548:MGB917607 MPO917548:MPX917607 MZK917548:MZT917607 NJG917548:NJP917607 NTC917548:NTL917607 OCY917548:ODH917607 OMU917548:OND917607 OWQ917548:OWZ917607 PGM917548:PGV917607 PQI917548:PQR917607 QAE917548:QAN917607 QKA917548:QKJ917607 QTW917548:QUF917607 RDS917548:REB917607 RNO917548:RNX917607 RXK917548:RXT917607 SHG917548:SHP917607 SRC917548:SRL917607 TAY917548:TBH917607 TKU917548:TLD917607 TUQ917548:TUZ917607 UEM917548:UEV917607 UOI917548:UOR917607 UYE917548:UYN917607 VIA917548:VIJ917607 VRW917548:VSF917607 WBS917548:WCB917607 WLO917548:WLX917607 WVK917548:WVT917607 C983096:L983155 IY983084:JH983143 SU983084:TD983143 ACQ983084:ACZ983143 AMM983084:AMV983143 AWI983084:AWR983143 BGE983084:BGN983143 BQA983084:BQJ983143 BZW983084:CAF983143 CJS983084:CKB983143 CTO983084:CTX983143 DDK983084:DDT983143 DNG983084:DNP983143 DXC983084:DXL983143 EGY983084:EHH983143 EQU983084:ERD983143 FAQ983084:FAZ983143 FKM983084:FKV983143 FUI983084:FUR983143 GEE983084:GEN983143 GOA983084:GOJ983143 GXW983084:GYF983143 HHS983084:HIB983143 HRO983084:HRX983143 IBK983084:IBT983143 ILG983084:ILP983143 IVC983084:IVL983143 JEY983084:JFH983143 JOU983084:JPD983143 JYQ983084:JYZ983143 KIM983084:KIV983143 KSI983084:KSR983143 LCE983084:LCN983143 LMA983084:LMJ983143 LVW983084:LWF983143 MFS983084:MGB983143 MPO983084:MPX983143 MZK983084:MZT983143 NJG983084:NJP983143 NTC983084:NTL983143 OCY983084:ODH983143 OMU983084:OND983143 OWQ983084:OWZ983143 PGM983084:PGV983143 PQI983084:PQR983143 QAE983084:QAN983143 QKA983084:QKJ983143 QTW983084:QUF983143 RDS983084:REB983143 RNO983084:RNX983143 RXK983084:RXT983143 SHG983084:SHP983143 SRC983084:SRL983143 TAY983084:TBH983143 TKU983084:TLD983143 TUQ983084:TUZ983143 UEM983084:UEV983143 UOI983084:UOR983143 UYE983084:UYN983143 VIA983084:VIJ983143 VRW983084:VSF983143 WBS983084:WCB983143 WLO983084:WLX983143 WVK983084:WVT983143 JW44:KF103 TS44:UB103 ADO44:ADX103 ANK44:ANT103 AXG44:AXP103 BHC44:BHL103 BQY44:BRH103 CAU44:CBD103 CKQ44:CKZ103 CUM44:CUV103 DEI44:DER103 DOE44:DON103 DYA44:DYJ103 EHW44:EIF103 ERS44:ESB103 FBO44:FBX103 FLK44:FLT103 FVG44:FVP103 GFC44:GFL103 GOY44:GPH103 GYU44:GZD103 HIQ44:HIZ103 HSM44:HSV103 ICI44:ICR103 IME44:IMN103 IWA44:IWJ103 JFW44:JGF103 JPS44:JQB103 JZO44:JZX103 KJK44:KJT103 KTG44:KTP103 LDC44:LDL103 LMY44:LNH103 LWU44:LXD103 MGQ44:MGZ103 MQM44:MQV103 NAI44:NAR103 NKE44:NKN103 NUA44:NUJ103 ODW44:OEF103 ONS44:OOB103 OXO44:OXX103 PHK44:PHT103 PRG44:PRP103 QBC44:QBL103 QKY44:QLH103 QUU44:QVD103 REQ44:REZ103 ROM44:ROV103 RYI44:RYR103 SIE44:SIN103 SSA44:SSJ103 TBW44:TCF103 TLS44:TMB103 TVO44:TVX103 UFK44:UFT103 UPG44:UPP103 UZC44:UZL103 VIY44:VJH103 VSU44:VTD103 WCQ44:WCZ103 WMM44:WMV103 WWI44:WWR103 O65592:X65651 JK65580:JT65639 TG65580:TP65639 ADC65580:ADL65639 AMY65580:ANH65639 AWU65580:AXD65639 BGQ65580:BGZ65639 BQM65580:BQV65639 CAI65580:CAR65639 CKE65580:CKN65639 CUA65580:CUJ65639 DDW65580:DEF65639 DNS65580:DOB65639 DXO65580:DXX65639 EHK65580:EHT65639 ERG65580:ERP65639 FBC65580:FBL65639 FKY65580:FLH65639 FUU65580:FVD65639 GEQ65580:GEZ65639 GOM65580:GOV65639 GYI65580:GYR65639 HIE65580:HIN65639 HSA65580:HSJ65639 IBW65580:ICF65639 ILS65580:IMB65639 IVO65580:IVX65639 JFK65580:JFT65639 JPG65580:JPP65639 JZC65580:JZL65639 KIY65580:KJH65639 KSU65580:KTD65639 LCQ65580:LCZ65639 LMM65580:LMV65639 LWI65580:LWR65639 MGE65580:MGN65639 MQA65580:MQJ65639 MZW65580:NAF65639 NJS65580:NKB65639 NTO65580:NTX65639 ODK65580:ODT65639 ONG65580:ONP65639 OXC65580:OXL65639 PGY65580:PHH65639 PQU65580:PRD65639 QAQ65580:QAZ65639 QKM65580:QKV65639 QUI65580:QUR65639 REE65580:REN65639 ROA65580:ROJ65639 RXW65580:RYF65639 SHS65580:SIB65639 SRO65580:SRX65639 TBK65580:TBT65639 TLG65580:TLP65639 TVC65580:TVL65639 UEY65580:UFH65639 UOU65580:UPD65639 UYQ65580:UYZ65639 VIM65580:VIV65639 VSI65580:VSR65639 WCE65580:WCN65639 WMA65580:WMJ65639 WVW65580:WWF65639 O131128:X131187 JK131116:JT131175 TG131116:TP131175 ADC131116:ADL131175 AMY131116:ANH131175 AWU131116:AXD131175 BGQ131116:BGZ131175 BQM131116:BQV131175 CAI131116:CAR131175 CKE131116:CKN131175 CUA131116:CUJ131175 DDW131116:DEF131175 DNS131116:DOB131175 DXO131116:DXX131175 EHK131116:EHT131175 ERG131116:ERP131175 FBC131116:FBL131175 FKY131116:FLH131175 FUU131116:FVD131175 GEQ131116:GEZ131175 GOM131116:GOV131175 GYI131116:GYR131175 HIE131116:HIN131175 HSA131116:HSJ131175 IBW131116:ICF131175 ILS131116:IMB131175 IVO131116:IVX131175 JFK131116:JFT131175 JPG131116:JPP131175 JZC131116:JZL131175 KIY131116:KJH131175 KSU131116:KTD131175 LCQ131116:LCZ131175 LMM131116:LMV131175 LWI131116:LWR131175 MGE131116:MGN131175 MQA131116:MQJ131175 MZW131116:NAF131175 NJS131116:NKB131175 NTO131116:NTX131175 ODK131116:ODT131175 ONG131116:ONP131175 OXC131116:OXL131175 PGY131116:PHH131175 PQU131116:PRD131175 QAQ131116:QAZ131175 QKM131116:QKV131175 QUI131116:QUR131175 REE131116:REN131175 ROA131116:ROJ131175 RXW131116:RYF131175 SHS131116:SIB131175 SRO131116:SRX131175 TBK131116:TBT131175 TLG131116:TLP131175 TVC131116:TVL131175 UEY131116:UFH131175 UOU131116:UPD131175 UYQ131116:UYZ131175 VIM131116:VIV131175 VSI131116:VSR131175 WCE131116:WCN131175 WMA131116:WMJ131175 WVW131116:WWF131175 O196664:X196723 JK196652:JT196711 TG196652:TP196711 ADC196652:ADL196711 AMY196652:ANH196711 AWU196652:AXD196711 BGQ196652:BGZ196711 BQM196652:BQV196711 CAI196652:CAR196711 CKE196652:CKN196711 CUA196652:CUJ196711 DDW196652:DEF196711 DNS196652:DOB196711 DXO196652:DXX196711 EHK196652:EHT196711 ERG196652:ERP196711 FBC196652:FBL196711 FKY196652:FLH196711 FUU196652:FVD196711 GEQ196652:GEZ196711 GOM196652:GOV196711 GYI196652:GYR196711 HIE196652:HIN196711 HSA196652:HSJ196711 IBW196652:ICF196711 ILS196652:IMB196711 IVO196652:IVX196711 JFK196652:JFT196711 JPG196652:JPP196711 JZC196652:JZL196711 KIY196652:KJH196711 KSU196652:KTD196711 LCQ196652:LCZ196711 LMM196652:LMV196711 LWI196652:LWR196711 MGE196652:MGN196711 MQA196652:MQJ196711 MZW196652:NAF196711 NJS196652:NKB196711 NTO196652:NTX196711 ODK196652:ODT196711 ONG196652:ONP196711 OXC196652:OXL196711 PGY196652:PHH196711 PQU196652:PRD196711 QAQ196652:QAZ196711 QKM196652:QKV196711 QUI196652:QUR196711 REE196652:REN196711 ROA196652:ROJ196711 RXW196652:RYF196711 SHS196652:SIB196711 SRO196652:SRX196711 TBK196652:TBT196711 TLG196652:TLP196711 TVC196652:TVL196711 UEY196652:UFH196711 UOU196652:UPD196711 UYQ196652:UYZ196711 VIM196652:VIV196711 VSI196652:VSR196711 WCE196652:WCN196711 WMA196652:WMJ196711 WVW196652:WWF196711 O262200:X262259 JK262188:JT262247 TG262188:TP262247 ADC262188:ADL262247 AMY262188:ANH262247 AWU262188:AXD262247 BGQ262188:BGZ262247 BQM262188:BQV262247 CAI262188:CAR262247 CKE262188:CKN262247 CUA262188:CUJ262247 DDW262188:DEF262247 DNS262188:DOB262247 DXO262188:DXX262247 EHK262188:EHT262247 ERG262188:ERP262247 FBC262188:FBL262247 FKY262188:FLH262247 FUU262188:FVD262247 GEQ262188:GEZ262247 GOM262188:GOV262247 GYI262188:GYR262247 HIE262188:HIN262247 HSA262188:HSJ262247 IBW262188:ICF262247 ILS262188:IMB262247 IVO262188:IVX262247 JFK262188:JFT262247 JPG262188:JPP262247 JZC262188:JZL262247 KIY262188:KJH262247 KSU262188:KTD262247 LCQ262188:LCZ262247 LMM262188:LMV262247 LWI262188:LWR262247 MGE262188:MGN262247 MQA262188:MQJ262247 MZW262188:NAF262247 NJS262188:NKB262247 NTO262188:NTX262247 ODK262188:ODT262247 ONG262188:ONP262247 OXC262188:OXL262247 PGY262188:PHH262247 PQU262188:PRD262247 QAQ262188:QAZ262247 QKM262188:QKV262247 QUI262188:QUR262247 REE262188:REN262247 ROA262188:ROJ262247 RXW262188:RYF262247 SHS262188:SIB262247 SRO262188:SRX262247 TBK262188:TBT262247 TLG262188:TLP262247 TVC262188:TVL262247 UEY262188:UFH262247 UOU262188:UPD262247 UYQ262188:UYZ262247 VIM262188:VIV262247 VSI262188:VSR262247 WCE262188:WCN262247 WMA262188:WMJ262247 WVW262188:WWF262247 O327736:X327795 JK327724:JT327783 TG327724:TP327783 ADC327724:ADL327783 AMY327724:ANH327783 AWU327724:AXD327783 BGQ327724:BGZ327783 BQM327724:BQV327783 CAI327724:CAR327783 CKE327724:CKN327783 CUA327724:CUJ327783 DDW327724:DEF327783 DNS327724:DOB327783 DXO327724:DXX327783 EHK327724:EHT327783 ERG327724:ERP327783 FBC327724:FBL327783 FKY327724:FLH327783 FUU327724:FVD327783 GEQ327724:GEZ327783 GOM327724:GOV327783 GYI327724:GYR327783 HIE327724:HIN327783 HSA327724:HSJ327783 IBW327724:ICF327783 ILS327724:IMB327783 IVO327724:IVX327783 JFK327724:JFT327783 JPG327724:JPP327783 JZC327724:JZL327783 KIY327724:KJH327783 KSU327724:KTD327783 LCQ327724:LCZ327783 LMM327724:LMV327783 LWI327724:LWR327783 MGE327724:MGN327783 MQA327724:MQJ327783 MZW327724:NAF327783 NJS327724:NKB327783 NTO327724:NTX327783 ODK327724:ODT327783 ONG327724:ONP327783 OXC327724:OXL327783 PGY327724:PHH327783 PQU327724:PRD327783 QAQ327724:QAZ327783 QKM327724:QKV327783 QUI327724:QUR327783 REE327724:REN327783 ROA327724:ROJ327783 RXW327724:RYF327783 SHS327724:SIB327783 SRO327724:SRX327783 TBK327724:TBT327783 TLG327724:TLP327783 TVC327724:TVL327783 UEY327724:UFH327783 UOU327724:UPD327783 UYQ327724:UYZ327783 VIM327724:VIV327783 VSI327724:VSR327783 WCE327724:WCN327783 WMA327724:WMJ327783 WVW327724:WWF327783 O393272:X393331 JK393260:JT393319 TG393260:TP393319 ADC393260:ADL393319 AMY393260:ANH393319 AWU393260:AXD393319 BGQ393260:BGZ393319 BQM393260:BQV393319 CAI393260:CAR393319 CKE393260:CKN393319 CUA393260:CUJ393319 DDW393260:DEF393319 DNS393260:DOB393319 DXO393260:DXX393319 EHK393260:EHT393319 ERG393260:ERP393319 FBC393260:FBL393319 FKY393260:FLH393319 FUU393260:FVD393319 GEQ393260:GEZ393319 GOM393260:GOV393319 GYI393260:GYR393319 HIE393260:HIN393319 HSA393260:HSJ393319 IBW393260:ICF393319 ILS393260:IMB393319 IVO393260:IVX393319 JFK393260:JFT393319 JPG393260:JPP393319 JZC393260:JZL393319 KIY393260:KJH393319 KSU393260:KTD393319 LCQ393260:LCZ393319 LMM393260:LMV393319 LWI393260:LWR393319 MGE393260:MGN393319 MQA393260:MQJ393319 MZW393260:NAF393319 NJS393260:NKB393319 NTO393260:NTX393319 ODK393260:ODT393319 ONG393260:ONP393319 OXC393260:OXL393319 PGY393260:PHH393319 PQU393260:PRD393319 QAQ393260:QAZ393319 QKM393260:QKV393319 QUI393260:QUR393319 REE393260:REN393319 ROA393260:ROJ393319 RXW393260:RYF393319 SHS393260:SIB393319 SRO393260:SRX393319 TBK393260:TBT393319 TLG393260:TLP393319 TVC393260:TVL393319 UEY393260:UFH393319 UOU393260:UPD393319 UYQ393260:UYZ393319 VIM393260:VIV393319 VSI393260:VSR393319 WCE393260:WCN393319 WMA393260:WMJ393319 WVW393260:WWF393319 O458808:X458867 JK458796:JT458855 TG458796:TP458855 ADC458796:ADL458855 AMY458796:ANH458855 AWU458796:AXD458855 BGQ458796:BGZ458855 BQM458796:BQV458855 CAI458796:CAR458855 CKE458796:CKN458855 CUA458796:CUJ458855 DDW458796:DEF458855 DNS458796:DOB458855 DXO458796:DXX458855 EHK458796:EHT458855 ERG458796:ERP458855 FBC458796:FBL458855 FKY458796:FLH458855 FUU458796:FVD458855 GEQ458796:GEZ458855 GOM458796:GOV458855 GYI458796:GYR458855 HIE458796:HIN458855 HSA458796:HSJ458855 IBW458796:ICF458855 ILS458796:IMB458855 IVO458796:IVX458855 JFK458796:JFT458855 JPG458796:JPP458855 JZC458796:JZL458855 KIY458796:KJH458855 KSU458796:KTD458855 LCQ458796:LCZ458855 LMM458796:LMV458855 LWI458796:LWR458855 MGE458796:MGN458855 MQA458796:MQJ458855 MZW458796:NAF458855 NJS458796:NKB458855 NTO458796:NTX458855 ODK458796:ODT458855 ONG458796:ONP458855 OXC458796:OXL458855 PGY458796:PHH458855 PQU458796:PRD458855 QAQ458796:QAZ458855 QKM458796:QKV458855 QUI458796:QUR458855 REE458796:REN458855 ROA458796:ROJ458855 RXW458796:RYF458855 SHS458796:SIB458855 SRO458796:SRX458855 TBK458796:TBT458855 TLG458796:TLP458855 TVC458796:TVL458855 UEY458796:UFH458855 UOU458796:UPD458855 UYQ458796:UYZ458855 VIM458796:VIV458855 VSI458796:VSR458855 WCE458796:WCN458855 WMA458796:WMJ458855 WVW458796:WWF458855 O524344:X524403 JK524332:JT524391 TG524332:TP524391 ADC524332:ADL524391 AMY524332:ANH524391 AWU524332:AXD524391 BGQ524332:BGZ524391 BQM524332:BQV524391 CAI524332:CAR524391 CKE524332:CKN524391 CUA524332:CUJ524391 DDW524332:DEF524391 DNS524332:DOB524391 DXO524332:DXX524391 EHK524332:EHT524391 ERG524332:ERP524391 FBC524332:FBL524391 FKY524332:FLH524391 FUU524332:FVD524391 GEQ524332:GEZ524391 GOM524332:GOV524391 GYI524332:GYR524391 HIE524332:HIN524391 HSA524332:HSJ524391 IBW524332:ICF524391 ILS524332:IMB524391 IVO524332:IVX524391 JFK524332:JFT524391 JPG524332:JPP524391 JZC524332:JZL524391 KIY524332:KJH524391 KSU524332:KTD524391 LCQ524332:LCZ524391 LMM524332:LMV524391 LWI524332:LWR524391 MGE524332:MGN524391 MQA524332:MQJ524391 MZW524332:NAF524391 NJS524332:NKB524391 NTO524332:NTX524391 ODK524332:ODT524391 ONG524332:ONP524391 OXC524332:OXL524391 PGY524332:PHH524391 PQU524332:PRD524391 QAQ524332:QAZ524391 QKM524332:QKV524391 QUI524332:QUR524391 REE524332:REN524391 ROA524332:ROJ524391 RXW524332:RYF524391 SHS524332:SIB524391 SRO524332:SRX524391 TBK524332:TBT524391 TLG524332:TLP524391 TVC524332:TVL524391 UEY524332:UFH524391 UOU524332:UPD524391 UYQ524332:UYZ524391 VIM524332:VIV524391 VSI524332:VSR524391 WCE524332:WCN524391 WMA524332:WMJ524391 WVW524332:WWF524391 O589880:X589939 JK589868:JT589927 TG589868:TP589927 ADC589868:ADL589927 AMY589868:ANH589927 AWU589868:AXD589927 BGQ589868:BGZ589927 BQM589868:BQV589927 CAI589868:CAR589927 CKE589868:CKN589927 CUA589868:CUJ589927 DDW589868:DEF589927 DNS589868:DOB589927 DXO589868:DXX589927 EHK589868:EHT589927 ERG589868:ERP589927 FBC589868:FBL589927 FKY589868:FLH589927 FUU589868:FVD589927 GEQ589868:GEZ589927 GOM589868:GOV589927 GYI589868:GYR589927 HIE589868:HIN589927 HSA589868:HSJ589927 IBW589868:ICF589927 ILS589868:IMB589927 IVO589868:IVX589927 JFK589868:JFT589927 JPG589868:JPP589927 JZC589868:JZL589927 KIY589868:KJH589927 KSU589868:KTD589927 LCQ589868:LCZ589927 LMM589868:LMV589927 LWI589868:LWR589927 MGE589868:MGN589927 MQA589868:MQJ589927 MZW589868:NAF589927 NJS589868:NKB589927 NTO589868:NTX589927 ODK589868:ODT589927 ONG589868:ONP589927 OXC589868:OXL589927 PGY589868:PHH589927 PQU589868:PRD589927 QAQ589868:QAZ589927 QKM589868:QKV589927 QUI589868:QUR589927 REE589868:REN589927 ROA589868:ROJ589927 RXW589868:RYF589927 SHS589868:SIB589927 SRO589868:SRX589927 TBK589868:TBT589927 TLG589868:TLP589927 TVC589868:TVL589927 UEY589868:UFH589927 UOU589868:UPD589927 UYQ589868:UYZ589927 VIM589868:VIV589927 VSI589868:VSR589927 WCE589868:WCN589927 WMA589868:WMJ589927 WVW589868:WWF589927 O655416:X655475 JK655404:JT655463 TG655404:TP655463 ADC655404:ADL655463 AMY655404:ANH655463 AWU655404:AXD655463 BGQ655404:BGZ655463 BQM655404:BQV655463 CAI655404:CAR655463 CKE655404:CKN655463 CUA655404:CUJ655463 DDW655404:DEF655463 DNS655404:DOB655463 DXO655404:DXX655463 EHK655404:EHT655463 ERG655404:ERP655463 FBC655404:FBL655463 FKY655404:FLH655463 FUU655404:FVD655463 GEQ655404:GEZ655463 GOM655404:GOV655463 GYI655404:GYR655463 HIE655404:HIN655463 HSA655404:HSJ655463 IBW655404:ICF655463 ILS655404:IMB655463 IVO655404:IVX655463 JFK655404:JFT655463 JPG655404:JPP655463 JZC655404:JZL655463 KIY655404:KJH655463 KSU655404:KTD655463 LCQ655404:LCZ655463 LMM655404:LMV655463 LWI655404:LWR655463 MGE655404:MGN655463 MQA655404:MQJ655463 MZW655404:NAF655463 NJS655404:NKB655463 NTO655404:NTX655463 ODK655404:ODT655463 ONG655404:ONP655463 OXC655404:OXL655463 PGY655404:PHH655463 PQU655404:PRD655463 QAQ655404:QAZ655463 QKM655404:QKV655463 QUI655404:QUR655463 REE655404:REN655463 ROA655404:ROJ655463 RXW655404:RYF655463 SHS655404:SIB655463 SRO655404:SRX655463 TBK655404:TBT655463 TLG655404:TLP655463 TVC655404:TVL655463 UEY655404:UFH655463 UOU655404:UPD655463 UYQ655404:UYZ655463 VIM655404:VIV655463 VSI655404:VSR655463 WCE655404:WCN655463 WMA655404:WMJ655463 WVW655404:WWF655463 O720952:X721011 JK720940:JT720999 TG720940:TP720999 ADC720940:ADL720999 AMY720940:ANH720999 AWU720940:AXD720999 BGQ720940:BGZ720999 BQM720940:BQV720999 CAI720940:CAR720999 CKE720940:CKN720999 CUA720940:CUJ720999 DDW720940:DEF720999 DNS720940:DOB720999 DXO720940:DXX720999 EHK720940:EHT720999 ERG720940:ERP720999 FBC720940:FBL720999 FKY720940:FLH720999 FUU720940:FVD720999 GEQ720940:GEZ720999 GOM720940:GOV720999 GYI720940:GYR720999 HIE720940:HIN720999 HSA720940:HSJ720999 IBW720940:ICF720999 ILS720940:IMB720999 IVO720940:IVX720999 JFK720940:JFT720999 JPG720940:JPP720999 JZC720940:JZL720999 KIY720940:KJH720999 KSU720940:KTD720999 LCQ720940:LCZ720999 LMM720940:LMV720999 LWI720940:LWR720999 MGE720940:MGN720999 MQA720940:MQJ720999 MZW720940:NAF720999 NJS720940:NKB720999 NTO720940:NTX720999 ODK720940:ODT720999 ONG720940:ONP720999 OXC720940:OXL720999 PGY720940:PHH720999 PQU720940:PRD720999 QAQ720940:QAZ720999 QKM720940:QKV720999 QUI720940:QUR720999 REE720940:REN720999 ROA720940:ROJ720999 RXW720940:RYF720999 SHS720940:SIB720999 SRO720940:SRX720999 TBK720940:TBT720999 TLG720940:TLP720999 TVC720940:TVL720999 UEY720940:UFH720999 UOU720940:UPD720999 UYQ720940:UYZ720999 VIM720940:VIV720999 VSI720940:VSR720999 WCE720940:WCN720999 WMA720940:WMJ720999 WVW720940:WWF720999 O786488:X786547 JK786476:JT786535 TG786476:TP786535 ADC786476:ADL786535 AMY786476:ANH786535 AWU786476:AXD786535 BGQ786476:BGZ786535 BQM786476:BQV786535 CAI786476:CAR786535 CKE786476:CKN786535 CUA786476:CUJ786535 DDW786476:DEF786535 DNS786476:DOB786535 DXO786476:DXX786535 EHK786476:EHT786535 ERG786476:ERP786535 FBC786476:FBL786535 FKY786476:FLH786535 FUU786476:FVD786535 GEQ786476:GEZ786535 GOM786476:GOV786535 GYI786476:GYR786535 HIE786476:HIN786535 HSA786476:HSJ786535 IBW786476:ICF786535 ILS786476:IMB786535 IVO786476:IVX786535 JFK786476:JFT786535 JPG786476:JPP786535 JZC786476:JZL786535 KIY786476:KJH786535 KSU786476:KTD786535 LCQ786476:LCZ786535 LMM786476:LMV786535 LWI786476:LWR786535 MGE786476:MGN786535 MQA786476:MQJ786535 MZW786476:NAF786535 NJS786476:NKB786535 NTO786476:NTX786535 ODK786476:ODT786535 ONG786476:ONP786535 OXC786476:OXL786535 PGY786476:PHH786535 PQU786476:PRD786535 QAQ786476:QAZ786535 QKM786476:QKV786535 QUI786476:QUR786535 REE786476:REN786535 ROA786476:ROJ786535 RXW786476:RYF786535 SHS786476:SIB786535 SRO786476:SRX786535 TBK786476:TBT786535 TLG786476:TLP786535 TVC786476:TVL786535 UEY786476:UFH786535 UOU786476:UPD786535 UYQ786476:UYZ786535 VIM786476:VIV786535 VSI786476:VSR786535 WCE786476:WCN786535 WMA786476:WMJ786535 WVW786476:WWF786535 O852024:X852083 JK852012:JT852071 TG852012:TP852071 ADC852012:ADL852071 AMY852012:ANH852071 AWU852012:AXD852071 BGQ852012:BGZ852071 BQM852012:BQV852071 CAI852012:CAR852071 CKE852012:CKN852071 CUA852012:CUJ852071 DDW852012:DEF852071 DNS852012:DOB852071 DXO852012:DXX852071 EHK852012:EHT852071 ERG852012:ERP852071 FBC852012:FBL852071 FKY852012:FLH852071 FUU852012:FVD852071 GEQ852012:GEZ852071 GOM852012:GOV852071 GYI852012:GYR852071 HIE852012:HIN852071 HSA852012:HSJ852071 IBW852012:ICF852071 ILS852012:IMB852071 IVO852012:IVX852071 JFK852012:JFT852071 JPG852012:JPP852071 JZC852012:JZL852071 KIY852012:KJH852071 KSU852012:KTD852071 LCQ852012:LCZ852071 LMM852012:LMV852071 LWI852012:LWR852071 MGE852012:MGN852071 MQA852012:MQJ852071 MZW852012:NAF852071 NJS852012:NKB852071 NTO852012:NTX852071 ODK852012:ODT852071 ONG852012:ONP852071 OXC852012:OXL852071 PGY852012:PHH852071 PQU852012:PRD852071 QAQ852012:QAZ852071 QKM852012:QKV852071 QUI852012:QUR852071 REE852012:REN852071 ROA852012:ROJ852071 RXW852012:RYF852071 SHS852012:SIB852071 SRO852012:SRX852071 TBK852012:TBT852071 TLG852012:TLP852071 TVC852012:TVL852071 UEY852012:UFH852071 UOU852012:UPD852071 UYQ852012:UYZ852071 VIM852012:VIV852071 VSI852012:VSR852071 WCE852012:WCN852071 WMA852012:WMJ852071 WVW852012:WWF852071 O917560:X917619 JK917548:JT917607 TG917548:TP917607 ADC917548:ADL917607 AMY917548:ANH917607 AWU917548:AXD917607 BGQ917548:BGZ917607 BQM917548:BQV917607 CAI917548:CAR917607 CKE917548:CKN917607 CUA917548:CUJ917607 DDW917548:DEF917607 DNS917548:DOB917607 DXO917548:DXX917607 EHK917548:EHT917607 ERG917548:ERP917607 FBC917548:FBL917607 FKY917548:FLH917607 FUU917548:FVD917607 GEQ917548:GEZ917607 GOM917548:GOV917607 GYI917548:GYR917607 HIE917548:HIN917607 HSA917548:HSJ917607 IBW917548:ICF917607 ILS917548:IMB917607 IVO917548:IVX917607 JFK917548:JFT917607 JPG917548:JPP917607 JZC917548:JZL917607 KIY917548:KJH917607 KSU917548:KTD917607 LCQ917548:LCZ917607 LMM917548:LMV917607 LWI917548:LWR917607 MGE917548:MGN917607 MQA917548:MQJ917607 MZW917548:NAF917607 NJS917548:NKB917607 NTO917548:NTX917607 ODK917548:ODT917607 ONG917548:ONP917607 OXC917548:OXL917607 PGY917548:PHH917607 PQU917548:PRD917607 QAQ917548:QAZ917607 QKM917548:QKV917607 QUI917548:QUR917607 REE917548:REN917607 ROA917548:ROJ917607 RXW917548:RYF917607 SHS917548:SIB917607 SRO917548:SRX917607 TBK917548:TBT917607 TLG917548:TLP917607 TVC917548:TVL917607 UEY917548:UFH917607 UOU917548:UPD917607 UYQ917548:UYZ917607 VIM917548:VIV917607 VSI917548:VSR917607 WCE917548:WCN917607 WMA917548:WMJ917607 WVW917548:WWF917607 O983096:X983155 JK983084:JT983143 TG983084:TP983143 ADC983084:ADL983143 AMY983084:ANH983143 AWU983084:AXD983143 BGQ983084:BGZ983143 BQM983084:BQV983143 CAI983084:CAR983143 CKE983084:CKN983143 CUA983084:CUJ983143 DDW983084:DEF983143 DNS983084:DOB983143 DXO983084:DXX983143 EHK983084:EHT983143 ERG983084:ERP983143 FBC983084:FBL983143 FKY983084:FLH983143 FUU983084:FVD983143 GEQ983084:GEZ983143 GOM983084:GOV983143 GYI983084:GYR983143 HIE983084:HIN983143 HSA983084:HSJ983143 IBW983084:ICF983143 ILS983084:IMB983143 IVO983084:IVX983143 JFK983084:JFT983143 JPG983084:JPP983143 JZC983084:JZL983143 KIY983084:KJH983143 KSU983084:KTD983143 LCQ983084:LCZ983143 LMM983084:LMV983143 LWI983084:LWR983143 MGE983084:MGN983143 MQA983084:MQJ983143 MZW983084:NAF983143 NJS983084:NKB983143 NTO983084:NTX983143 ODK983084:ODT983143 ONG983084:ONP983143 OXC983084:OXL983143 PGY983084:PHH983143 PQU983084:PRD983143 QAQ983084:QAZ983143 QKM983084:QKV983143 QUI983084:QUR983143 REE983084:REN983143 ROA983084:ROJ983143 RXW983084:RYF983143 SHS983084:SIB983143 SRO983084:SRX983143 TBK983084:TBT983143 TLG983084:TLP983143 TVC983084:TVL983143 UEY983084:UFH983143 UOU983084:UPD983143 UYQ983084:UYZ983143 VIM983084:VIV983143 VSI983084:VSR983143 WCE983084:WCN983143 WMA983084:WMJ983143 WVW983084:WWF983143 O28:X115 AA28:AJ115 E20:L115 C29:D115 C25:D27 Q20:X27 O25:P27 AC20:AJ27 AA25:AB27 C21:D23 O21:P23 AA21:AB23 C17:L19 O17:X19 AA17:AJ19 C13:L15 O13:X15 AA13:AJ15 C9:L11 O9:X11 AA9:AJ11" xr:uid="{00000000-0002-0000-0900-000000000000}">
      <formula1>"○"</formula1>
    </dataValidation>
    <dataValidation type="list" allowBlank="1" showInputMessage="1" showErrorMessage="1" promptTitle="申請者選択" prompt="連続出場申請者を選択して下さい。（今大会出場者のみ選択可能）女子はリストの下の方にあります。" sqref="C6 AI6 AG6 AE6 AC6 AA6 W6 U6 S6 Q6 O6 K6 I6 G6 E6" xr:uid="{00000000-0002-0000-0900-000001000000}">
      <formula1>$AM$6:$AM$108</formula1>
    </dataValidation>
    <dataValidation type="list" allowBlank="1" showInputMessage="1" showErrorMessage="1" prompt="出場されましたら、「○」を入力してください。" sqref="C28:D28 C24:D24 O24:P24 AA24:AB24 C20:D20 O20:P20 AA20:AB20 C16:L16 O16:X16 AA16:AJ16 C12:L12 O12:X12 AA12:AJ12 C8:L8 O8:X8 AA8:AJ8" xr:uid="{00000000-0002-0000-0900-000002000000}">
      <formula1>"○"</formula1>
    </dataValidation>
  </dataValidations>
  <printOptions horizontalCentered="1"/>
  <pageMargins left="0.39370078740157483" right="0.39370078740157483" top="0.59055118110236227" bottom="0.39370078740157483" header="0.51181102362204722" footer="0.51181102362204722"/>
  <pageSetup paperSize="9" scale="43" fitToWidth="2" orientation="landscape" horizontalDpi="300" verticalDpi="300" r:id="rId1"/>
  <headerFooter alignWithMargins="0"/>
  <colBreaks count="1" manualBreakCount="1">
    <brk id="12" max="79" man="1"/>
  </colBreaks>
  <extLst>
    <ext xmlns:x14="http://schemas.microsoft.com/office/spreadsheetml/2009/9/main" uri="{CCE6A557-97BC-4b89-ADB6-D9C93CAAB3DF}">
      <x14:dataValidations xmlns:xm="http://schemas.microsoft.com/office/excel/2006/main" count="2">
        <x14:dataValidation type="list" allowBlank="1" showInputMessage="1" showErrorMessage="1" promptTitle="申請者選択" prompt="連続出場申請者を選択して下さい。（今大会出場者のみ選択可能）" xr:uid="{00000000-0002-0000-0900-000003000000}">
          <x14:formula1>
            <xm:f>$AA$6:$AA$195</xm:f>
          </x14:formula1>
          <xm:sqref>C65586 TLO983078 TBS983078 SRW983078 SIA983078 RYE983078 ROI983078 REM983078 QUQ983078 QKU983078 QAY983078 PRC983078 PHG983078 OXK983078 ONO983078 ODS983078 NTW983078 NKA983078 NAE983078 MQI983078 MGM983078 LWQ983078 LMU983078 LCY983078 KTC983078 KJG983078 JZK983078 JPO983078 JFS983078 IVW983078 IMA983078 ICE983078 HSI983078 HIM983078 GYQ983078 GOU983078 GEY983078 FVC983078 FLG983078 FBK983078 ERO983078 EHS983078 DXW983078 DOA983078 DEE983078 CUI983078 CKM983078 CAQ983078 BQU983078 BGY983078 AXC983078 ANG983078 ADK983078 TO983078 JS983078 W983090 WWE917542 WMI917542 WCM917542 VSQ917542 VIU917542 UYY917542 UPC917542 UFG917542 TVK917542 TLO917542 TBS917542 SRW917542 SIA917542 RYE917542 ROI917542 REM917542 QUQ917542 QKU917542 QAY917542 PRC917542 PHG917542 OXK917542 ONO917542 ODS917542 NTW917542 NKA917542 NAE917542 MQI917542 MGM917542 LWQ917542 LMU917542 LCY917542 KTC917542 KJG917542 JZK917542 JPO917542 JFS917542 IVW917542 IMA917542 ICE917542 HSI917542 HIM917542 GYQ917542 GOU917542 GEY917542 FVC917542 FLG917542 FBK917542 ERO917542 EHS917542 DXW917542 DOA917542 DEE917542 CUI917542 CKM917542 CAQ917542 BQU917542 BGY917542 AXC917542 ANG917542 ADK917542 TO917542 JS917542 W917554 WWE852006 WMI852006 WCM852006 VSQ852006 VIU852006 UYY852006 UPC852006 UFG852006 TVK852006 TLO852006 TBS852006 SRW852006 SIA852006 RYE852006 ROI852006 REM852006 QUQ852006 QKU852006 QAY852006 PRC852006 PHG852006 OXK852006 ONO852006 ODS852006 NTW852006 NKA852006 NAE852006 MQI852006 MGM852006 LWQ852006 LMU852006 LCY852006 KTC852006 KJG852006 JZK852006 JPO852006 JFS852006 IVW852006 IMA852006 ICE852006 HSI852006 HIM852006 GYQ852006 GOU852006 GEY852006 FVC852006 FLG852006 FBK852006 ERO852006 EHS852006 DXW852006 DOA852006 DEE852006 CUI852006 CKM852006 CAQ852006 BQU852006 BGY852006 AXC852006 ANG852006 ADK852006 TO852006 JS852006 W852018 WWE786470 WMI786470 WCM786470 VSQ786470 VIU786470 UYY786470 UPC786470 UFG786470 TVK786470 TLO786470 TBS786470 SRW786470 SIA786470 RYE786470 ROI786470 REM786470 QUQ786470 QKU786470 QAY786470 PRC786470 PHG786470 OXK786470 ONO786470 ODS786470 NTW786470 NKA786470 NAE786470 MQI786470 MGM786470 LWQ786470 LMU786470 LCY786470 KTC786470 KJG786470 JZK786470 JPO786470 JFS786470 IVW786470 IMA786470 ICE786470 HSI786470 HIM786470 GYQ786470 GOU786470 GEY786470 FVC786470 FLG786470 FBK786470 ERO786470 EHS786470 DXW786470 DOA786470 DEE786470 CUI786470 CKM786470 CAQ786470 BQU786470 BGY786470 AXC786470 ANG786470 ADK786470 TO786470 JS786470 W786482 WWE720934 WMI720934 WCM720934 VSQ720934 VIU720934 UYY720934 UPC720934 UFG720934 TVK720934 TLO720934 TBS720934 SRW720934 SIA720934 RYE720934 ROI720934 REM720934 QUQ720934 QKU720934 QAY720934 PRC720934 PHG720934 OXK720934 ONO720934 ODS720934 NTW720934 NKA720934 NAE720934 MQI720934 MGM720934 LWQ720934 LMU720934 LCY720934 KTC720934 KJG720934 JZK720934 JPO720934 JFS720934 IVW720934 IMA720934 ICE720934 HSI720934 HIM720934 GYQ720934 GOU720934 GEY720934 FVC720934 FLG720934 FBK720934 ERO720934 EHS720934 DXW720934 DOA720934 DEE720934 CUI720934 CKM720934 CAQ720934 BQU720934 BGY720934 AXC720934 ANG720934 ADK720934 TO720934 JS720934 W720946 WWE655398 WMI655398 WCM655398 VSQ655398 VIU655398 UYY655398 UPC655398 UFG655398 TVK655398 TLO655398 TBS655398 SRW655398 SIA655398 RYE655398 ROI655398 REM655398 QUQ655398 QKU655398 QAY655398 PRC655398 PHG655398 OXK655398 ONO655398 ODS655398 NTW655398 NKA655398 NAE655398 MQI655398 MGM655398 LWQ655398 LMU655398 LCY655398 KTC655398 KJG655398 JZK655398 JPO655398 JFS655398 IVW655398 IMA655398 ICE655398 HSI655398 HIM655398 GYQ655398 GOU655398 GEY655398 FVC655398 FLG655398 FBK655398 ERO655398 EHS655398 DXW655398 DOA655398 DEE655398 CUI655398 CKM655398 CAQ655398 BQU655398 BGY655398 AXC655398 ANG655398 ADK655398 TO655398 JS655398 W655410 WWE589862 WMI589862 WCM589862 VSQ589862 VIU589862 UYY589862 UPC589862 UFG589862 TVK589862 TLO589862 TBS589862 SRW589862 SIA589862 RYE589862 ROI589862 REM589862 QUQ589862 QKU589862 QAY589862 PRC589862 PHG589862 OXK589862 ONO589862 ODS589862 NTW589862 NKA589862 NAE589862 MQI589862 MGM589862 LWQ589862 LMU589862 LCY589862 KTC589862 KJG589862 JZK589862 JPO589862 JFS589862 IVW589862 IMA589862 ICE589862 HSI589862 HIM589862 GYQ589862 GOU589862 GEY589862 FVC589862 FLG589862 FBK589862 ERO589862 EHS589862 DXW589862 DOA589862 DEE589862 CUI589862 CKM589862 CAQ589862 BQU589862 BGY589862 AXC589862 ANG589862 ADK589862 TO589862 JS589862 W589874 WWE524326 WMI524326 WCM524326 VSQ524326 VIU524326 UYY524326 UPC524326 UFG524326 TVK524326 TLO524326 TBS524326 SRW524326 SIA524326 RYE524326 ROI524326 REM524326 QUQ524326 QKU524326 QAY524326 PRC524326 PHG524326 OXK524326 ONO524326 ODS524326 NTW524326 NKA524326 NAE524326 MQI524326 MGM524326 LWQ524326 LMU524326 LCY524326 KTC524326 KJG524326 JZK524326 JPO524326 JFS524326 IVW524326 IMA524326 ICE524326 HSI524326 HIM524326 GYQ524326 GOU524326 GEY524326 FVC524326 FLG524326 FBK524326 ERO524326 EHS524326 DXW524326 DOA524326 DEE524326 CUI524326 CKM524326 CAQ524326 BQU524326 BGY524326 AXC524326 ANG524326 ADK524326 TO524326 JS524326 W524338 WWE458790 WMI458790 WCM458790 VSQ458790 VIU458790 UYY458790 UPC458790 UFG458790 TVK458790 TLO458790 TBS458790 SRW458790 SIA458790 RYE458790 ROI458790 REM458790 QUQ458790 QKU458790 QAY458790 PRC458790 PHG458790 OXK458790 ONO458790 ODS458790 NTW458790 NKA458790 NAE458790 MQI458790 MGM458790 LWQ458790 LMU458790 LCY458790 KTC458790 KJG458790 JZK458790 JPO458790 JFS458790 IVW458790 IMA458790 ICE458790 HSI458790 HIM458790 GYQ458790 GOU458790 GEY458790 FVC458790 FLG458790 FBK458790 ERO458790 EHS458790 DXW458790 DOA458790 DEE458790 CUI458790 CKM458790 CAQ458790 BQU458790 BGY458790 AXC458790 ANG458790 ADK458790 TO458790 JS458790 W458802 WWE393254 WMI393254 WCM393254 VSQ393254 VIU393254 UYY393254 UPC393254 UFG393254 TVK393254 TLO393254 TBS393254 SRW393254 SIA393254 RYE393254 ROI393254 REM393254 QUQ393254 QKU393254 QAY393254 PRC393254 PHG393254 OXK393254 ONO393254 ODS393254 NTW393254 NKA393254 NAE393254 MQI393254 MGM393254 LWQ393254 LMU393254 LCY393254 KTC393254 KJG393254 JZK393254 JPO393254 JFS393254 IVW393254 IMA393254 ICE393254 HSI393254 HIM393254 GYQ393254 GOU393254 GEY393254 FVC393254 FLG393254 FBK393254 ERO393254 EHS393254 DXW393254 DOA393254 DEE393254 CUI393254 CKM393254 CAQ393254 BQU393254 BGY393254 AXC393254 ANG393254 ADK393254 TO393254 JS393254 W393266 WWE327718 WMI327718 WCM327718 VSQ327718 VIU327718 UYY327718 UPC327718 UFG327718 TVK327718 TLO327718 TBS327718 SRW327718 SIA327718 RYE327718 ROI327718 REM327718 QUQ327718 QKU327718 QAY327718 PRC327718 PHG327718 OXK327718 ONO327718 ODS327718 NTW327718 NKA327718 NAE327718 MQI327718 MGM327718 LWQ327718 LMU327718 LCY327718 KTC327718 KJG327718 JZK327718 JPO327718 JFS327718 IVW327718 IMA327718 ICE327718 HSI327718 HIM327718 GYQ327718 GOU327718 GEY327718 FVC327718 FLG327718 FBK327718 ERO327718 EHS327718 DXW327718 DOA327718 DEE327718 CUI327718 CKM327718 CAQ327718 BQU327718 BGY327718 AXC327718 ANG327718 ADK327718 TO327718 JS327718 W327730 WWE262182 WMI262182 WCM262182 VSQ262182 VIU262182 UYY262182 UPC262182 UFG262182 TVK262182 TLO262182 TBS262182 SRW262182 SIA262182 RYE262182 ROI262182 REM262182 QUQ262182 QKU262182 QAY262182 PRC262182 PHG262182 OXK262182 ONO262182 ODS262182 NTW262182 NKA262182 NAE262182 MQI262182 MGM262182 LWQ262182 LMU262182 LCY262182 KTC262182 KJG262182 JZK262182 JPO262182 JFS262182 IVW262182 IMA262182 ICE262182 HSI262182 HIM262182 GYQ262182 GOU262182 GEY262182 FVC262182 FLG262182 FBK262182 ERO262182 EHS262182 DXW262182 DOA262182 DEE262182 CUI262182 CKM262182 CAQ262182 BQU262182 BGY262182 AXC262182 ANG262182 ADK262182 TO262182 JS262182 W262194 WWE196646 WMI196646 WCM196646 VSQ196646 VIU196646 UYY196646 UPC196646 UFG196646 TVK196646 TLO196646 TBS196646 SRW196646 SIA196646 RYE196646 ROI196646 REM196646 QUQ196646 QKU196646 QAY196646 PRC196646 PHG196646 OXK196646 ONO196646 ODS196646 NTW196646 NKA196646 NAE196646 MQI196646 MGM196646 LWQ196646 LMU196646 LCY196646 KTC196646 KJG196646 JZK196646 JPO196646 JFS196646 IVW196646 IMA196646 ICE196646 HSI196646 HIM196646 GYQ196646 GOU196646 GEY196646 FVC196646 FLG196646 FBK196646 ERO196646 EHS196646 DXW196646 DOA196646 DEE196646 CUI196646 CKM196646 CAQ196646 BQU196646 BGY196646 AXC196646 ANG196646 ADK196646 TO196646 JS196646 W196658 WWE131110 WMI131110 WCM131110 VSQ131110 VIU131110 UYY131110 UPC131110 UFG131110 TVK131110 TLO131110 TBS131110 SRW131110 SIA131110 RYE131110 ROI131110 REM131110 QUQ131110 QKU131110 QAY131110 PRC131110 PHG131110 OXK131110 ONO131110 ODS131110 NTW131110 NKA131110 NAE131110 MQI131110 MGM131110 LWQ131110 LMU131110 LCY131110 KTC131110 KJG131110 JZK131110 JPO131110 JFS131110 IVW131110 IMA131110 ICE131110 HSI131110 HIM131110 GYQ131110 GOU131110 GEY131110 FVC131110 FLG131110 FBK131110 ERO131110 EHS131110 DXW131110 DOA131110 DEE131110 CUI131110 CKM131110 CAQ131110 BQU131110 BGY131110 AXC131110 ANG131110 ADK131110 TO131110 JS131110 W131122 WWE65574 WMI65574 WCM65574 VSQ65574 VIU65574 UYY65574 UPC65574 UFG65574 TVK65574 TLO65574 TBS65574 SRW65574 SIA65574 RYE65574 ROI65574 REM65574 QUQ65574 QKU65574 QAY65574 PRC65574 PHG65574 OXK65574 ONO65574 ODS65574 NTW65574 NKA65574 NAE65574 MQI65574 MGM65574 LWQ65574 LMU65574 LCY65574 KTC65574 KJG65574 JZK65574 JPO65574 JFS65574 IVW65574 IMA65574 ICE65574 HSI65574 HIM65574 GYQ65574 GOU65574 GEY65574 FVC65574 FLG65574 FBK65574 ERO65574 EHS65574 DXW65574 DOA65574 DEE65574 CUI65574 CKM65574 CAQ65574 BQU65574 BGY65574 AXC65574 ANG65574 ADK65574 TO65574 JS65574 W65586 VSQ983078 WWC983078 WMG983078 WCK983078 VSO983078 VIS983078 UYW983078 UPA983078 UFE983078 TVI983078 TLM983078 TBQ983078 SRU983078 SHY983078 RYC983078 ROG983078 REK983078 QUO983078 QKS983078 QAW983078 PRA983078 PHE983078 OXI983078 ONM983078 ODQ983078 NTU983078 NJY983078 NAC983078 MQG983078 MGK983078 LWO983078 LMS983078 LCW983078 KTA983078 KJE983078 JZI983078 JPM983078 JFQ983078 IVU983078 ILY983078 ICC983078 HSG983078 HIK983078 GYO983078 GOS983078 GEW983078 FVA983078 FLE983078 FBI983078 ERM983078 EHQ983078 DXU983078 DNY983078 DEC983078 CUG983078 CKK983078 CAO983078 BQS983078 BGW983078 AXA983078 ANE983078 ADI983078 TM983078 JQ983078 U983090 WWC917542 WMG917542 WCK917542 VSO917542 VIS917542 UYW917542 UPA917542 UFE917542 TVI917542 TLM917542 TBQ917542 SRU917542 SHY917542 RYC917542 ROG917542 REK917542 QUO917542 QKS917542 QAW917542 PRA917542 PHE917542 OXI917542 ONM917542 ODQ917542 NTU917542 NJY917542 NAC917542 MQG917542 MGK917542 LWO917542 LMS917542 LCW917542 KTA917542 KJE917542 JZI917542 JPM917542 JFQ917542 IVU917542 ILY917542 ICC917542 HSG917542 HIK917542 GYO917542 GOS917542 GEW917542 FVA917542 FLE917542 FBI917542 ERM917542 EHQ917542 DXU917542 DNY917542 DEC917542 CUG917542 CKK917542 CAO917542 BQS917542 BGW917542 AXA917542 ANE917542 ADI917542 TM917542 JQ917542 U917554 WWC852006 WMG852006 WCK852006 VSO852006 VIS852006 UYW852006 UPA852006 UFE852006 TVI852006 TLM852006 TBQ852006 SRU852006 SHY852006 RYC852006 ROG852006 REK852006 QUO852006 QKS852006 QAW852006 PRA852006 PHE852006 OXI852006 ONM852006 ODQ852006 NTU852006 NJY852006 NAC852006 MQG852006 MGK852006 LWO852006 LMS852006 LCW852006 KTA852006 KJE852006 JZI852006 JPM852006 JFQ852006 IVU852006 ILY852006 ICC852006 HSG852006 HIK852006 GYO852006 GOS852006 GEW852006 FVA852006 FLE852006 FBI852006 ERM852006 EHQ852006 DXU852006 DNY852006 DEC852006 CUG852006 CKK852006 CAO852006 BQS852006 BGW852006 AXA852006 ANE852006 ADI852006 TM852006 JQ852006 U852018 WWC786470 WMG786470 WCK786470 VSO786470 VIS786470 UYW786470 UPA786470 UFE786470 TVI786470 TLM786470 TBQ786470 SRU786470 SHY786470 RYC786470 ROG786470 REK786470 QUO786470 QKS786470 QAW786470 PRA786470 PHE786470 OXI786470 ONM786470 ODQ786470 NTU786470 NJY786470 NAC786470 MQG786470 MGK786470 LWO786470 LMS786470 LCW786470 KTA786470 KJE786470 JZI786470 JPM786470 JFQ786470 IVU786470 ILY786470 ICC786470 HSG786470 HIK786470 GYO786470 GOS786470 GEW786470 FVA786470 FLE786470 FBI786470 ERM786470 EHQ786470 DXU786470 DNY786470 DEC786470 CUG786470 CKK786470 CAO786470 BQS786470 BGW786470 AXA786470 ANE786470 ADI786470 TM786470 JQ786470 U786482 WWC720934 WMG720934 WCK720934 VSO720934 VIS720934 UYW720934 UPA720934 UFE720934 TVI720934 TLM720934 TBQ720934 SRU720934 SHY720934 RYC720934 ROG720934 REK720934 QUO720934 QKS720934 QAW720934 PRA720934 PHE720934 OXI720934 ONM720934 ODQ720934 NTU720934 NJY720934 NAC720934 MQG720934 MGK720934 LWO720934 LMS720934 LCW720934 KTA720934 KJE720934 JZI720934 JPM720934 JFQ720934 IVU720934 ILY720934 ICC720934 HSG720934 HIK720934 GYO720934 GOS720934 GEW720934 FVA720934 FLE720934 FBI720934 ERM720934 EHQ720934 DXU720934 DNY720934 DEC720934 CUG720934 CKK720934 CAO720934 BQS720934 BGW720934 AXA720934 ANE720934 ADI720934 TM720934 JQ720934 U720946 WWC655398 WMG655398 WCK655398 VSO655398 VIS655398 UYW655398 UPA655398 UFE655398 TVI655398 TLM655398 TBQ655398 SRU655398 SHY655398 RYC655398 ROG655398 REK655398 QUO655398 QKS655398 QAW655398 PRA655398 PHE655398 OXI655398 ONM655398 ODQ655398 NTU655398 NJY655398 NAC655398 MQG655398 MGK655398 LWO655398 LMS655398 LCW655398 KTA655398 KJE655398 JZI655398 JPM655398 JFQ655398 IVU655398 ILY655398 ICC655398 HSG655398 HIK655398 GYO655398 GOS655398 GEW655398 FVA655398 FLE655398 FBI655398 ERM655398 EHQ655398 DXU655398 DNY655398 DEC655398 CUG655398 CKK655398 CAO655398 BQS655398 BGW655398 AXA655398 ANE655398 ADI655398 TM655398 JQ655398 U655410 WWC589862 WMG589862 WCK589862 VSO589862 VIS589862 UYW589862 UPA589862 UFE589862 TVI589862 TLM589862 TBQ589862 SRU589862 SHY589862 RYC589862 ROG589862 REK589862 QUO589862 QKS589862 QAW589862 PRA589862 PHE589862 OXI589862 ONM589862 ODQ589862 NTU589862 NJY589862 NAC589862 MQG589862 MGK589862 LWO589862 LMS589862 LCW589862 KTA589862 KJE589862 JZI589862 JPM589862 JFQ589862 IVU589862 ILY589862 ICC589862 HSG589862 HIK589862 GYO589862 GOS589862 GEW589862 FVA589862 FLE589862 FBI589862 ERM589862 EHQ589862 DXU589862 DNY589862 DEC589862 CUG589862 CKK589862 CAO589862 BQS589862 BGW589862 AXA589862 ANE589862 ADI589862 TM589862 JQ589862 U589874 WWC524326 WMG524326 WCK524326 VSO524326 VIS524326 UYW524326 UPA524326 UFE524326 TVI524326 TLM524326 TBQ524326 SRU524326 SHY524326 RYC524326 ROG524326 REK524326 QUO524326 QKS524326 QAW524326 PRA524326 PHE524326 OXI524326 ONM524326 ODQ524326 NTU524326 NJY524326 NAC524326 MQG524326 MGK524326 LWO524326 LMS524326 LCW524326 KTA524326 KJE524326 JZI524326 JPM524326 JFQ524326 IVU524326 ILY524326 ICC524326 HSG524326 HIK524326 GYO524326 GOS524326 GEW524326 FVA524326 FLE524326 FBI524326 ERM524326 EHQ524326 DXU524326 DNY524326 DEC524326 CUG524326 CKK524326 CAO524326 BQS524326 BGW524326 AXA524326 ANE524326 ADI524326 TM524326 JQ524326 U524338 WWC458790 WMG458790 WCK458790 VSO458790 VIS458790 UYW458790 UPA458790 UFE458790 TVI458790 TLM458790 TBQ458790 SRU458790 SHY458790 RYC458790 ROG458790 REK458790 QUO458790 QKS458790 QAW458790 PRA458790 PHE458790 OXI458790 ONM458790 ODQ458790 NTU458790 NJY458790 NAC458790 MQG458790 MGK458790 LWO458790 LMS458790 LCW458790 KTA458790 KJE458790 JZI458790 JPM458790 JFQ458790 IVU458790 ILY458790 ICC458790 HSG458790 HIK458790 GYO458790 GOS458790 GEW458790 FVA458790 FLE458790 FBI458790 ERM458790 EHQ458790 DXU458790 DNY458790 DEC458790 CUG458790 CKK458790 CAO458790 BQS458790 BGW458790 AXA458790 ANE458790 ADI458790 TM458790 JQ458790 U458802 WWC393254 WMG393254 WCK393254 VSO393254 VIS393254 UYW393254 UPA393254 UFE393254 TVI393254 TLM393254 TBQ393254 SRU393254 SHY393254 RYC393254 ROG393254 REK393254 QUO393254 QKS393254 QAW393254 PRA393254 PHE393254 OXI393254 ONM393254 ODQ393254 NTU393254 NJY393254 NAC393254 MQG393254 MGK393254 LWO393254 LMS393254 LCW393254 KTA393254 KJE393254 JZI393254 JPM393254 JFQ393254 IVU393254 ILY393254 ICC393254 HSG393254 HIK393254 GYO393254 GOS393254 GEW393254 FVA393254 FLE393254 FBI393254 ERM393254 EHQ393254 DXU393254 DNY393254 DEC393254 CUG393254 CKK393254 CAO393254 BQS393254 BGW393254 AXA393254 ANE393254 ADI393254 TM393254 JQ393254 U393266 WWC327718 WMG327718 WCK327718 VSO327718 VIS327718 UYW327718 UPA327718 UFE327718 TVI327718 TLM327718 TBQ327718 SRU327718 SHY327718 RYC327718 ROG327718 REK327718 QUO327718 QKS327718 QAW327718 PRA327718 PHE327718 OXI327718 ONM327718 ODQ327718 NTU327718 NJY327718 NAC327718 MQG327718 MGK327718 LWO327718 LMS327718 LCW327718 KTA327718 KJE327718 JZI327718 JPM327718 JFQ327718 IVU327718 ILY327718 ICC327718 HSG327718 HIK327718 GYO327718 GOS327718 GEW327718 FVA327718 FLE327718 FBI327718 ERM327718 EHQ327718 DXU327718 DNY327718 DEC327718 CUG327718 CKK327718 CAO327718 BQS327718 BGW327718 AXA327718 ANE327718 ADI327718 TM327718 JQ327718 U327730 WWC262182 WMG262182 WCK262182 VSO262182 VIS262182 UYW262182 UPA262182 UFE262182 TVI262182 TLM262182 TBQ262182 SRU262182 SHY262182 RYC262182 ROG262182 REK262182 QUO262182 QKS262182 QAW262182 PRA262182 PHE262182 OXI262182 ONM262182 ODQ262182 NTU262182 NJY262182 NAC262182 MQG262182 MGK262182 LWO262182 LMS262182 LCW262182 KTA262182 KJE262182 JZI262182 JPM262182 JFQ262182 IVU262182 ILY262182 ICC262182 HSG262182 HIK262182 GYO262182 GOS262182 GEW262182 FVA262182 FLE262182 FBI262182 ERM262182 EHQ262182 DXU262182 DNY262182 DEC262182 CUG262182 CKK262182 CAO262182 BQS262182 BGW262182 AXA262182 ANE262182 ADI262182 TM262182 JQ262182 U262194 WWC196646 WMG196646 WCK196646 VSO196646 VIS196646 UYW196646 UPA196646 UFE196646 TVI196646 TLM196646 TBQ196646 SRU196646 SHY196646 RYC196646 ROG196646 REK196646 QUO196646 QKS196646 QAW196646 PRA196646 PHE196646 OXI196646 ONM196646 ODQ196646 NTU196646 NJY196646 NAC196646 MQG196646 MGK196646 LWO196646 LMS196646 LCW196646 KTA196646 KJE196646 JZI196646 JPM196646 JFQ196646 IVU196646 ILY196646 ICC196646 HSG196646 HIK196646 GYO196646 GOS196646 GEW196646 FVA196646 FLE196646 FBI196646 ERM196646 EHQ196646 DXU196646 DNY196646 DEC196646 CUG196646 CKK196646 CAO196646 BQS196646 BGW196646 AXA196646 ANE196646 ADI196646 TM196646 JQ196646 U196658 WWC131110 WMG131110 WCK131110 VSO131110 VIS131110 UYW131110 UPA131110 UFE131110 TVI131110 TLM131110 TBQ131110 SRU131110 SHY131110 RYC131110 ROG131110 REK131110 QUO131110 QKS131110 QAW131110 PRA131110 PHE131110 OXI131110 ONM131110 ODQ131110 NTU131110 NJY131110 NAC131110 MQG131110 MGK131110 LWO131110 LMS131110 LCW131110 KTA131110 KJE131110 JZI131110 JPM131110 JFQ131110 IVU131110 ILY131110 ICC131110 HSG131110 HIK131110 GYO131110 GOS131110 GEW131110 FVA131110 FLE131110 FBI131110 ERM131110 EHQ131110 DXU131110 DNY131110 DEC131110 CUG131110 CKK131110 CAO131110 BQS131110 BGW131110 AXA131110 ANE131110 ADI131110 TM131110 JQ131110 U131122 WWC65574 WMG65574 WCK65574 VSO65574 VIS65574 UYW65574 UPA65574 UFE65574 TVI65574 TLM65574 TBQ65574 SRU65574 SHY65574 RYC65574 ROG65574 REK65574 QUO65574 QKS65574 QAW65574 PRA65574 PHE65574 OXI65574 ONM65574 ODQ65574 NTU65574 NJY65574 NAC65574 MQG65574 MGK65574 LWO65574 LMS65574 LCW65574 KTA65574 KJE65574 JZI65574 JPM65574 JFQ65574 IVU65574 ILY65574 ICC65574 HSG65574 HIK65574 GYO65574 GOS65574 GEW65574 FVA65574 FLE65574 FBI65574 ERM65574 EHQ65574 DXU65574 DNY65574 DEC65574 CUG65574 CKK65574 CAO65574 BQS65574 BGW65574 AXA65574 ANE65574 ADI65574 TM65574 JQ65574 U65586 WCM983078 WWA983078 WME983078 WCI983078 VSM983078 VIQ983078 UYU983078 UOY983078 UFC983078 TVG983078 TLK983078 TBO983078 SRS983078 SHW983078 RYA983078 ROE983078 REI983078 QUM983078 QKQ983078 QAU983078 PQY983078 PHC983078 OXG983078 ONK983078 ODO983078 NTS983078 NJW983078 NAA983078 MQE983078 MGI983078 LWM983078 LMQ983078 LCU983078 KSY983078 KJC983078 JZG983078 JPK983078 JFO983078 IVS983078 ILW983078 ICA983078 HSE983078 HII983078 GYM983078 GOQ983078 GEU983078 FUY983078 FLC983078 FBG983078 ERK983078 EHO983078 DXS983078 DNW983078 DEA983078 CUE983078 CKI983078 CAM983078 BQQ983078 BGU983078 AWY983078 ANC983078 ADG983078 TK983078 JO983078 S983090 WWA917542 WME917542 WCI917542 VSM917542 VIQ917542 UYU917542 UOY917542 UFC917542 TVG917542 TLK917542 TBO917542 SRS917542 SHW917542 RYA917542 ROE917542 REI917542 QUM917542 QKQ917542 QAU917542 PQY917542 PHC917542 OXG917542 ONK917542 ODO917542 NTS917542 NJW917542 NAA917542 MQE917542 MGI917542 LWM917542 LMQ917542 LCU917542 KSY917542 KJC917542 JZG917542 JPK917542 JFO917542 IVS917542 ILW917542 ICA917542 HSE917542 HII917542 GYM917542 GOQ917542 GEU917542 FUY917542 FLC917542 FBG917542 ERK917542 EHO917542 DXS917542 DNW917542 DEA917542 CUE917542 CKI917542 CAM917542 BQQ917542 BGU917542 AWY917542 ANC917542 ADG917542 TK917542 JO917542 S917554 WWA852006 WME852006 WCI852006 VSM852006 VIQ852006 UYU852006 UOY852006 UFC852006 TVG852006 TLK852006 TBO852006 SRS852006 SHW852006 RYA852006 ROE852006 REI852006 QUM852006 QKQ852006 QAU852006 PQY852006 PHC852006 OXG852006 ONK852006 ODO852006 NTS852006 NJW852006 NAA852006 MQE852006 MGI852006 LWM852006 LMQ852006 LCU852006 KSY852006 KJC852006 JZG852006 JPK852006 JFO852006 IVS852006 ILW852006 ICA852006 HSE852006 HII852006 GYM852006 GOQ852006 GEU852006 FUY852006 FLC852006 FBG852006 ERK852006 EHO852006 DXS852006 DNW852006 DEA852006 CUE852006 CKI852006 CAM852006 BQQ852006 BGU852006 AWY852006 ANC852006 ADG852006 TK852006 JO852006 S852018 WWA786470 WME786470 WCI786470 VSM786470 VIQ786470 UYU786470 UOY786470 UFC786470 TVG786470 TLK786470 TBO786470 SRS786470 SHW786470 RYA786470 ROE786470 REI786470 QUM786470 QKQ786470 QAU786470 PQY786470 PHC786470 OXG786470 ONK786470 ODO786470 NTS786470 NJW786470 NAA786470 MQE786470 MGI786470 LWM786470 LMQ786470 LCU786470 KSY786470 KJC786470 JZG786470 JPK786470 JFO786470 IVS786470 ILW786470 ICA786470 HSE786470 HII786470 GYM786470 GOQ786470 GEU786470 FUY786470 FLC786470 FBG786470 ERK786470 EHO786470 DXS786470 DNW786470 DEA786470 CUE786470 CKI786470 CAM786470 BQQ786470 BGU786470 AWY786470 ANC786470 ADG786470 TK786470 JO786470 S786482 WWA720934 WME720934 WCI720934 VSM720934 VIQ720934 UYU720934 UOY720934 UFC720934 TVG720934 TLK720934 TBO720934 SRS720934 SHW720934 RYA720934 ROE720934 REI720934 QUM720934 QKQ720934 QAU720934 PQY720934 PHC720934 OXG720934 ONK720934 ODO720934 NTS720934 NJW720934 NAA720934 MQE720934 MGI720934 LWM720934 LMQ720934 LCU720934 KSY720934 KJC720934 JZG720934 JPK720934 JFO720934 IVS720934 ILW720934 ICA720934 HSE720934 HII720934 GYM720934 GOQ720934 GEU720934 FUY720934 FLC720934 FBG720934 ERK720934 EHO720934 DXS720934 DNW720934 DEA720934 CUE720934 CKI720934 CAM720934 BQQ720934 BGU720934 AWY720934 ANC720934 ADG720934 TK720934 JO720934 S720946 WWA655398 WME655398 WCI655398 VSM655398 VIQ655398 UYU655398 UOY655398 UFC655398 TVG655398 TLK655398 TBO655398 SRS655398 SHW655398 RYA655398 ROE655398 REI655398 QUM655398 QKQ655398 QAU655398 PQY655398 PHC655398 OXG655398 ONK655398 ODO655398 NTS655398 NJW655398 NAA655398 MQE655398 MGI655398 LWM655398 LMQ655398 LCU655398 KSY655398 KJC655398 JZG655398 JPK655398 JFO655398 IVS655398 ILW655398 ICA655398 HSE655398 HII655398 GYM655398 GOQ655398 GEU655398 FUY655398 FLC655398 FBG655398 ERK655398 EHO655398 DXS655398 DNW655398 DEA655398 CUE655398 CKI655398 CAM655398 BQQ655398 BGU655398 AWY655398 ANC655398 ADG655398 TK655398 JO655398 S655410 WWA589862 WME589862 WCI589862 VSM589862 VIQ589862 UYU589862 UOY589862 UFC589862 TVG589862 TLK589862 TBO589862 SRS589862 SHW589862 RYA589862 ROE589862 REI589862 QUM589862 QKQ589862 QAU589862 PQY589862 PHC589862 OXG589862 ONK589862 ODO589862 NTS589862 NJW589862 NAA589862 MQE589862 MGI589862 LWM589862 LMQ589862 LCU589862 KSY589862 KJC589862 JZG589862 JPK589862 JFO589862 IVS589862 ILW589862 ICA589862 HSE589862 HII589862 GYM589862 GOQ589862 GEU589862 FUY589862 FLC589862 FBG589862 ERK589862 EHO589862 DXS589862 DNW589862 DEA589862 CUE589862 CKI589862 CAM589862 BQQ589862 BGU589862 AWY589862 ANC589862 ADG589862 TK589862 JO589862 S589874 WWA524326 WME524326 WCI524326 VSM524326 VIQ524326 UYU524326 UOY524326 UFC524326 TVG524326 TLK524326 TBO524326 SRS524326 SHW524326 RYA524326 ROE524326 REI524326 QUM524326 QKQ524326 QAU524326 PQY524326 PHC524326 OXG524326 ONK524326 ODO524326 NTS524326 NJW524326 NAA524326 MQE524326 MGI524326 LWM524326 LMQ524326 LCU524326 KSY524326 KJC524326 JZG524326 JPK524326 JFO524326 IVS524326 ILW524326 ICA524326 HSE524326 HII524326 GYM524326 GOQ524326 GEU524326 FUY524326 FLC524326 FBG524326 ERK524326 EHO524326 DXS524326 DNW524326 DEA524326 CUE524326 CKI524326 CAM524326 BQQ524326 BGU524326 AWY524326 ANC524326 ADG524326 TK524326 JO524326 S524338 WWA458790 WME458790 WCI458790 VSM458790 VIQ458790 UYU458790 UOY458790 UFC458790 TVG458790 TLK458790 TBO458790 SRS458790 SHW458790 RYA458790 ROE458790 REI458790 QUM458790 QKQ458790 QAU458790 PQY458790 PHC458790 OXG458790 ONK458790 ODO458790 NTS458790 NJW458790 NAA458790 MQE458790 MGI458790 LWM458790 LMQ458790 LCU458790 KSY458790 KJC458790 JZG458790 JPK458790 JFO458790 IVS458790 ILW458790 ICA458790 HSE458790 HII458790 GYM458790 GOQ458790 GEU458790 FUY458790 FLC458790 FBG458790 ERK458790 EHO458790 DXS458790 DNW458790 DEA458790 CUE458790 CKI458790 CAM458790 BQQ458790 BGU458790 AWY458790 ANC458790 ADG458790 TK458790 JO458790 S458802 WWA393254 WME393254 WCI393254 VSM393254 VIQ393254 UYU393254 UOY393254 UFC393254 TVG393254 TLK393254 TBO393254 SRS393254 SHW393254 RYA393254 ROE393254 REI393254 QUM393254 QKQ393254 QAU393254 PQY393254 PHC393254 OXG393254 ONK393254 ODO393254 NTS393254 NJW393254 NAA393254 MQE393254 MGI393254 LWM393254 LMQ393254 LCU393254 KSY393254 KJC393254 JZG393254 JPK393254 JFO393254 IVS393254 ILW393254 ICA393254 HSE393254 HII393254 GYM393254 GOQ393254 GEU393254 FUY393254 FLC393254 FBG393254 ERK393254 EHO393254 DXS393254 DNW393254 DEA393254 CUE393254 CKI393254 CAM393254 BQQ393254 BGU393254 AWY393254 ANC393254 ADG393254 TK393254 JO393254 S393266 WWA327718 WME327718 WCI327718 VSM327718 VIQ327718 UYU327718 UOY327718 UFC327718 TVG327718 TLK327718 TBO327718 SRS327718 SHW327718 RYA327718 ROE327718 REI327718 QUM327718 QKQ327718 QAU327718 PQY327718 PHC327718 OXG327718 ONK327718 ODO327718 NTS327718 NJW327718 NAA327718 MQE327718 MGI327718 LWM327718 LMQ327718 LCU327718 KSY327718 KJC327718 JZG327718 JPK327718 JFO327718 IVS327718 ILW327718 ICA327718 HSE327718 HII327718 GYM327718 GOQ327718 GEU327718 FUY327718 FLC327718 FBG327718 ERK327718 EHO327718 DXS327718 DNW327718 DEA327718 CUE327718 CKI327718 CAM327718 BQQ327718 BGU327718 AWY327718 ANC327718 ADG327718 TK327718 JO327718 S327730 WWA262182 WME262182 WCI262182 VSM262182 VIQ262182 UYU262182 UOY262182 UFC262182 TVG262182 TLK262182 TBO262182 SRS262182 SHW262182 RYA262182 ROE262182 REI262182 QUM262182 QKQ262182 QAU262182 PQY262182 PHC262182 OXG262182 ONK262182 ODO262182 NTS262182 NJW262182 NAA262182 MQE262182 MGI262182 LWM262182 LMQ262182 LCU262182 KSY262182 KJC262182 JZG262182 JPK262182 JFO262182 IVS262182 ILW262182 ICA262182 HSE262182 HII262182 GYM262182 GOQ262182 GEU262182 FUY262182 FLC262182 FBG262182 ERK262182 EHO262182 DXS262182 DNW262182 DEA262182 CUE262182 CKI262182 CAM262182 BQQ262182 BGU262182 AWY262182 ANC262182 ADG262182 TK262182 JO262182 S262194 WWA196646 WME196646 WCI196646 VSM196646 VIQ196646 UYU196646 UOY196646 UFC196646 TVG196646 TLK196646 TBO196646 SRS196646 SHW196646 RYA196646 ROE196646 REI196646 QUM196646 QKQ196646 QAU196646 PQY196646 PHC196646 OXG196646 ONK196646 ODO196646 NTS196646 NJW196646 NAA196646 MQE196646 MGI196646 LWM196646 LMQ196646 LCU196646 KSY196646 KJC196646 JZG196646 JPK196646 JFO196646 IVS196646 ILW196646 ICA196646 HSE196646 HII196646 GYM196646 GOQ196646 GEU196646 FUY196646 FLC196646 FBG196646 ERK196646 EHO196646 DXS196646 DNW196646 DEA196646 CUE196646 CKI196646 CAM196646 BQQ196646 BGU196646 AWY196646 ANC196646 ADG196646 TK196646 JO196646 S196658 WWA131110 WME131110 WCI131110 VSM131110 VIQ131110 UYU131110 UOY131110 UFC131110 TVG131110 TLK131110 TBO131110 SRS131110 SHW131110 RYA131110 ROE131110 REI131110 QUM131110 QKQ131110 QAU131110 PQY131110 PHC131110 OXG131110 ONK131110 ODO131110 NTS131110 NJW131110 NAA131110 MQE131110 MGI131110 LWM131110 LMQ131110 LCU131110 KSY131110 KJC131110 JZG131110 JPK131110 JFO131110 IVS131110 ILW131110 ICA131110 HSE131110 HII131110 GYM131110 GOQ131110 GEU131110 FUY131110 FLC131110 FBG131110 ERK131110 EHO131110 DXS131110 DNW131110 DEA131110 CUE131110 CKI131110 CAM131110 BQQ131110 BGU131110 AWY131110 ANC131110 ADG131110 TK131110 JO131110 S131122 WWA65574 WME65574 WCI65574 VSM65574 VIQ65574 UYU65574 UOY65574 UFC65574 TVG65574 TLK65574 TBO65574 SRS65574 SHW65574 RYA65574 ROE65574 REI65574 QUM65574 QKQ65574 QAU65574 PQY65574 PHC65574 OXG65574 ONK65574 ODO65574 NTS65574 NJW65574 NAA65574 MQE65574 MGI65574 LWM65574 LMQ65574 LCU65574 KSY65574 KJC65574 JZG65574 JPK65574 JFO65574 IVS65574 ILW65574 ICA65574 HSE65574 HII65574 GYM65574 GOQ65574 GEU65574 FUY65574 FLC65574 FBG65574 ERK65574 EHO65574 DXS65574 DNW65574 DEA65574 CUE65574 CKI65574 CAM65574 BQQ65574 BGU65574 AWY65574 ANC65574 ADG65574 TK65574 JO65574 S65586 WMI983078 WVY983078 WMC983078 WCG983078 VSK983078 VIO983078 UYS983078 UOW983078 UFA983078 TVE983078 TLI983078 TBM983078 SRQ983078 SHU983078 RXY983078 ROC983078 REG983078 QUK983078 QKO983078 QAS983078 PQW983078 PHA983078 OXE983078 ONI983078 ODM983078 NTQ983078 NJU983078 MZY983078 MQC983078 MGG983078 LWK983078 LMO983078 LCS983078 KSW983078 KJA983078 JZE983078 JPI983078 JFM983078 IVQ983078 ILU983078 IBY983078 HSC983078 HIG983078 GYK983078 GOO983078 GES983078 FUW983078 FLA983078 FBE983078 ERI983078 EHM983078 DXQ983078 DNU983078 DDY983078 CUC983078 CKG983078 CAK983078 BQO983078 BGS983078 AWW983078 ANA983078 ADE983078 TI983078 JM983078 Q983090 WVY917542 WMC917542 WCG917542 VSK917542 VIO917542 UYS917542 UOW917542 UFA917542 TVE917542 TLI917542 TBM917542 SRQ917542 SHU917542 RXY917542 ROC917542 REG917542 QUK917542 QKO917542 QAS917542 PQW917542 PHA917542 OXE917542 ONI917542 ODM917542 NTQ917542 NJU917542 MZY917542 MQC917542 MGG917542 LWK917542 LMO917542 LCS917542 KSW917542 KJA917542 JZE917542 JPI917542 JFM917542 IVQ917542 ILU917542 IBY917542 HSC917542 HIG917542 GYK917542 GOO917542 GES917542 FUW917542 FLA917542 FBE917542 ERI917542 EHM917542 DXQ917542 DNU917542 DDY917542 CUC917542 CKG917542 CAK917542 BQO917542 BGS917542 AWW917542 ANA917542 ADE917542 TI917542 JM917542 Q917554 WVY852006 WMC852006 WCG852006 VSK852006 VIO852006 UYS852006 UOW852006 UFA852006 TVE852006 TLI852006 TBM852006 SRQ852006 SHU852006 RXY852006 ROC852006 REG852006 QUK852006 QKO852006 QAS852006 PQW852006 PHA852006 OXE852006 ONI852006 ODM852006 NTQ852006 NJU852006 MZY852006 MQC852006 MGG852006 LWK852006 LMO852006 LCS852006 KSW852006 KJA852006 JZE852006 JPI852006 JFM852006 IVQ852006 ILU852006 IBY852006 HSC852006 HIG852006 GYK852006 GOO852006 GES852006 FUW852006 FLA852006 FBE852006 ERI852006 EHM852006 DXQ852006 DNU852006 DDY852006 CUC852006 CKG852006 CAK852006 BQO852006 BGS852006 AWW852006 ANA852006 ADE852006 TI852006 JM852006 Q852018 WVY786470 WMC786470 WCG786470 VSK786470 VIO786470 UYS786470 UOW786470 UFA786470 TVE786470 TLI786470 TBM786470 SRQ786470 SHU786470 RXY786470 ROC786470 REG786470 QUK786470 QKO786470 QAS786470 PQW786470 PHA786470 OXE786470 ONI786470 ODM786470 NTQ786470 NJU786470 MZY786470 MQC786470 MGG786470 LWK786470 LMO786470 LCS786470 KSW786470 KJA786470 JZE786470 JPI786470 JFM786470 IVQ786470 ILU786470 IBY786470 HSC786470 HIG786470 GYK786470 GOO786470 GES786470 FUW786470 FLA786470 FBE786470 ERI786470 EHM786470 DXQ786470 DNU786470 DDY786470 CUC786470 CKG786470 CAK786470 BQO786470 BGS786470 AWW786470 ANA786470 ADE786470 TI786470 JM786470 Q786482 WVY720934 WMC720934 WCG720934 VSK720934 VIO720934 UYS720934 UOW720934 UFA720934 TVE720934 TLI720934 TBM720934 SRQ720934 SHU720934 RXY720934 ROC720934 REG720934 QUK720934 QKO720934 QAS720934 PQW720934 PHA720934 OXE720934 ONI720934 ODM720934 NTQ720934 NJU720934 MZY720934 MQC720934 MGG720934 LWK720934 LMO720934 LCS720934 KSW720934 KJA720934 JZE720934 JPI720934 JFM720934 IVQ720934 ILU720934 IBY720934 HSC720934 HIG720934 GYK720934 GOO720934 GES720934 FUW720934 FLA720934 FBE720934 ERI720934 EHM720934 DXQ720934 DNU720934 DDY720934 CUC720934 CKG720934 CAK720934 BQO720934 BGS720934 AWW720934 ANA720934 ADE720934 TI720934 JM720934 Q720946 WVY655398 WMC655398 WCG655398 VSK655398 VIO655398 UYS655398 UOW655398 UFA655398 TVE655398 TLI655398 TBM655398 SRQ655398 SHU655398 RXY655398 ROC655398 REG655398 QUK655398 QKO655398 QAS655398 PQW655398 PHA655398 OXE655398 ONI655398 ODM655398 NTQ655398 NJU655398 MZY655398 MQC655398 MGG655398 LWK655398 LMO655398 LCS655398 KSW655398 KJA655398 JZE655398 JPI655398 JFM655398 IVQ655398 ILU655398 IBY655398 HSC655398 HIG655398 GYK655398 GOO655398 GES655398 FUW655398 FLA655398 FBE655398 ERI655398 EHM655398 DXQ655398 DNU655398 DDY655398 CUC655398 CKG655398 CAK655398 BQO655398 BGS655398 AWW655398 ANA655398 ADE655398 TI655398 JM655398 Q655410 WVY589862 WMC589862 WCG589862 VSK589862 VIO589862 UYS589862 UOW589862 UFA589862 TVE589862 TLI589862 TBM589862 SRQ589862 SHU589862 RXY589862 ROC589862 REG589862 QUK589862 QKO589862 QAS589862 PQW589862 PHA589862 OXE589862 ONI589862 ODM589862 NTQ589862 NJU589862 MZY589862 MQC589862 MGG589862 LWK589862 LMO589862 LCS589862 KSW589862 KJA589862 JZE589862 JPI589862 JFM589862 IVQ589862 ILU589862 IBY589862 HSC589862 HIG589862 GYK589862 GOO589862 GES589862 FUW589862 FLA589862 FBE589862 ERI589862 EHM589862 DXQ589862 DNU589862 DDY589862 CUC589862 CKG589862 CAK589862 BQO589862 BGS589862 AWW589862 ANA589862 ADE589862 TI589862 JM589862 Q589874 WVY524326 WMC524326 WCG524326 VSK524326 VIO524326 UYS524326 UOW524326 UFA524326 TVE524326 TLI524326 TBM524326 SRQ524326 SHU524326 RXY524326 ROC524326 REG524326 QUK524326 QKO524326 QAS524326 PQW524326 PHA524326 OXE524326 ONI524326 ODM524326 NTQ524326 NJU524326 MZY524326 MQC524326 MGG524326 LWK524326 LMO524326 LCS524326 KSW524326 KJA524326 JZE524326 JPI524326 JFM524326 IVQ524326 ILU524326 IBY524326 HSC524326 HIG524326 GYK524326 GOO524326 GES524326 FUW524326 FLA524326 FBE524326 ERI524326 EHM524326 DXQ524326 DNU524326 DDY524326 CUC524326 CKG524326 CAK524326 BQO524326 BGS524326 AWW524326 ANA524326 ADE524326 TI524326 JM524326 Q524338 WVY458790 WMC458790 WCG458790 VSK458790 VIO458790 UYS458790 UOW458790 UFA458790 TVE458790 TLI458790 TBM458790 SRQ458790 SHU458790 RXY458790 ROC458790 REG458790 QUK458790 QKO458790 QAS458790 PQW458790 PHA458790 OXE458790 ONI458790 ODM458790 NTQ458790 NJU458790 MZY458790 MQC458790 MGG458790 LWK458790 LMO458790 LCS458790 KSW458790 KJA458790 JZE458790 JPI458790 JFM458790 IVQ458790 ILU458790 IBY458790 HSC458790 HIG458790 GYK458790 GOO458790 GES458790 FUW458790 FLA458790 FBE458790 ERI458790 EHM458790 DXQ458790 DNU458790 DDY458790 CUC458790 CKG458790 CAK458790 BQO458790 BGS458790 AWW458790 ANA458790 ADE458790 TI458790 JM458790 Q458802 WVY393254 WMC393254 WCG393254 VSK393254 VIO393254 UYS393254 UOW393254 UFA393254 TVE393254 TLI393254 TBM393254 SRQ393254 SHU393254 RXY393254 ROC393254 REG393254 QUK393254 QKO393254 QAS393254 PQW393254 PHA393254 OXE393254 ONI393254 ODM393254 NTQ393254 NJU393254 MZY393254 MQC393254 MGG393254 LWK393254 LMO393254 LCS393254 KSW393254 KJA393254 JZE393254 JPI393254 JFM393254 IVQ393254 ILU393254 IBY393254 HSC393254 HIG393254 GYK393254 GOO393254 GES393254 FUW393254 FLA393254 FBE393254 ERI393254 EHM393254 DXQ393254 DNU393254 DDY393254 CUC393254 CKG393254 CAK393254 BQO393254 BGS393254 AWW393254 ANA393254 ADE393254 TI393254 JM393254 Q393266 WVY327718 WMC327718 WCG327718 VSK327718 VIO327718 UYS327718 UOW327718 UFA327718 TVE327718 TLI327718 TBM327718 SRQ327718 SHU327718 RXY327718 ROC327718 REG327718 QUK327718 QKO327718 QAS327718 PQW327718 PHA327718 OXE327718 ONI327718 ODM327718 NTQ327718 NJU327718 MZY327718 MQC327718 MGG327718 LWK327718 LMO327718 LCS327718 KSW327718 KJA327718 JZE327718 JPI327718 JFM327718 IVQ327718 ILU327718 IBY327718 HSC327718 HIG327718 GYK327718 GOO327718 GES327718 FUW327718 FLA327718 FBE327718 ERI327718 EHM327718 DXQ327718 DNU327718 DDY327718 CUC327718 CKG327718 CAK327718 BQO327718 BGS327718 AWW327718 ANA327718 ADE327718 TI327718 JM327718 Q327730 WVY262182 WMC262182 WCG262182 VSK262182 VIO262182 UYS262182 UOW262182 UFA262182 TVE262182 TLI262182 TBM262182 SRQ262182 SHU262182 RXY262182 ROC262182 REG262182 QUK262182 QKO262182 QAS262182 PQW262182 PHA262182 OXE262182 ONI262182 ODM262182 NTQ262182 NJU262182 MZY262182 MQC262182 MGG262182 LWK262182 LMO262182 LCS262182 KSW262182 KJA262182 JZE262182 JPI262182 JFM262182 IVQ262182 ILU262182 IBY262182 HSC262182 HIG262182 GYK262182 GOO262182 GES262182 FUW262182 FLA262182 FBE262182 ERI262182 EHM262182 DXQ262182 DNU262182 DDY262182 CUC262182 CKG262182 CAK262182 BQO262182 BGS262182 AWW262182 ANA262182 ADE262182 TI262182 JM262182 Q262194 WVY196646 WMC196646 WCG196646 VSK196646 VIO196646 UYS196646 UOW196646 UFA196646 TVE196646 TLI196646 TBM196646 SRQ196646 SHU196646 RXY196646 ROC196646 REG196646 QUK196646 QKO196646 QAS196646 PQW196646 PHA196646 OXE196646 ONI196646 ODM196646 NTQ196646 NJU196646 MZY196646 MQC196646 MGG196646 LWK196646 LMO196646 LCS196646 KSW196646 KJA196646 JZE196646 JPI196646 JFM196646 IVQ196646 ILU196646 IBY196646 HSC196646 HIG196646 GYK196646 GOO196646 GES196646 FUW196646 FLA196646 FBE196646 ERI196646 EHM196646 DXQ196646 DNU196646 DDY196646 CUC196646 CKG196646 CAK196646 BQO196646 BGS196646 AWW196646 ANA196646 ADE196646 TI196646 JM196646 Q196658 WVY131110 WMC131110 WCG131110 VSK131110 VIO131110 UYS131110 UOW131110 UFA131110 TVE131110 TLI131110 TBM131110 SRQ131110 SHU131110 RXY131110 ROC131110 REG131110 QUK131110 QKO131110 QAS131110 PQW131110 PHA131110 OXE131110 ONI131110 ODM131110 NTQ131110 NJU131110 MZY131110 MQC131110 MGG131110 LWK131110 LMO131110 LCS131110 KSW131110 KJA131110 JZE131110 JPI131110 JFM131110 IVQ131110 ILU131110 IBY131110 HSC131110 HIG131110 GYK131110 GOO131110 GES131110 FUW131110 FLA131110 FBE131110 ERI131110 EHM131110 DXQ131110 DNU131110 DDY131110 CUC131110 CKG131110 CAK131110 BQO131110 BGS131110 AWW131110 ANA131110 ADE131110 TI131110 JM131110 Q131122 WVY65574 WMC65574 WCG65574 VSK65574 VIO65574 UYS65574 UOW65574 UFA65574 TVE65574 TLI65574 TBM65574 SRQ65574 SHU65574 RXY65574 ROC65574 REG65574 QUK65574 QKO65574 QAS65574 PQW65574 PHA65574 OXE65574 ONI65574 ODM65574 NTQ65574 NJU65574 MZY65574 MQC65574 MGG65574 LWK65574 LMO65574 LCS65574 KSW65574 KJA65574 JZE65574 JPI65574 JFM65574 IVQ65574 ILU65574 IBY65574 HSC65574 HIG65574 GYK65574 GOO65574 GES65574 FUW65574 FLA65574 FBE65574 ERI65574 EHM65574 DXQ65574 DNU65574 DDY65574 CUC65574 CKG65574 CAK65574 BQO65574 BGS65574 AWW65574 ANA65574 ADE65574 TI65574 JM65574 Q65586 WWE983078 WVW983078 WMA983078 WCE983078 VSI983078 VIM983078 UYQ983078 UOU983078 UEY983078 TVC983078 TLG983078 TBK983078 SRO983078 SHS983078 RXW983078 ROA983078 REE983078 QUI983078 QKM983078 QAQ983078 PQU983078 PGY983078 OXC983078 ONG983078 ODK983078 NTO983078 NJS983078 MZW983078 MQA983078 MGE983078 LWI983078 LMM983078 LCQ983078 KSU983078 KIY983078 JZC983078 JPG983078 JFK983078 IVO983078 ILS983078 IBW983078 HSA983078 HIE983078 GYI983078 GOM983078 GEQ983078 FUU983078 FKY983078 FBC983078 ERG983078 EHK983078 DXO983078 DNS983078 DDW983078 CUA983078 CKE983078 CAI983078 BQM983078 BGQ983078 AWU983078 AMY983078 ADC983078 TG983078 JK983078 O983090 WVW917542 WMA917542 WCE917542 VSI917542 VIM917542 UYQ917542 UOU917542 UEY917542 TVC917542 TLG917542 TBK917542 SRO917542 SHS917542 RXW917542 ROA917542 REE917542 QUI917542 QKM917542 QAQ917542 PQU917542 PGY917542 OXC917542 ONG917542 ODK917542 NTO917542 NJS917542 MZW917542 MQA917542 MGE917542 LWI917542 LMM917542 LCQ917542 KSU917542 KIY917542 JZC917542 JPG917542 JFK917542 IVO917542 ILS917542 IBW917542 HSA917542 HIE917542 GYI917542 GOM917542 GEQ917542 FUU917542 FKY917542 FBC917542 ERG917542 EHK917542 DXO917542 DNS917542 DDW917542 CUA917542 CKE917542 CAI917542 BQM917542 BGQ917542 AWU917542 AMY917542 ADC917542 TG917542 JK917542 O917554 WVW852006 WMA852006 WCE852006 VSI852006 VIM852006 UYQ852006 UOU852006 UEY852006 TVC852006 TLG852006 TBK852006 SRO852006 SHS852006 RXW852006 ROA852006 REE852006 QUI852006 QKM852006 QAQ852006 PQU852006 PGY852006 OXC852006 ONG852006 ODK852006 NTO852006 NJS852006 MZW852006 MQA852006 MGE852006 LWI852006 LMM852006 LCQ852006 KSU852006 KIY852006 JZC852006 JPG852006 JFK852006 IVO852006 ILS852006 IBW852006 HSA852006 HIE852006 GYI852006 GOM852006 GEQ852006 FUU852006 FKY852006 FBC852006 ERG852006 EHK852006 DXO852006 DNS852006 DDW852006 CUA852006 CKE852006 CAI852006 BQM852006 BGQ852006 AWU852006 AMY852006 ADC852006 TG852006 JK852006 O852018 WVW786470 WMA786470 WCE786470 VSI786470 VIM786470 UYQ786470 UOU786470 UEY786470 TVC786470 TLG786470 TBK786470 SRO786470 SHS786470 RXW786470 ROA786470 REE786470 QUI786470 QKM786470 QAQ786470 PQU786470 PGY786470 OXC786470 ONG786470 ODK786470 NTO786470 NJS786470 MZW786470 MQA786470 MGE786470 LWI786470 LMM786470 LCQ786470 KSU786470 KIY786470 JZC786470 JPG786470 JFK786470 IVO786470 ILS786470 IBW786470 HSA786470 HIE786470 GYI786470 GOM786470 GEQ786470 FUU786470 FKY786470 FBC786470 ERG786470 EHK786470 DXO786470 DNS786470 DDW786470 CUA786470 CKE786470 CAI786470 BQM786470 BGQ786470 AWU786470 AMY786470 ADC786470 TG786470 JK786470 O786482 WVW720934 WMA720934 WCE720934 VSI720934 VIM720934 UYQ720934 UOU720934 UEY720934 TVC720934 TLG720934 TBK720934 SRO720934 SHS720934 RXW720934 ROA720934 REE720934 QUI720934 QKM720934 QAQ720934 PQU720934 PGY720934 OXC720934 ONG720934 ODK720934 NTO720934 NJS720934 MZW720934 MQA720934 MGE720934 LWI720934 LMM720934 LCQ720934 KSU720934 KIY720934 JZC720934 JPG720934 JFK720934 IVO720934 ILS720934 IBW720934 HSA720934 HIE720934 GYI720934 GOM720934 GEQ720934 FUU720934 FKY720934 FBC720934 ERG720934 EHK720934 DXO720934 DNS720934 DDW720934 CUA720934 CKE720934 CAI720934 BQM720934 BGQ720934 AWU720934 AMY720934 ADC720934 TG720934 JK720934 O720946 WVW655398 WMA655398 WCE655398 VSI655398 VIM655398 UYQ655398 UOU655398 UEY655398 TVC655398 TLG655398 TBK655398 SRO655398 SHS655398 RXW655398 ROA655398 REE655398 QUI655398 QKM655398 QAQ655398 PQU655398 PGY655398 OXC655398 ONG655398 ODK655398 NTO655398 NJS655398 MZW655398 MQA655398 MGE655398 LWI655398 LMM655398 LCQ655398 KSU655398 KIY655398 JZC655398 JPG655398 JFK655398 IVO655398 ILS655398 IBW655398 HSA655398 HIE655398 GYI655398 GOM655398 GEQ655398 FUU655398 FKY655398 FBC655398 ERG655398 EHK655398 DXO655398 DNS655398 DDW655398 CUA655398 CKE655398 CAI655398 BQM655398 BGQ655398 AWU655398 AMY655398 ADC655398 TG655398 JK655398 O655410 WVW589862 WMA589862 WCE589862 VSI589862 VIM589862 UYQ589862 UOU589862 UEY589862 TVC589862 TLG589862 TBK589862 SRO589862 SHS589862 RXW589862 ROA589862 REE589862 QUI589862 QKM589862 QAQ589862 PQU589862 PGY589862 OXC589862 ONG589862 ODK589862 NTO589862 NJS589862 MZW589862 MQA589862 MGE589862 LWI589862 LMM589862 LCQ589862 KSU589862 KIY589862 JZC589862 JPG589862 JFK589862 IVO589862 ILS589862 IBW589862 HSA589862 HIE589862 GYI589862 GOM589862 GEQ589862 FUU589862 FKY589862 FBC589862 ERG589862 EHK589862 DXO589862 DNS589862 DDW589862 CUA589862 CKE589862 CAI589862 BQM589862 BGQ589862 AWU589862 AMY589862 ADC589862 TG589862 JK589862 O589874 WVW524326 WMA524326 WCE524326 VSI524326 VIM524326 UYQ524326 UOU524326 UEY524326 TVC524326 TLG524326 TBK524326 SRO524326 SHS524326 RXW524326 ROA524326 REE524326 QUI524326 QKM524326 QAQ524326 PQU524326 PGY524326 OXC524326 ONG524326 ODK524326 NTO524326 NJS524326 MZW524326 MQA524326 MGE524326 LWI524326 LMM524326 LCQ524326 KSU524326 KIY524326 JZC524326 JPG524326 JFK524326 IVO524326 ILS524326 IBW524326 HSA524326 HIE524326 GYI524326 GOM524326 GEQ524326 FUU524326 FKY524326 FBC524326 ERG524326 EHK524326 DXO524326 DNS524326 DDW524326 CUA524326 CKE524326 CAI524326 BQM524326 BGQ524326 AWU524326 AMY524326 ADC524326 TG524326 JK524326 O524338 WVW458790 WMA458790 WCE458790 VSI458790 VIM458790 UYQ458790 UOU458790 UEY458790 TVC458790 TLG458790 TBK458790 SRO458790 SHS458790 RXW458790 ROA458790 REE458790 QUI458790 QKM458790 QAQ458790 PQU458790 PGY458790 OXC458790 ONG458790 ODK458790 NTO458790 NJS458790 MZW458790 MQA458790 MGE458790 LWI458790 LMM458790 LCQ458790 KSU458790 KIY458790 JZC458790 JPG458790 JFK458790 IVO458790 ILS458790 IBW458790 HSA458790 HIE458790 GYI458790 GOM458790 GEQ458790 FUU458790 FKY458790 FBC458790 ERG458790 EHK458790 DXO458790 DNS458790 DDW458790 CUA458790 CKE458790 CAI458790 BQM458790 BGQ458790 AWU458790 AMY458790 ADC458790 TG458790 JK458790 O458802 WVW393254 WMA393254 WCE393254 VSI393254 VIM393254 UYQ393254 UOU393254 UEY393254 TVC393254 TLG393254 TBK393254 SRO393254 SHS393254 RXW393254 ROA393254 REE393254 QUI393254 QKM393254 QAQ393254 PQU393254 PGY393254 OXC393254 ONG393254 ODK393254 NTO393254 NJS393254 MZW393254 MQA393254 MGE393254 LWI393254 LMM393254 LCQ393254 KSU393254 KIY393254 JZC393254 JPG393254 JFK393254 IVO393254 ILS393254 IBW393254 HSA393254 HIE393254 GYI393254 GOM393254 GEQ393254 FUU393254 FKY393254 FBC393254 ERG393254 EHK393254 DXO393254 DNS393254 DDW393254 CUA393254 CKE393254 CAI393254 BQM393254 BGQ393254 AWU393254 AMY393254 ADC393254 TG393254 JK393254 O393266 WVW327718 WMA327718 WCE327718 VSI327718 VIM327718 UYQ327718 UOU327718 UEY327718 TVC327718 TLG327718 TBK327718 SRO327718 SHS327718 RXW327718 ROA327718 REE327718 QUI327718 QKM327718 QAQ327718 PQU327718 PGY327718 OXC327718 ONG327718 ODK327718 NTO327718 NJS327718 MZW327718 MQA327718 MGE327718 LWI327718 LMM327718 LCQ327718 KSU327718 KIY327718 JZC327718 JPG327718 JFK327718 IVO327718 ILS327718 IBW327718 HSA327718 HIE327718 GYI327718 GOM327718 GEQ327718 FUU327718 FKY327718 FBC327718 ERG327718 EHK327718 DXO327718 DNS327718 DDW327718 CUA327718 CKE327718 CAI327718 BQM327718 BGQ327718 AWU327718 AMY327718 ADC327718 TG327718 JK327718 O327730 WVW262182 WMA262182 WCE262182 VSI262182 VIM262182 UYQ262182 UOU262182 UEY262182 TVC262182 TLG262182 TBK262182 SRO262182 SHS262182 RXW262182 ROA262182 REE262182 QUI262182 QKM262182 QAQ262182 PQU262182 PGY262182 OXC262182 ONG262182 ODK262182 NTO262182 NJS262182 MZW262182 MQA262182 MGE262182 LWI262182 LMM262182 LCQ262182 KSU262182 KIY262182 JZC262182 JPG262182 JFK262182 IVO262182 ILS262182 IBW262182 HSA262182 HIE262182 GYI262182 GOM262182 GEQ262182 FUU262182 FKY262182 FBC262182 ERG262182 EHK262182 DXO262182 DNS262182 DDW262182 CUA262182 CKE262182 CAI262182 BQM262182 BGQ262182 AWU262182 AMY262182 ADC262182 TG262182 JK262182 O262194 WVW196646 WMA196646 WCE196646 VSI196646 VIM196646 UYQ196646 UOU196646 UEY196646 TVC196646 TLG196646 TBK196646 SRO196646 SHS196646 RXW196646 ROA196646 REE196646 QUI196646 QKM196646 QAQ196646 PQU196646 PGY196646 OXC196646 ONG196646 ODK196646 NTO196646 NJS196646 MZW196646 MQA196646 MGE196646 LWI196646 LMM196646 LCQ196646 KSU196646 KIY196646 JZC196646 JPG196646 JFK196646 IVO196646 ILS196646 IBW196646 HSA196646 HIE196646 GYI196646 GOM196646 GEQ196646 FUU196646 FKY196646 FBC196646 ERG196646 EHK196646 DXO196646 DNS196646 DDW196646 CUA196646 CKE196646 CAI196646 BQM196646 BGQ196646 AWU196646 AMY196646 ADC196646 TG196646 JK196646 O196658 WVW131110 WMA131110 WCE131110 VSI131110 VIM131110 UYQ131110 UOU131110 UEY131110 TVC131110 TLG131110 TBK131110 SRO131110 SHS131110 RXW131110 ROA131110 REE131110 QUI131110 QKM131110 QAQ131110 PQU131110 PGY131110 OXC131110 ONG131110 ODK131110 NTO131110 NJS131110 MZW131110 MQA131110 MGE131110 LWI131110 LMM131110 LCQ131110 KSU131110 KIY131110 JZC131110 JPG131110 JFK131110 IVO131110 ILS131110 IBW131110 HSA131110 HIE131110 GYI131110 GOM131110 GEQ131110 FUU131110 FKY131110 FBC131110 ERG131110 EHK131110 DXO131110 DNS131110 DDW131110 CUA131110 CKE131110 CAI131110 BQM131110 BGQ131110 AWU131110 AMY131110 ADC131110 TG131110 JK131110 O131122 WVW65574 WMA65574 WCE65574 VSI65574 VIM65574 UYQ65574 UOU65574 UEY65574 TVC65574 TLG65574 TBK65574 SRO65574 SHS65574 RXW65574 ROA65574 REE65574 QUI65574 QKM65574 QAQ65574 PQU65574 PGY65574 OXC65574 ONG65574 ODK65574 NTO65574 NJS65574 MZW65574 MQA65574 MGE65574 LWI65574 LMM65574 LCQ65574 KSU65574 KIY65574 JZC65574 JPG65574 JFK65574 IVO65574 ILS65574 IBW65574 HSA65574 HIE65574 GYI65574 GOM65574 GEQ65574 FUU65574 FKY65574 FBC65574 ERG65574 EHK65574 DXO65574 DNS65574 DDW65574 CUA65574 CKE65574 CAI65574 BQM65574 BGQ65574 AWU65574 AMY65574 ADC65574 TG65574 JK65574 O65586 TVK983078 WVS983078 WLW983078 WCA983078 VSE983078 VII983078 UYM983078 UOQ983078 UEU983078 TUY983078 TLC983078 TBG983078 SRK983078 SHO983078 RXS983078 RNW983078 REA983078 QUE983078 QKI983078 QAM983078 PQQ983078 PGU983078 OWY983078 ONC983078 ODG983078 NTK983078 NJO983078 MZS983078 MPW983078 MGA983078 LWE983078 LMI983078 LCM983078 KSQ983078 KIU983078 JYY983078 JPC983078 JFG983078 IVK983078 ILO983078 IBS983078 HRW983078 HIA983078 GYE983078 GOI983078 GEM983078 FUQ983078 FKU983078 FAY983078 ERC983078 EHG983078 DXK983078 DNO983078 DDS983078 CTW983078 CKA983078 CAE983078 BQI983078 BGM983078 AWQ983078 AMU983078 ACY983078 TC983078 JG983078 K983090 WVS917542 WLW917542 WCA917542 VSE917542 VII917542 UYM917542 UOQ917542 UEU917542 TUY917542 TLC917542 TBG917542 SRK917542 SHO917542 RXS917542 RNW917542 REA917542 QUE917542 QKI917542 QAM917542 PQQ917542 PGU917542 OWY917542 ONC917542 ODG917542 NTK917542 NJO917542 MZS917542 MPW917542 MGA917542 LWE917542 LMI917542 LCM917542 KSQ917542 KIU917542 JYY917542 JPC917542 JFG917542 IVK917542 ILO917542 IBS917542 HRW917542 HIA917542 GYE917542 GOI917542 GEM917542 FUQ917542 FKU917542 FAY917542 ERC917542 EHG917542 DXK917542 DNO917542 DDS917542 CTW917542 CKA917542 CAE917542 BQI917542 BGM917542 AWQ917542 AMU917542 ACY917542 TC917542 JG917542 K917554 WVS852006 WLW852006 WCA852006 VSE852006 VII852006 UYM852006 UOQ852006 UEU852006 TUY852006 TLC852006 TBG852006 SRK852006 SHO852006 RXS852006 RNW852006 REA852006 QUE852006 QKI852006 QAM852006 PQQ852006 PGU852006 OWY852006 ONC852006 ODG852006 NTK852006 NJO852006 MZS852006 MPW852006 MGA852006 LWE852006 LMI852006 LCM852006 KSQ852006 KIU852006 JYY852006 JPC852006 JFG852006 IVK852006 ILO852006 IBS852006 HRW852006 HIA852006 GYE852006 GOI852006 GEM852006 FUQ852006 FKU852006 FAY852006 ERC852006 EHG852006 DXK852006 DNO852006 DDS852006 CTW852006 CKA852006 CAE852006 BQI852006 BGM852006 AWQ852006 AMU852006 ACY852006 TC852006 JG852006 K852018 WVS786470 WLW786470 WCA786470 VSE786470 VII786470 UYM786470 UOQ786470 UEU786470 TUY786470 TLC786470 TBG786470 SRK786470 SHO786470 RXS786470 RNW786470 REA786470 QUE786470 QKI786470 QAM786470 PQQ786470 PGU786470 OWY786470 ONC786470 ODG786470 NTK786470 NJO786470 MZS786470 MPW786470 MGA786470 LWE786470 LMI786470 LCM786470 KSQ786470 KIU786470 JYY786470 JPC786470 JFG786470 IVK786470 ILO786470 IBS786470 HRW786470 HIA786470 GYE786470 GOI786470 GEM786470 FUQ786470 FKU786470 FAY786470 ERC786470 EHG786470 DXK786470 DNO786470 DDS786470 CTW786470 CKA786470 CAE786470 BQI786470 BGM786470 AWQ786470 AMU786470 ACY786470 TC786470 JG786470 K786482 WVS720934 WLW720934 WCA720934 VSE720934 VII720934 UYM720934 UOQ720934 UEU720934 TUY720934 TLC720934 TBG720934 SRK720934 SHO720934 RXS720934 RNW720934 REA720934 QUE720934 QKI720934 QAM720934 PQQ720934 PGU720934 OWY720934 ONC720934 ODG720934 NTK720934 NJO720934 MZS720934 MPW720934 MGA720934 LWE720934 LMI720934 LCM720934 KSQ720934 KIU720934 JYY720934 JPC720934 JFG720934 IVK720934 ILO720934 IBS720934 HRW720934 HIA720934 GYE720934 GOI720934 GEM720934 FUQ720934 FKU720934 FAY720934 ERC720934 EHG720934 DXK720934 DNO720934 DDS720934 CTW720934 CKA720934 CAE720934 BQI720934 BGM720934 AWQ720934 AMU720934 ACY720934 TC720934 JG720934 K720946 WVS655398 WLW655398 WCA655398 VSE655398 VII655398 UYM655398 UOQ655398 UEU655398 TUY655398 TLC655398 TBG655398 SRK655398 SHO655398 RXS655398 RNW655398 REA655398 QUE655398 QKI655398 QAM655398 PQQ655398 PGU655398 OWY655398 ONC655398 ODG655398 NTK655398 NJO655398 MZS655398 MPW655398 MGA655398 LWE655398 LMI655398 LCM655398 KSQ655398 KIU655398 JYY655398 JPC655398 JFG655398 IVK655398 ILO655398 IBS655398 HRW655398 HIA655398 GYE655398 GOI655398 GEM655398 FUQ655398 FKU655398 FAY655398 ERC655398 EHG655398 DXK655398 DNO655398 DDS655398 CTW655398 CKA655398 CAE655398 BQI655398 BGM655398 AWQ655398 AMU655398 ACY655398 TC655398 JG655398 K655410 WVS589862 WLW589862 WCA589862 VSE589862 VII589862 UYM589862 UOQ589862 UEU589862 TUY589862 TLC589862 TBG589862 SRK589862 SHO589862 RXS589862 RNW589862 REA589862 QUE589862 QKI589862 QAM589862 PQQ589862 PGU589862 OWY589862 ONC589862 ODG589862 NTK589862 NJO589862 MZS589862 MPW589862 MGA589862 LWE589862 LMI589862 LCM589862 KSQ589862 KIU589862 JYY589862 JPC589862 JFG589862 IVK589862 ILO589862 IBS589862 HRW589862 HIA589862 GYE589862 GOI589862 GEM589862 FUQ589862 FKU589862 FAY589862 ERC589862 EHG589862 DXK589862 DNO589862 DDS589862 CTW589862 CKA589862 CAE589862 BQI589862 BGM589862 AWQ589862 AMU589862 ACY589862 TC589862 JG589862 K589874 WVS524326 WLW524326 WCA524326 VSE524326 VII524326 UYM524326 UOQ524326 UEU524326 TUY524326 TLC524326 TBG524326 SRK524326 SHO524326 RXS524326 RNW524326 REA524326 QUE524326 QKI524326 QAM524326 PQQ524326 PGU524326 OWY524326 ONC524326 ODG524326 NTK524326 NJO524326 MZS524326 MPW524326 MGA524326 LWE524326 LMI524326 LCM524326 KSQ524326 KIU524326 JYY524326 JPC524326 JFG524326 IVK524326 ILO524326 IBS524326 HRW524326 HIA524326 GYE524326 GOI524326 GEM524326 FUQ524326 FKU524326 FAY524326 ERC524326 EHG524326 DXK524326 DNO524326 DDS524326 CTW524326 CKA524326 CAE524326 BQI524326 BGM524326 AWQ524326 AMU524326 ACY524326 TC524326 JG524326 K524338 WVS458790 WLW458790 WCA458790 VSE458790 VII458790 UYM458790 UOQ458790 UEU458790 TUY458790 TLC458790 TBG458790 SRK458790 SHO458790 RXS458790 RNW458790 REA458790 QUE458790 QKI458790 QAM458790 PQQ458790 PGU458790 OWY458790 ONC458790 ODG458790 NTK458790 NJO458790 MZS458790 MPW458790 MGA458790 LWE458790 LMI458790 LCM458790 KSQ458790 KIU458790 JYY458790 JPC458790 JFG458790 IVK458790 ILO458790 IBS458790 HRW458790 HIA458790 GYE458790 GOI458790 GEM458790 FUQ458790 FKU458790 FAY458790 ERC458790 EHG458790 DXK458790 DNO458790 DDS458790 CTW458790 CKA458790 CAE458790 BQI458790 BGM458790 AWQ458790 AMU458790 ACY458790 TC458790 JG458790 K458802 WVS393254 WLW393254 WCA393254 VSE393254 VII393254 UYM393254 UOQ393254 UEU393254 TUY393254 TLC393254 TBG393254 SRK393254 SHO393254 RXS393254 RNW393254 REA393254 QUE393254 QKI393254 QAM393254 PQQ393254 PGU393254 OWY393254 ONC393254 ODG393254 NTK393254 NJO393254 MZS393254 MPW393254 MGA393254 LWE393254 LMI393254 LCM393254 KSQ393254 KIU393254 JYY393254 JPC393254 JFG393254 IVK393254 ILO393254 IBS393254 HRW393254 HIA393254 GYE393254 GOI393254 GEM393254 FUQ393254 FKU393254 FAY393254 ERC393254 EHG393254 DXK393254 DNO393254 DDS393254 CTW393254 CKA393254 CAE393254 BQI393254 BGM393254 AWQ393254 AMU393254 ACY393254 TC393254 JG393254 K393266 WVS327718 WLW327718 WCA327718 VSE327718 VII327718 UYM327718 UOQ327718 UEU327718 TUY327718 TLC327718 TBG327718 SRK327718 SHO327718 RXS327718 RNW327718 REA327718 QUE327718 QKI327718 QAM327718 PQQ327718 PGU327718 OWY327718 ONC327718 ODG327718 NTK327718 NJO327718 MZS327718 MPW327718 MGA327718 LWE327718 LMI327718 LCM327718 KSQ327718 KIU327718 JYY327718 JPC327718 JFG327718 IVK327718 ILO327718 IBS327718 HRW327718 HIA327718 GYE327718 GOI327718 GEM327718 FUQ327718 FKU327718 FAY327718 ERC327718 EHG327718 DXK327718 DNO327718 DDS327718 CTW327718 CKA327718 CAE327718 BQI327718 BGM327718 AWQ327718 AMU327718 ACY327718 TC327718 JG327718 K327730 WVS262182 WLW262182 WCA262182 VSE262182 VII262182 UYM262182 UOQ262182 UEU262182 TUY262182 TLC262182 TBG262182 SRK262182 SHO262182 RXS262182 RNW262182 REA262182 QUE262182 QKI262182 QAM262182 PQQ262182 PGU262182 OWY262182 ONC262182 ODG262182 NTK262182 NJO262182 MZS262182 MPW262182 MGA262182 LWE262182 LMI262182 LCM262182 KSQ262182 KIU262182 JYY262182 JPC262182 JFG262182 IVK262182 ILO262182 IBS262182 HRW262182 HIA262182 GYE262182 GOI262182 GEM262182 FUQ262182 FKU262182 FAY262182 ERC262182 EHG262182 DXK262182 DNO262182 DDS262182 CTW262182 CKA262182 CAE262182 BQI262182 BGM262182 AWQ262182 AMU262182 ACY262182 TC262182 JG262182 K262194 WVS196646 WLW196646 WCA196646 VSE196646 VII196646 UYM196646 UOQ196646 UEU196646 TUY196646 TLC196646 TBG196646 SRK196646 SHO196646 RXS196646 RNW196646 REA196646 QUE196646 QKI196646 QAM196646 PQQ196646 PGU196646 OWY196646 ONC196646 ODG196646 NTK196646 NJO196646 MZS196646 MPW196646 MGA196646 LWE196646 LMI196646 LCM196646 KSQ196646 KIU196646 JYY196646 JPC196646 JFG196646 IVK196646 ILO196646 IBS196646 HRW196646 HIA196646 GYE196646 GOI196646 GEM196646 FUQ196646 FKU196646 FAY196646 ERC196646 EHG196646 DXK196646 DNO196646 DDS196646 CTW196646 CKA196646 CAE196646 BQI196646 BGM196646 AWQ196646 AMU196646 ACY196646 TC196646 JG196646 K196658 WVS131110 WLW131110 WCA131110 VSE131110 VII131110 UYM131110 UOQ131110 UEU131110 TUY131110 TLC131110 TBG131110 SRK131110 SHO131110 RXS131110 RNW131110 REA131110 QUE131110 QKI131110 QAM131110 PQQ131110 PGU131110 OWY131110 ONC131110 ODG131110 NTK131110 NJO131110 MZS131110 MPW131110 MGA131110 LWE131110 LMI131110 LCM131110 KSQ131110 KIU131110 JYY131110 JPC131110 JFG131110 IVK131110 ILO131110 IBS131110 HRW131110 HIA131110 GYE131110 GOI131110 GEM131110 FUQ131110 FKU131110 FAY131110 ERC131110 EHG131110 DXK131110 DNO131110 DDS131110 CTW131110 CKA131110 CAE131110 BQI131110 BGM131110 AWQ131110 AMU131110 ACY131110 TC131110 JG131110 K131122 WVS65574 WLW65574 WCA65574 VSE65574 VII65574 UYM65574 UOQ65574 UEU65574 TUY65574 TLC65574 TBG65574 SRK65574 SHO65574 RXS65574 RNW65574 REA65574 QUE65574 QKI65574 QAM65574 PQQ65574 PGU65574 OWY65574 ONC65574 ODG65574 NTK65574 NJO65574 MZS65574 MPW65574 MGA65574 LWE65574 LMI65574 LCM65574 KSQ65574 KIU65574 JYY65574 JPC65574 JFG65574 IVK65574 ILO65574 IBS65574 HRW65574 HIA65574 GYE65574 GOI65574 GEM65574 FUQ65574 FKU65574 FAY65574 ERC65574 EHG65574 DXK65574 DNO65574 DDS65574 CTW65574 CKA65574 CAE65574 BQI65574 BGM65574 AWQ65574 AMU65574 ACY65574 TC65574 JG65574 K65586 VIU983078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G983090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G917554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G852018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G786482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G720946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G655410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G589874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G524338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G458802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G393266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G327730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G262194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G196658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G131122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G65586 UPC983078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E983090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E917554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E852018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E786482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E720946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E655410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E589874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E524338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E458802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E393266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E327730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E262194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E196658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E131122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E65586 UFG983078 WVQ983078 WLU983078 WBY983078 VSC983078 VIG983078 UYK983078 UOO983078 UES983078 TUW983078 TLA983078 TBE983078 SRI983078 SHM983078 RXQ983078 RNU983078 RDY983078 QUC983078 QKG983078 QAK983078 PQO983078 PGS983078 OWW983078 ONA983078 ODE983078 NTI983078 NJM983078 MZQ983078 MPU983078 MFY983078 LWC983078 LMG983078 LCK983078 KSO983078 KIS983078 JYW983078 JPA983078 JFE983078 IVI983078 ILM983078 IBQ983078 HRU983078 HHY983078 GYC983078 GOG983078 GEK983078 FUO983078 FKS983078 FAW983078 ERA983078 EHE983078 DXI983078 DNM983078 DDQ983078 CTU983078 CJY983078 CAC983078 BQG983078 BGK983078 AWO983078 AMS983078 ACW983078 TA983078 JE983078 I983090 WVQ917542 WLU917542 WBY917542 VSC917542 VIG917542 UYK917542 UOO917542 UES917542 TUW917542 TLA917542 TBE917542 SRI917542 SHM917542 RXQ917542 RNU917542 RDY917542 QUC917542 QKG917542 QAK917542 PQO917542 PGS917542 OWW917542 ONA917542 ODE917542 NTI917542 NJM917542 MZQ917542 MPU917542 MFY917542 LWC917542 LMG917542 LCK917542 KSO917542 KIS917542 JYW917542 JPA917542 JFE917542 IVI917542 ILM917542 IBQ917542 HRU917542 HHY917542 GYC917542 GOG917542 GEK917542 FUO917542 FKS917542 FAW917542 ERA917542 EHE917542 DXI917542 DNM917542 DDQ917542 CTU917542 CJY917542 CAC917542 BQG917542 BGK917542 AWO917542 AMS917542 ACW917542 TA917542 JE917542 I917554 WVQ852006 WLU852006 WBY852006 VSC852006 VIG852006 UYK852006 UOO852006 UES852006 TUW852006 TLA852006 TBE852006 SRI852006 SHM852006 RXQ852006 RNU852006 RDY852006 QUC852006 QKG852006 QAK852006 PQO852006 PGS852006 OWW852006 ONA852006 ODE852006 NTI852006 NJM852006 MZQ852006 MPU852006 MFY852006 LWC852006 LMG852006 LCK852006 KSO852006 KIS852006 JYW852006 JPA852006 JFE852006 IVI852006 ILM852006 IBQ852006 HRU852006 HHY852006 GYC852006 GOG852006 GEK852006 FUO852006 FKS852006 FAW852006 ERA852006 EHE852006 DXI852006 DNM852006 DDQ852006 CTU852006 CJY852006 CAC852006 BQG852006 BGK852006 AWO852006 AMS852006 ACW852006 TA852006 JE852006 I852018 WVQ786470 WLU786470 WBY786470 VSC786470 VIG786470 UYK786470 UOO786470 UES786470 TUW786470 TLA786470 TBE786470 SRI786470 SHM786470 RXQ786470 RNU786470 RDY786470 QUC786470 QKG786470 QAK786470 PQO786470 PGS786470 OWW786470 ONA786470 ODE786470 NTI786470 NJM786470 MZQ786470 MPU786470 MFY786470 LWC786470 LMG786470 LCK786470 KSO786470 KIS786470 JYW786470 JPA786470 JFE786470 IVI786470 ILM786470 IBQ786470 HRU786470 HHY786470 GYC786470 GOG786470 GEK786470 FUO786470 FKS786470 FAW786470 ERA786470 EHE786470 DXI786470 DNM786470 DDQ786470 CTU786470 CJY786470 CAC786470 BQG786470 BGK786470 AWO786470 AMS786470 ACW786470 TA786470 JE786470 I786482 WVQ720934 WLU720934 WBY720934 VSC720934 VIG720934 UYK720934 UOO720934 UES720934 TUW720934 TLA720934 TBE720934 SRI720934 SHM720934 RXQ720934 RNU720934 RDY720934 QUC720934 QKG720934 QAK720934 PQO720934 PGS720934 OWW720934 ONA720934 ODE720934 NTI720934 NJM720934 MZQ720934 MPU720934 MFY720934 LWC720934 LMG720934 LCK720934 KSO720934 KIS720934 JYW720934 JPA720934 JFE720934 IVI720934 ILM720934 IBQ720934 HRU720934 HHY720934 GYC720934 GOG720934 GEK720934 FUO720934 FKS720934 FAW720934 ERA720934 EHE720934 DXI720934 DNM720934 DDQ720934 CTU720934 CJY720934 CAC720934 BQG720934 BGK720934 AWO720934 AMS720934 ACW720934 TA720934 JE720934 I720946 WVQ655398 WLU655398 WBY655398 VSC655398 VIG655398 UYK655398 UOO655398 UES655398 TUW655398 TLA655398 TBE655398 SRI655398 SHM655398 RXQ655398 RNU655398 RDY655398 QUC655398 QKG655398 QAK655398 PQO655398 PGS655398 OWW655398 ONA655398 ODE655398 NTI655398 NJM655398 MZQ655398 MPU655398 MFY655398 LWC655398 LMG655398 LCK655398 KSO655398 KIS655398 JYW655398 JPA655398 JFE655398 IVI655398 ILM655398 IBQ655398 HRU655398 HHY655398 GYC655398 GOG655398 GEK655398 FUO655398 FKS655398 FAW655398 ERA655398 EHE655398 DXI655398 DNM655398 DDQ655398 CTU655398 CJY655398 CAC655398 BQG655398 BGK655398 AWO655398 AMS655398 ACW655398 TA655398 JE655398 I655410 WVQ589862 WLU589862 WBY589862 VSC589862 VIG589862 UYK589862 UOO589862 UES589862 TUW589862 TLA589862 TBE589862 SRI589862 SHM589862 RXQ589862 RNU589862 RDY589862 QUC589862 QKG589862 QAK589862 PQO589862 PGS589862 OWW589862 ONA589862 ODE589862 NTI589862 NJM589862 MZQ589862 MPU589862 MFY589862 LWC589862 LMG589862 LCK589862 KSO589862 KIS589862 JYW589862 JPA589862 JFE589862 IVI589862 ILM589862 IBQ589862 HRU589862 HHY589862 GYC589862 GOG589862 GEK589862 FUO589862 FKS589862 FAW589862 ERA589862 EHE589862 DXI589862 DNM589862 DDQ589862 CTU589862 CJY589862 CAC589862 BQG589862 BGK589862 AWO589862 AMS589862 ACW589862 TA589862 JE589862 I589874 WVQ524326 WLU524326 WBY524326 VSC524326 VIG524326 UYK524326 UOO524326 UES524326 TUW524326 TLA524326 TBE524326 SRI524326 SHM524326 RXQ524326 RNU524326 RDY524326 QUC524326 QKG524326 QAK524326 PQO524326 PGS524326 OWW524326 ONA524326 ODE524326 NTI524326 NJM524326 MZQ524326 MPU524326 MFY524326 LWC524326 LMG524326 LCK524326 KSO524326 KIS524326 JYW524326 JPA524326 JFE524326 IVI524326 ILM524326 IBQ524326 HRU524326 HHY524326 GYC524326 GOG524326 GEK524326 FUO524326 FKS524326 FAW524326 ERA524326 EHE524326 DXI524326 DNM524326 DDQ524326 CTU524326 CJY524326 CAC524326 BQG524326 BGK524326 AWO524326 AMS524326 ACW524326 TA524326 JE524326 I524338 WVQ458790 WLU458790 WBY458790 VSC458790 VIG458790 UYK458790 UOO458790 UES458790 TUW458790 TLA458790 TBE458790 SRI458790 SHM458790 RXQ458790 RNU458790 RDY458790 QUC458790 QKG458790 QAK458790 PQO458790 PGS458790 OWW458790 ONA458790 ODE458790 NTI458790 NJM458790 MZQ458790 MPU458790 MFY458790 LWC458790 LMG458790 LCK458790 KSO458790 KIS458790 JYW458790 JPA458790 JFE458790 IVI458790 ILM458790 IBQ458790 HRU458790 HHY458790 GYC458790 GOG458790 GEK458790 FUO458790 FKS458790 FAW458790 ERA458790 EHE458790 DXI458790 DNM458790 DDQ458790 CTU458790 CJY458790 CAC458790 BQG458790 BGK458790 AWO458790 AMS458790 ACW458790 TA458790 JE458790 I458802 WVQ393254 WLU393254 WBY393254 VSC393254 VIG393254 UYK393254 UOO393254 UES393254 TUW393254 TLA393254 TBE393254 SRI393254 SHM393254 RXQ393254 RNU393254 RDY393254 QUC393254 QKG393254 QAK393254 PQO393254 PGS393254 OWW393254 ONA393254 ODE393254 NTI393254 NJM393254 MZQ393254 MPU393254 MFY393254 LWC393254 LMG393254 LCK393254 KSO393254 KIS393254 JYW393254 JPA393254 JFE393254 IVI393254 ILM393254 IBQ393254 HRU393254 HHY393254 GYC393254 GOG393254 GEK393254 FUO393254 FKS393254 FAW393254 ERA393254 EHE393254 DXI393254 DNM393254 DDQ393254 CTU393254 CJY393254 CAC393254 BQG393254 BGK393254 AWO393254 AMS393254 ACW393254 TA393254 JE393254 I393266 WVQ327718 WLU327718 WBY327718 VSC327718 VIG327718 UYK327718 UOO327718 UES327718 TUW327718 TLA327718 TBE327718 SRI327718 SHM327718 RXQ327718 RNU327718 RDY327718 QUC327718 QKG327718 QAK327718 PQO327718 PGS327718 OWW327718 ONA327718 ODE327718 NTI327718 NJM327718 MZQ327718 MPU327718 MFY327718 LWC327718 LMG327718 LCK327718 KSO327718 KIS327718 JYW327718 JPA327718 JFE327718 IVI327718 ILM327718 IBQ327718 HRU327718 HHY327718 GYC327718 GOG327718 GEK327718 FUO327718 FKS327718 FAW327718 ERA327718 EHE327718 DXI327718 DNM327718 DDQ327718 CTU327718 CJY327718 CAC327718 BQG327718 BGK327718 AWO327718 AMS327718 ACW327718 TA327718 JE327718 I327730 WVQ262182 WLU262182 WBY262182 VSC262182 VIG262182 UYK262182 UOO262182 UES262182 TUW262182 TLA262182 TBE262182 SRI262182 SHM262182 RXQ262182 RNU262182 RDY262182 QUC262182 QKG262182 QAK262182 PQO262182 PGS262182 OWW262182 ONA262182 ODE262182 NTI262182 NJM262182 MZQ262182 MPU262182 MFY262182 LWC262182 LMG262182 LCK262182 KSO262182 KIS262182 JYW262182 JPA262182 JFE262182 IVI262182 ILM262182 IBQ262182 HRU262182 HHY262182 GYC262182 GOG262182 GEK262182 FUO262182 FKS262182 FAW262182 ERA262182 EHE262182 DXI262182 DNM262182 DDQ262182 CTU262182 CJY262182 CAC262182 BQG262182 BGK262182 AWO262182 AMS262182 ACW262182 TA262182 JE262182 I262194 WVQ196646 WLU196646 WBY196646 VSC196646 VIG196646 UYK196646 UOO196646 UES196646 TUW196646 TLA196646 TBE196646 SRI196646 SHM196646 RXQ196646 RNU196646 RDY196646 QUC196646 QKG196646 QAK196646 PQO196646 PGS196646 OWW196646 ONA196646 ODE196646 NTI196646 NJM196646 MZQ196646 MPU196646 MFY196646 LWC196646 LMG196646 LCK196646 KSO196646 KIS196646 JYW196646 JPA196646 JFE196646 IVI196646 ILM196646 IBQ196646 HRU196646 HHY196646 GYC196646 GOG196646 GEK196646 FUO196646 FKS196646 FAW196646 ERA196646 EHE196646 DXI196646 DNM196646 DDQ196646 CTU196646 CJY196646 CAC196646 BQG196646 BGK196646 AWO196646 AMS196646 ACW196646 TA196646 JE196646 I196658 WVQ131110 WLU131110 WBY131110 VSC131110 VIG131110 UYK131110 UOO131110 UES131110 TUW131110 TLA131110 TBE131110 SRI131110 SHM131110 RXQ131110 RNU131110 RDY131110 QUC131110 QKG131110 QAK131110 PQO131110 PGS131110 OWW131110 ONA131110 ODE131110 NTI131110 NJM131110 MZQ131110 MPU131110 MFY131110 LWC131110 LMG131110 LCK131110 KSO131110 KIS131110 JYW131110 JPA131110 JFE131110 IVI131110 ILM131110 IBQ131110 HRU131110 HHY131110 GYC131110 GOG131110 GEK131110 FUO131110 FKS131110 FAW131110 ERA131110 EHE131110 DXI131110 DNM131110 DDQ131110 CTU131110 CJY131110 CAC131110 BQG131110 BGK131110 AWO131110 AMS131110 ACW131110 TA131110 JE131110 I131122 WVQ65574 WLU65574 WBY65574 VSC65574 VIG65574 UYK65574 UOO65574 UES65574 TUW65574 TLA65574 TBE65574 SRI65574 SHM65574 RXQ65574 RNU65574 RDY65574 QUC65574 QKG65574 QAK65574 PQO65574 PGS65574 OWW65574 ONA65574 ODE65574 NTI65574 NJM65574 MZQ65574 MPU65574 MFY65574 LWC65574 LMG65574 LCK65574 KSO65574 KIS65574 JYW65574 JPA65574 JFE65574 IVI65574 ILM65574 IBQ65574 HRU65574 HHY65574 GYC65574 GOG65574 GEK65574 FUO65574 FKS65574 FAW65574 ERA65574 EHE65574 DXI65574 DNM65574 DDQ65574 CTU65574 CJY65574 CAC65574 BQG65574 BGK65574 AWO65574 AMS65574 ACW65574 TA65574 JE65574 I65586 UYY983078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C983090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C917554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C852018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C786482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C720946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C655410 WVK589862 WLO589862 WBS589862 VRW589862 VIA589862 UYE589862 UOI589862 UEM589862 TUQ589862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C589874 WVK524326 WLO524326 WBS524326 VRW524326 VIA524326 UYE524326 UOI524326 UEM524326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C524338 WVK458790 WLO458790 WBS458790 VRW458790 VIA458790 UYE458790 UOI458790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C458802 WVK393254 WLO393254 WBS393254 VRW393254 VIA393254 UYE393254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C393266 WVK327718 WLO327718 WBS327718 VRW327718 VIA327718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C327730 WVK262182 WLO262182 WBS262182 VRW262182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C262194 WVK196646 WLO196646 WBS196646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C196658 WVK131110 WLO131110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C131122 WVK65574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KC6 TY6 ADU6 ANQ6 AXM6 BHI6 BRE6 CBA6 CKW6 CUS6 DEO6 DOK6 DYG6 EIC6 ERY6 FBU6 FLQ6 FVM6 GFI6 GPE6 GZA6 HIW6 HSS6 ICO6 IMK6 IWG6 JGC6 JPY6 JZU6 KJQ6 KTM6 LDI6 LNE6 LXA6 MGW6 MQS6 NAO6 NKK6 NUG6 OEC6 ONY6 OXU6 PHQ6 PRM6 QBI6 QLE6 QVA6 REW6 ROS6 RYO6 SIK6 SSG6 TCC6 TLY6 TVU6 UFQ6 UPM6 UZI6 VJE6 VTA6 WCW6 WMS6 WWO6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xm:sqref>
        </x14:dataValidation>
        <x14:dataValidation type="list" allowBlank="1" showInputMessage="1" showErrorMessage="1" promptTitle="Ｔシャツサイズ選択" prompt="Ｔシャツのサイズを選択してください。_x000a_連続１０回表彰の方のみご選択ください。連続２０回の方は選択不要です。" xr:uid="{00000000-0002-0000-0900-000004000000}">
          <x14:formula1>
            <xm:f>$AV$5:$AV$9</xm:f>
          </x14:formula1>
          <xm:sqref>D6 AJ6 AH6 AF6 AD6 AB6 X6 WMJ983078 WCN983078 VSR983078 VIV983078 UYZ983078 UPD983078 UFH983078 TVL983078 TLP983078 TBT983078 SRX983078 SIB983078 RYF983078 ROJ983078 REN983078 QUR983078 QKV983078 QAZ983078 PRD983078 PHH983078 OXL983078 ONP983078 ODT983078 NTX983078 NKB983078 NAF983078 MQJ983078 MGN983078 LWR983078 LMV983078 LCZ983078 KTD983078 KJH983078 JZL983078 JPP983078 JFT983078 IVX983078 IMB983078 ICF983078 HSJ983078 HIN983078 GYR983078 GOV983078 GEZ983078 FVD983078 FLH983078 FBL983078 ERP983078 EHT983078 DXX983078 DOB983078 DEF983078 CUJ983078 CKN983078 CAR983078 BQV983078 BGZ983078 AXD983078 ANH983078 ADL983078 TP983078 JT983078 X983090 WWF917542 WMJ917542 WCN917542 VSR917542 VIV917542 UYZ917542 UPD917542 UFH917542 TVL917542 TLP917542 TBT917542 SRX917542 SIB917542 RYF917542 ROJ917542 REN917542 QUR917542 QKV917542 QAZ917542 PRD917542 PHH917542 OXL917542 ONP917542 ODT917542 NTX917542 NKB917542 NAF917542 MQJ917542 MGN917542 LWR917542 LMV917542 LCZ917542 KTD917542 KJH917542 JZL917542 JPP917542 JFT917542 IVX917542 IMB917542 ICF917542 HSJ917542 HIN917542 GYR917542 GOV917542 GEZ917542 FVD917542 FLH917542 FBL917542 ERP917542 EHT917542 DXX917542 DOB917542 DEF917542 CUJ917542 CKN917542 CAR917542 BQV917542 BGZ917542 AXD917542 ANH917542 ADL917542 TP917542 JT917542 X917554 WWF852006 WMJ852006 WCN852006 VSR852006 VIV852006 UYZ852006 UPD852006 UFH852006 TVL852006 TLP852006 TBT852006 SRX852006 SIB852006 RYF852006 ROJ852006 REN852006 QUR852006 QKV852006 QAZ852006 PRD852006 PHH852006 OXL852006 ONP852006 ODT852006 NTX852006 NKB852006 NAF852006 MQJ852006 MGN852006 LWR852006 LMV852006 LCZ852006 KTD852006 KJH852006 JZL852006 JPP852006 JFT852006 IVX852006 IMB852006 ICF852006 HSJ852006 HIN852006 GYR852006 GOV852006 GEZ852006 FVD852006 FLH852006 FBL852006 ERP852006 EHT852006 DXX852006 DOB852006 DEF852006 CUJ852006 CKN852006 CAR852006 BQV852006 BGZ852006 AXD852006 ANH852006 ADL852006 TP852006 JT852006 X852018 WWF786470 WMJ786470 WCN786470 VSR786470 VIV786470 UYZ786470 UPD786470 UFH786470 TVL786470 TLP786470 TBT786470 SRX786470 SIB786470 RYF786470 ROJ786470 REN786470 QUR786470 QKV786470 QAZ786470 PRD786470 PHH786470 OXL786470 ONP786470 ODT786470 NTX786470 NKB786470 NAF786470 MQJ786470 MGN786470 LWR786470 LMV786470 LCZ786470 KTD786470 KJH786470 JZL786470 JPP786470 JFT786470 IVX786470 IMB786470 ICF786470 HSJ786470 HIN786470 GYR786470 GOV786470 GEZ786470 FVD786470 FLH786470 FBL786470 ERP786470 EHT786470 DXX786470 DOB786470 DEF786470 CUJ786470 CKN786470 CAR786470 BQV786470 BGZ786470 AXD786470 ANH786470 ADL786470 TP786470 JT786470 X786482 WWF720934 WMJ720934 WCN720934 VSR720934 VIV720934 UYZ720934 UPD720934 UFH720934 TVL720934 TLP720934 TBT720934 SRX720934 SIB720934 RYF720934 ROJ720934 REN720934 QUR720934 QKV720934 QAZ720934 PRD720934 PHH720934 OXL720934 ONP720934 ODT720934 NTX720934 NKB720934 NAF720934 MQJ720934 MGN720934 LWR720934 LMV720934 LCZ720934 KTD720934 KJH720934 JZL720934 JPP720934 JFT720934 IVX720934 IMB720934 ICF720934 HSJ720934 HIN720934 GYR720934 GOV720934 GEZ720934 FVD720934 FLH720934 FBL720934 ERP720934 EHT720934 DXX720934 DOB720934 DEF720934 CUJ720934 CKN720934 CAR720934 BQV720934 BGZ720934 AXD720934 ANH720934 ADL720934 TP720934 JT720934 X720946 WWF655398 WMJ655398 WCN655398 VSR655398 VIV655398 UYZ655398 UPD655398 UFH655398 TVL655398 TLP655398 TBT655398 SRX655398 SIB655398 RYF655398 ROJ655398 REN655398 QUR655398 QKV655398 QAZ655398 PRD655398 PHH655398 OXL655398 ONP655398 ODT655398 NTX655398 NKB655398 NAF655398 MQJ655398 MGN655398 LWR655398 LMV655398 LCZ655398 KTD655398 KJH655398 JZL655398 JPP655398 JFT655398 IVX655398 IMB655398 ICF655398 HSJ655398 HIN655398 GYR655398 GOV655398 GEZ655398 FVD655398 FLH655398 FBL655398 ERP655398 EHT655398 DXX655398 DOB655398 DEF655398 CUJ655398 CKN655398 CAR655398 BQV655398 BGZ655398 AXD655398 ANH655398 ADL655398 TP655398 JT655398 X655410 WWF589862 WMJ589862 WCN589862 VSR589862 VIV589862 UYZ589862 UPD589862 UFH589862 TVL589862 TLP589862 TBT589862 SRX589862 SIB589862 RYF589862 ROJ589862 REN589862 QUR589862 QKV589862 QAZ589862 PRD589862 PHH589862 OXL589862 ONP589862 ODT589862 NTX589862 NKB589862 NAF589862 MQJ589862 MGN589862 LWR589862 LMV589862 LCZ589862 KTD589862 KJH589862 JZL589862 JPP589862 JFT589862 IVX589862 IMB589862 ICF589862 HSJ589862 HIN589862 GYR589862 GOV589862 GEZ589862 FVD589862 FLH589862 FBL589862 ERP589862 EHT589862 DXX589862 DOB589862 DEF589862 CUJ589862 CKN589862 CAR589862 BQV589862 BGZ589862 AXD589862 ANH589862 ADL589862 TP589862 JT589862 X589874 WWF524326 WMJ524326 WCN524326 VSR524326 VIV524326 UYZ524326 UPD524326 UFH524326 TVL524326 TLP524326 TBT524326 SRX524326 SIB524326 RYF524326 ROJ524326 REN524326 QUR524326 QKV524326 QAZ524326 PRD524326 PHH524326 OXL524326 ONP524326 ODT524326 NTX524326 NKB524326 NAF524326 MQJ524326 MGN524326 LWR524326 LMV524326 LCZ524326 KTD524326 KJH524326 JZL524326 JPP524326 JFT524326 IVX524326 IMB524326 ICF524326 HSJ524326 HIN524326 GYR524326 GOV524326 GEZ524326 FVD524326 FLH524326 FBL524326 ERP524326 EHT524326 DXX524326 DOB524326 DEF524326 CUJ524326 CKN524326 CAR524326 BQV524326 BGZ524326 AXD524326 ANH524326 ADL524326 TP524326 JT524326 X524338 WWF458790 WMJ458790 WCN458790 VSR458790 VIV458790 UYZ458790 UPD458790 UFH458790 TVL458790 TLP458790 TBT458790 SRX458790 SIB458790 RYF458790 ROJ458790 REN458790 QUR458790 QKV458790 QAZ458790 PRD458790 PHH458790 OXL458790 ONP458790 ODT458790 NTX458790 NKB458790 NAF458790 MQJ458790 MGN458790 LWR458790 LMV458790 LCZ458790 KTD458790 KJH458790 JZL458790 JPP458790 JFT458790 IVX458790 IMB458790 ICF458790 HSJ458790 HIN458790 GYR458790 GOV458790 GEZ458790 FVD458790 FLH458790 FBL458790 ERP458790 EHT458790 DXX458790 DOB458790 DEF458790 CUJ458790 CKN458790 CAR458790 BQV458790 BGZ458790 AXD458790 ANH458790 ADL458790 TP458790 JT458790 X458802 WWF393254 WMJ393254 WCN393254 VSR393254 VIV393254 UYZ393254 UPD393254 UFH393254 TVL393254 TLP393254 TBT393254 SRX393254 SIB393254 RYF393254 ROJ393254 REN393254 QUR393254 QKV393254 QAZ393254 PRD393254 PHH393254 OXL393254 ONP393254 ODT393254 NTX393254 NKB393254 NAF393254 MQJ393254 MGN393254 LWR393254 LMV393254 LCZ393254 KTD393254 KJH393254 JZL393254 JPP393254 JFT393254 IVX393254 IMB393254 ICF393254 HSJ393254 HIN393254 GYR393254 GOV393254 GEZ393254 FVD393254 FLH393254 FBL393254 ERP393254 EHT393254 DXX393254 DOB393254 DEF393254 CUJ393254 CKN393254 CAR393254 BQV393254 BGZ393254 AXD393254 ANH393254 ADL393254 TP393254 JT393254 X393266 WWF327718 WMJ327718 WCN327718 VSR327718 VIV327718 UYZ327718 UPD327718 UFH327718 TVL327718 TLP327718 TBT327718 SRX327718 SIB327718 RYF327718 ROJ327718 REN327718 QUR327718 QKV327718 QAZ327718 PRD327718 PHH327718 OXL327718 ONP327718 ODT327718 NTX327718 NKB327718 NAF327718 MQJ327718 MGN327718 LWR327718 LMV327718 LCZ327718 KTD327718 KJH327718 JZL327718 JPP327718 JFT327718 IVX327718 IMB327718 ICF327718 HSJ327718 HIN327718 GYR327718 GOV327718 GEZ327718 FVD327718 FLH327718 FBL327718 ERP327718 EHT327718 DXX327718 DOB327718 DEF327718 CUJ327718 CKN327718 CAR327718 BQV327718 BGZ327718 AXD327718 ANH327718 ADL327718 TP327718 JT327718 X327730 WWF262182 WMJ262182 WCN262182 VSR262182 VIV262182 UYZ262182 UPD262182 UFH262182 TVL262182 TLP262182 TBT262182 SRX262182 SIB262182 RYF262182 ROJ262182 REN262182 QUR262182 QKV262182 QAZ262182 PRD262182 PHH262182 OXL262182 ONP262182 ODT262182 NTX262182 NKB262182 NAF262182 MQJ262182 MGN262182 LWR262182 LMV262182 LCZ262182 KTD262182 KJH262182 JZL262182 JPP262182 JFT262182 IVX262182 IMB262182 ICF262182 HSJ262182 HIN262182 GYR262182 GOV262182 GEZ262182 FVD262182 FLH262182 FBL262182 ERP262182 EHT262182 DXX262182 DOB262182 DEF262182 CUJ262182 CKN262182 CAR262182 BQV262182 BGZ262182 AXD262182 ANH262182 ADL262182 TP262182 JT262182 X262194 WWF196646 WMJ196646 WCN196646 VSR196646 VIV196646 UYZ196646 UPD196646 UFH196646 TVL196646 TLP196646 TBT196646 SRX196646 SIB196646 RYF196646 ROJ196646 REN196646 QUR196646 QKV196646 QAZ196646 PRD196646 PHH196646 OXL196646 ONP196646 ODT196646 NTX196646 NKB196646 NAF196646 MQJ196646 MGN196646 LWR196646 LMV196646 LCZ196646 KTD196646 KJH196646 JZL196646 JPP196646 JFT196646 IVX196646 IMB196646 ICF196646 HSJ196646 HIN196646 GYR196646 GOV196646 GEZ196646 FVD196646 FLH196646 FBL196646 ERP196646 EHT196646 DXX196646 DOB196646 DEF196646 CUJ196646 CKN196646 CAR196646 BQV196646 BGZ196646 AXD196646 ANH196646 ADL196646 TP196646 JT196646 X196658 WWF131110 WMJ131110 WCN131110 VSR131110 VIV131110 UYZ131110 UPD131110 UFH131110 TVL131110 TLP131110 TBT131110 SRX131110 SIB131110 RYF131110 ROJ131110 REN131110 QUR131110 QKV131110 QAZ131110 PRD131110 PHH131110 OXL131110 ONP131110 ODT131110 NTX131110 NKB131110 NAF131110 MQJ131110 MGN131110 LWR131110 LMV131110 LCZ131110 KTD131110 KJH131110 JZL131110 JPP131110 JFT131110 IVX131110 IMB131110 ICF131110 HSJ131110 HIN131110 GYR131110 GOV131110 GEZ131110 FVD131110 FLH131110 FBL131110 ERP131110 EHT131110 DXX131110 DOB131110 DEF131110 CUJ131110 CKN131110 CAR131110 BQV131110 BGZ131110 AXD131110 ANH131110 ADL131110 TP131110 JT131110 X131122 WWF65574 WMJ65574 WCN65574 VSR65574 VIV65574 UYZ65574 UPD65574 UFH65574 TVL65574 TLP65574 TBT65574 SRX65574 SIB65574 RYF65574 ROJ65574 REN65574 QUR65574 QKV65574 QAZ65574 PRD65574 PHH65574 OXL65574 ONP65574 ODT65574 NTX65574 NKB65574 NAF65574 MQJ65574 MGN65574 LWR65574 LMV65574 LCZ65574 KTD65574 KJH65574 JZL65574 JPP65574 JFT65574 IVX65574 IMB65574 ICF65574 HSJ65574 HIN65574 GYR65574 GOV65574 GEZ65574 FVD65574 FLH65574 FBL65574 ERP65574 EHT65574 DXX65574 DOB65574 DEF65574 CUJ65574 CKN65574 CAR65574 BQV65574 BGZ65574 AXD65574 ANH65574 ADL65574 TP65574 JT65574 X65586 WWR6 WMV6 WCZ6 VTD6 VJH6 UZL6 UPP6 UFT6 TVX6 TMB6 TCF6 SSJ6 SIN6 RYR6 ROV6 REZ6 QVD6 QLH6 QBL6 PRP6 PHT6 OXX6 OOB6 OEF6 NUJ6 NKN6 NAR6 MQV6 MGZ6 LXD6 LNH6 LDL6 KTP6 KJT6 JZX6 JQB6 JGF6 IWJ6 IMN6 ICR6 HSV6 HIZ6 GZD6 GPH6 GFL6 FVP6 FLT6 FBX6 ESB6 EIF6 DYJ6 DON6 DER6 CUV6 CKZ6 CBD6 BRH6 BHL6 AXP6 ANT6 ADX6 UB6 KF6 WWF983078 WWD983078 WMH983078 WCL983078 VSP983078 VIT983078 UYX983078 UPB983078 UFF983078 TVJ983078 TLN983078 TBR983078 SRV983078 SHZ983078 RYD983078 ROH983078 REL983078 QUP983078 QKT983078 QAX983078 PRB983078 PHF983078 OXJ983078 ONN983078 ODR983078 NTV983078 NJZ983078 NAD983078 MQH983078 MGL983078 LWP983078 LMT983078 LCX983078 KTB983078 KJF983078 JZJ983078 JPN983078 JFR983078 IVV983078 ILZ983078 ICD983078 HSH983078 HIL983078 GYP983078 GOT983078 GEX983078 FVB983078 FLF983078 FBJ983078 ERN983078 EHR983078 DXV983078 DNZ983078 DED983078 CUH983078 CKL983078 CAP983078 BQT983078 BGX983078 AXB983078 ANF983078 ADJ983078 TN983078 JR983078 V983090 WWD917542 WMH917542 WCL917542 VSP917542 VIT917542 UYX917542 UPB917542 UFF917542 TVJ917542 TLN917542 TBR917542 SRV917542 SHZ917542 RYD917542 ROH917542 REL917542 QUP917542 QKT917542 QAX917542 PRB917542 PHF917542 OXJ917542 ONN917542 ODR917542 NTV917542 NJZ917542 NAD917542 MQH917542 MGL917542 LWP917542 LMT917542 LCX917542 KTB917542 KJF917542 JZJ917542 JPN917542 JFR917542 IVV917542 ILZ917542 ICD917542 HSH917542 HIL917542 GYP917542 GOT917542 GEX917542 FVB917542 FLF917542 FBJ917542 ERN917542 EHR917542 DXV917542 DNZ917542 DED917542 CUH917542 CKL917542 CAP917542 BQT917542 BGX917542 AXB917542 ANF917542 ADJ917542 TN917542 JR917542 V917554 WWD852006 WMH852006 WCL852006 VSP852006 VIT852006 UYX852006 UPB852006 UFF852006 TVJ852006 TLN852006 TBR852006 SRV852006 SHZ852006 RYD852006 ROH852006 REL852006 QUP852006 QKT852006 QAX852006 PRB852006 PHF852006 OXJ852006 ONN852006 ODR852006 NTV852006 NJZ852006 NAD852006 MQH852006 MGL852006 LWP852006 LMT852006 LCX852006 KTB852006 KJF852006 JZJ852006 JPN852006 JFR852006 IVV852006 ILZ852006 ICD852006 HSH852006 HIL852006 GYP852006 GOT852006 GEX852006 FVB852006 FLF852006 FBJ852006 ERN852006 EHR852006 DXV852006 DNZ852006 DED852006 CUH852006 CKL852006 CAP852006 BQT852006 BGX852006 AXB852006 ANF852006 ADJ852006 TN852006 JR852006 V852018 WWD786470 WMH786470 WCL786470 VSP786470 VIT786470 UYX786470 UPB786470 UFF786470 TVJ786470 TLN786470 TBR786470 SRV786470 SHZ786470 RYD786470 ROH786470 REL786470 QUP786470 QKT786470 QAX786470 PRB786470 PHF786470 OXJ786470 ONN786470 ODR786470 NTV786470 NJZ786470 NAD786470 MQH786470 MGL786470 LWP786470 LMT786470 LCX786470 KTB786470 KJF786470 JZJ786470 JPN786470 JFR786470 IVV786470 ILZ786470 ICD786470 HSH786470 HIL786470 GYP786470 GOT786470 GEX786470 FVB786470 FLF786470 FBJ786470 ERN786470 EHR786470 DXV786470 DNZ786470 DED786470 CUH786470 CKL786470 CAP786470 BQT786470 BGX786470 AXB786470 ANF786470 ADJ786470 TN786470 JR786470 V786482 WWD720934 WMH720934 WCL720934 VSP720934 VIT720934 UYX720934 UPB720934 UFF720934 TVJ720934 TLN720934 TBR720934 SRV720934 SHZ720934 RYD720934 ROH720934 REL720934 QUP720934 QKT720934 QAX720934 PRB720934 PHF720934 OXJ720934 ONN720934 ODR720934 NTV720934 NJZ720934 NAD720934 MQH720934 MGL720934 LWP720934 LMT720934 LCX720934 KTB720934 KJF720934 JZJ720934 JPN720934 JFR720934 IVV720934 ILZ720934 ICD720934 HSH720934 HIL720934 GYP720934 GOT720934 GEX720934 FVB720934 FLF720934 FBJ720934 ERN720934 EHR720934 DXV720934 DNZ720934 DED720934 CUH720934 CKL720934 CAP720934 BQT720934 BGX720934 AXB720934 ANF720934 ADJ720934 TN720934 JR720934 V720946 WWD655398 WMH655398 WCL655398 VSP655398 VIT655398 UYX655398 UPB655398 UFF655398 TVJ655398 TLN655398 TBR655398 SRV655398 SHZ655398 RYD655398 ROH655398 REL655398 QUP655398 QKT655398 QAX655398 PRB655398 PHF655398 OXJ655398 ONN655398 ODR655398 NTV655398 NJZ655398 NAD655398 MQH655398 MGL655398 LWP655398 LMT655398 LCX655398 KTB655398 KJF655398 JZJ655398 JPN655398 JFR655398 IVV655398 ILZ655398 ICD655398 HSH655398 HIL655398 GYP655398 GOT655398 GEX655398 FVB655398 FLF655398 FBJ655398 ERN655398 EHR655398 DXV655398 DNZ655398 DED655398 CUH655398 CKL655398 CAP655398 BQT655398 BGX655398 AXB655398 ANF655398 ADJ655398 TN655398 JR655398 V655410 WWD589862 WMH589862 WCL589862 VSP589862 VIT589862 UYX589862 UPB589862 UFF589862 TVJ589862 TLN589862 TBR589862 SRV589862 SHZ589862 RYD589862 ROH589862 REL589862 QUP589862 QKT589862 QAX589862 PRB589862 PHF589862 OXJ589862 ONN589862 ODR589862 NTV589862 NJZ589862 NAD589862 MQH589862 MGL589862 LWP589862 LMT589862 LCX589862 KTB589862 KJF589862 JZJ589862 JPN589862 JFR589862 IVV589862 ILZ589862 ICD589862 HSH589862 HIL589862 GYP589862 GOT589862 GEX589862 FVB589862 FLF589862 FBJ589862 ERN589862 EHR589862 DXV589862 DNZ589862 DED589862 CUH589862 CKL589862 CAP589862 BQT589862 BGX589862 AXB589862 ANF589862 ADJ589862 TN589862 JR589862 V589874 WWD524326 WMH524326 WCL524326 VSP524326 VIT524326 UYX524326 UPB524326 UFF524326 TVJ524326 TLN524326 TBR524326 SRV524326 SHZ524326 RYD524326 ROH524326 REL524326 QUP524326 QKT524326 QAX524326 PRB524326 PHF524326 OXJ524326 ONN524326 ODR524326 NTV524326 NJZ524326 NAD524326 MQH524326 MGL524326 LWP524326 LMT524326 LCX524326 KTB524326 KJF524326 JZJ524326 JPN524326 JFR524326 IVV524326 ILZ524326 ICD524326 HSH524326 HIL524326 GYP524326 GOT524326 GEX524326 FVB524326 FLF524326 FBJ524326 ERN524326 EHR524326 DXV524326 DNZ524326 DED524326 CUH524326 CKL524326 CAP524326 BQT524326 BGX524326 AXB524326 ANF524326 ADJ524326 TN524326 JR524326 V524338 WWD458790 WMH458790 WCL458790 VSP458790 VIT458790 UYX458790 UPB458790 UFF458790 TVJ458790 TLN458790 TBR458790 SRV458790 SHZ458790 RYD458790 ROH458790 REL458790 QUP458790 QKT458790 QAX458790 PRB458790 PHF458790 OXJ458790 ONN458790 ODR458790 NTV458790 NJZ458790 NAD458790 MQH458790 MGL458790 LWP458790 LMT458790 LCX458790 KTB458790 KJF458790 JZJ458790 JPN458790 JFR458790 IVV458790 ILZ458790 ICD458790 HSH458790 HIL458790 GYP458790 GOT458790 GEX458790 FVB458790 FLF458790 FBJ458790 ERN458790 EHR458790 DXV458790 DNZ458790 DED458790 CUH458790 CKL458790 CAP458790 BQT458790 BGX458790 AXB458790 ANF458790 ADJ458790 TN458790 JR458790 V458802 WWD393254 WMH393254 WCL393254 VSP393254 VIT393254 UYX393254 UPB393254 UFF393254 TVJ393254 TLN393254 TBR393254 SRV393254 SHZ393254 RYD393254 ROH393254 REL393254 QUP393254 QKT393254 QAX393254 PRB393254 PHF393254 OXJ393254 ONN393254 ODR393254 NTV393254 NJZ393254 NAD393254 MQH393254 MGL393254 LWP393254 LMT393254 LCX393254 KTB393254 KJF393254 JZJ393254 JPN393254 JFR393254 IVV393254 ILZ393254 ICD393254 HSH393254 HIL393254 GYP393254 GOT393254 GEX393254 FVB393254 FLF393254 FBJ393254 ERN393254 EHR393254 DXV393254 DNZ393254 DED393254 CUH393254 CKL393254 CAP393254 BQT393254 BGX393254 AXB393254 ANF393254 ADJ393254 TN393254 JR393254 V393266 WWD327718 WMH327718 WCL327718 VSP327718 VIT327718 UYX327718 UPB327718 UFF327718 TVJ327718 TLN327718 TBR327718 SRV327718 SHZ327718 RYD327718 ROH327718 REL327718 QUP327718 QKT327718 QAX327718 PRB327718 PHF327718 OXJ327718 ONN327718 ODR327718 NTV327718 NJZ327718 NAD327718 MQH327718 MGL327718 LWP327718 LMT327718 LCX327718 KTB327718 KJF327718 JZJ327718 JPN327718 JFR327718 IVV327718 ILZ327718 ICD327718 HSH327718 HIL327718 GYP327718 GOT327718 GEX327718 FVB327718 FLF327718 FBJ327718 ERN327718 EHR327718 DXV327718 DNZ327718 DED327718 CUH327718 CKL327718 CAP327718 BQT327718 BGX327718 AXB327718 ANF327718 ADJ327718 TN327718 JR327718 V327730 WWD262182 WMH262182 WCL262182 VSP262182 VIT262182 UYX262182 UPB262182 UFF262182 TVJ262182 TLN262182 TBR262182 SRV262182 SHZ262182 RYD262182 ROH262182 REL262182 QUP262182 QKT262182 QAX262182 PRB262182 PHF262182 OXJ262182 ONN262182 ODR262182 NTV262182 NJZ262182 NAD262182 MQH262182 MGL262182 LWP262182 LMT262182 LCX262182 KTB262182 KJF262182 JZJ262182 JPN262182 JFR262182 IVV262182 ILZ262182 ICD262182 HSH262182 HIL262182 GYP262182 GOT262182 GEX262182 FVB262182 FLF262182 FBJ262182 ERN262182 EHR262182 DXV262182 DNZ262182 DED262182 CUH262182 CKL262182 CAP262182 BQT262182 BGX262182 AXB262182 ANF262182 ADJ262182 TN262182 JR262182 V262194 WWD196646 WMH196646 WCL196646 VSP196646 VIT196646 UYX196646 UPB196646 UFF196646 TVJ196646 TLN196646 TBR196646 SRV196646 SHZ196646 RYD196646 ROH196646 REL196646 QUP196646 QKT196646 QAX196646 PRB196646 PHF196646 OXJ196646 ONN196646 ODR196646 NTV196646 NJZ196646 NAD196646 MQH196646 MGL196646 LWP196646 LMT196646 LCX196646 KTB196646 KJF196646 JZJ196646 JPN196646 JFR196646 IVV196646 ILZ196646 ICD196646 HSH196646 HIL196646 GYP196646 GOT196646 GEX196646 FVB196646 FLF196646 FBJ196646 ERN196646 EHR196646 DXV196646 DNZ196646 DED196646 CUH196646 CKL196646 CAP196646 BQT196646 BGX196646 AXB196646 ANF196646 ADJ196646 TN196646 JR196646 V196658 WWD131110 WMH131110 WCL131110 VSP131110 VIT131110 UYX131110 UPB131110 UFF131110 TVJ131110 TLN131110 TBR131110 SRV131110 SHZ131110 RYD131110 ROH131110 REL131110 QUP131110 QKT131110 QAX131110 PRB131110 PHF131110 OXJ131110 ONN131110 ODR131110 NTV131110 NJZ131110 NAD131110 MQH131110 MGL131110 LWP131110 LMT131110 LCX131110 KTB131110 KJF131110 JZJ131110 JPN131110 JFR131110 IVV131110 ILZ131110 ICD131110 HSH131110 HIL131110 GYP131110 GOT131110 GEX131110 FVB131110 FLF131110 FBJ131110 ERN131110 EHR131110 DXV131110 DNZ131110 DED131110 CUH131110 CKL131110 CAP131110 BQT131110 BGX131110 AXB131110 ANF131110 ADJ131110 TN131110 JR131110 V131122 WWD65574 WMH65574 WCL65574 VSP65574 VIT65574 UYX65574 UPB65574 UFF65574 TVJ65574 TLN65574 TBR65574 SRV65574 SHZ65574 RYD65574 ROH65574 REL65574 QUP65574 QKT65574 QAX65574 PRB65574 PHF65574 OXJ65574 ONN65574 ODR65574 NTV65574 NJZ65574 NAD65574 MQH65574 MGL65574 LWP65574 LMT65574 LCX65574 KTB65574 KJF65574 JZJ65574 JPN65574 JFR65574 IVV65574 ILZ65574 ICD65574 HSH65574 HIL65574 GYP65574 GOT65574 GEX65574 FVB65574 FLF65574 FBJ65574 ERN65574 EHR65574 DXV65574 DNZ65574 DED65574 CUH65574 CKL65574 CAP65574 BQT65574 BGX65574 AXB65574 ANF65574 ADJ65574 TN65574 JR65574 V65586 WWP6 WMT6 WCX6 VTB6 VJF6 UZJ6 UPN6 UFR6 TVV6 TLZ6 TCD6 SSH6 SIL6 RYP6 ROT6 REX6 QVB6 QLF6 QBJ6 PRN6 PHR6 OXV6 ONZ6 OED6 NUH6 NKL6 NAP6 MQT6 MGX6 LXB6 LNF6 LDJ6 KTN6 KJR6 JZV6 JPZ6 JGD6 IWH6 IML6 ICP6 HST6 HIX6 GZB6 GPF6 GFJ6 FVN6 FLR6 FBV6 ERZ6 EID6 DYH6 DOL6 DEP6 CUT6 CKX6 CBB6 BRF6 BHJ6 AXN6 ANR6 ADV6 TZ6 KD6 V6 WWB983078 WMF983078 WCJ983078 VSN983078 VIR983078 UYV983078 UOZ983078 UFD983078 TVH983078 TLL983078 TBP983078 SRT983078 SHX983078 RYB983078 ROF983078 REJ983078 QUN983078 QKR983078 QAV983078 PQZ983078 PHD983078 OXH983078 ONL983078 ODP983078 NTT983078 NJX983078 NAB983078 MQF983078 MGJ983078 LWN983078 LMR983078 LCV983078 KSZ983078 KJD983078 JZH983078 JPL983078 JFP983078 IVT983078 ILX983078 ICB983078 HSF983078 HIJ983078 GYN983078 GOR983078 GEV983078 FUZ983078 FLD983078 FBH983078 ERL983078 EHP983078 DXT983078 DNX983078 DEB983078 CUF983078 CKJ983078 CAN983078 BQR983078 BGV983078 AWZ983078 AND983078 ADH983078 TL983078 JP983078 T983090 WWB917542 WMF917542 WCJ917542 VSN917542 VIR917542 UYV917542 UOZ917542 UFD917542 TVH917542 TLL917542 TBP917542 SRT917542 SHX917542 RYB917542 ROF917542 REJ917542 QUN917542 QKR917542 QAV917542 PQZ917542 PHD917542 OXH917542 ONL917542 ODP917542 NTT917542 NJX917542 NAB917542 MQF917542 MGJ917542 LWN917542 LMR917542 LCV917542 KSZ917542 KJD917542 JZH917542 JPL917542 JFP917542 IVT917542 ILX917542 ICB917542 HSF917542 HIJ917542 GYN917542 GOR917542 GEV917542 FUZ917542 FLD917542 FBH917542 ERL917542 EHP917542 DXT917542 DNX917542 DEB917542 CUF917542 CKJ917542 CAN917542 BQR917542 BGV917542 AWZ917542 AND917542 ADH917542 TL917542 JP917542 T917554 WWB852006 WMF852006 WCJ852006 VSN852006 VIR852006 UYV852006 UOZ852006 UFD852006 TVH852006 TLL852006 TBP852006 SRT852006 SHX852006 RYB852006 ROF852006 REJ852006 QUN852006 QKR852006 QAV852006 PQZ852006 PHD852006 OXH852006 ONL852006 ODP852006 NTT852006 NJX852006 NAB852006 MQF852006 MGJ852006 LWN852006 LMR852006 LCV852006 KSZ852006 KJD852006 JZH852006 JPL852006 JFP852006 IVT852006 ILX852006 ICB852006 HSF852006 HIJ852006 GYN852006 GOR852006 GEV852006 FUZ852006 FLD852006 FBH852006 ERL852006 EHP852006 DXT852006 DNX852006 DEB852006 CUF852006 CKJ852006 CAN852006 BQR852006 BGV852006 AWZ852006 AND852006 ADH852006 TL852006 JP852006 T852018 WWB786470 WMF786470 WCJ786470 VSN786470 VIR786470 UYV786470 UOZ786470 UFD786470 TVH786470 TLL786470 TBP786470 SRT786470 SHX786470 RYB786470 ROF786470 REJ786470 QUN786470 QKR786470 QAV786470 PQZ786470 PHD786470 OXH786470 ONL786470 ODP786470 NTT786470 NJX786470 NAB786470 MQF786470 MGJ786470 LWN786470 LMR786470 LCV786470 KSZ786470 KJD786470 JZH786470 JPL786470 JFP786470 IVT786470 ILX786470 ICB786470 HSF786470 HIJ786470 GYN786470 GOR786470 GEV786470 FUZ786470 FLD786470 FBH786470 ERL786470 EHP786470 DXT786470 DNX786470 DEB786470 CUF786470 CKJ786470 CAN786470 BQR786470 BGV786470 AWZ786470 AND786470 ADH786470 TL786470 JP786470 T786482 WWB720934 WMF720934 WCJ720934 VSN720934 VIR720934 UYV720934 UOZ720934 UFD720934 TVH720934 TLL720934 TBP720934 SRT720934 SHX720934 RYB720934 ROF720934 REJ720934 QUN720934 QKR720934 QAV720934 PQZ720934 PHD720934 OXH720934 ONL720934 ODP720934 NTT720934 NJX720934 NAB720934 MQF720934 MGJ720934 LWN720934 LMR720934 LCV720934 KSZ720934 KJD720934 JZH720934 JPL720934 JFP720934 IVT720934 ILX720934 ICB720934 HSF720934 HIJ720934 GYN720934 GOR720934 GEV720934 FUZ720934 FLD720934 FBH720934 ERL720934 EHP720934 DXT720934 DNX720934 DEB720934 CUF720934 CKJ720934 CAN720934 BQR720934 BGV720934 AWZ720934 AND720934 ADH720934 TL720934 JP720934 T720946 WWB655398 WMF655398 WCJ655398 VSN655398 VIR655398 UYV655398 UOZ655398 UFD655398 TVH655398 TLL655398 TBP655398 SRT655398 SHX655398 RYB655398 ROF655398 REJ655398 QUN655398 QKR655398 QAV655398 PQZ655398 PHD655398 OXH655398 ONL655398 ODP655398 NTT655398 NJX655398 NAB655398 MQF655398 MGJ655398 LWN655398 LMR655398 LCV655398 KSZ655398 KJD655398 JZH655398 JPL655398 JFP655398 IVT655398 ILX655398 ICB655398 HSF655398 HIJ655398 GYN655398 GOR655398 GEV655398 FUZ655398 FLD655398 FBH655398 ERL655398 EHP655398 DXT655398 DNX655398 DEB655398 CUF655398 CKJ655398 CAN655398 BQR655398 BGV655398 AWZ655398 AND655398 ADH655398 TL655398 JP655398 T655410 WWB589862 WMF589862 WCJ589862 VSN589862 VIR589862 UYV589862 UOZ589862 UFD589862 TVH589862 TLL589862 TBP589862 SRT589862 SHX589862 RYB589862 ROF589862 REJ589862 QUN589862 QKR589862 QAV589862 PQZ589862 PHD589862 OXH589862 ONL589862 ODP589862 NTT589862 NJX589862 NAB589862 MQF589862 MGJ589862 LWN589862 LMR589862 LCV589862 KSZ589862 KJD589862 JZH589862 JPL589862 JFP589862 IVT589862 ILX589862 ICB589862 HSF589862 HIJ589862 GYN589862 GOR589862 GEV589862 FUZ589862 FLD589862 FBH589862 ERL589862 EHP589862 DXT589862 DNX589862 DEB589862 CUF589862 CKJ589862 CAN589862 BQR589862 BGV589862 AWZ589862 AND589862 ADH589862 TL589862 JP589862 T589874 WWB524326 WMF524326 WCJ524326 VSN524326 VIR524326 UYV524326 UOZ524326 UFD524326 TVH524326 TLL524326 TBP524326 SRT524326 SHX524326 RYB524326 ROF524326 REJ524326 QUN524326 QKR524326 QAV524326 PQZ524326 PHD524326 OXH524326 ONL524326 ODP524326 NTT524326 NJX524326 NAB524326 MQF524326 MGJ524326 LWN524326 LMR524326 LCV524326 KSZ524326 KJD524326 JZH524326 JPL524326 JFP524326 IVT524326 ILX524326 ICB524326 HSF524326 HIJ524326 GYN524326 GOR524326 GEV524326 FUZ524326 FLD524326 FBH524326 ERL524326 EHP524326 DXT524326 DNX524326 DEB524326 CUF524326 CKJ524326 CAN524326 BQR524326 BGV524326 AWZ524326 AND524326 ADH524326 TL524326 JP524326 T524338 WWB458790 WMF458790 WCJ458790 VSN458790 VIR458790 UYV458790 UOZ458790 UFD458790 TVH458790 TLL458790 TBP458790 SRT458790 SHX458790 RYB458790 ROF458790 REJ458790 QUN458790 QKR458790 QAV458790 PQZ458790 PHD458790 OXH458790 ONL458790 ODP458790 NTT458790 NJX458790 NAB458790 MQF458790 MGJ458790 LWN458790 LMR458790 LCV458790 KSZ458790 KJD458790 JZH458790 JPL458790 JFP458790 IVT458790 ILX458790 ICB458790 HSF458790 HIJ458790 GYN458790 GOR458790 GEV458790 FUZ458790 FLD458790 FBH458790 ERL458790 EHP458790 DXT458790 DNX458790 DEB458790 CUF458790 CKJ458790 CAN458790 BQR458790 BGV458790 AWZ458790 AND458790 ADH458790 TL458790 JP458790 T458802 WWB393254 WMF393254 WCJ393254 VSN393254 VIR393254 UYV393254 UOZ393254 UFD393254 TVH393254 TLL393254 TBP393254 SRT393254 SHX393254 RYB393254 ROF393254 REJ393254 QUN393254 QKR393254 QAV393254 PQZ393254 PHD393254 OXH393254 ONL393254 ODP393254 NTT393254 NJX393254 NAB393254 MQF393254 MGJ393254 LWN393254 LMR393254 LCV393254 KSZ393254 KJD393254 JZH393254 JPL393254 JFP393254 IVT393254 ILX393254 ICB393254 HSF393254 HIJ393254 GYN393254 GOR393254 GEV393254 FUZ393254 FLD393254 FBH393254 ERL393254 EHP393254 DXT393254 DNX393254 DEB393254 CUF393254 CKJ393254 CAN393254 BQR393254 BGV393254 AWZ393254 AND393254 ADH393254 TL393254 JP393254 T393266 WWB327718 WMF327718 WCJ327718 VSN327718 VIR327718 UYV327718 UOZ327718 UFD327718 TVH327718 TLL327718 TBP327718 SRT327718 SHX327718 RYB327718 ROF327718 REJ327718 QUN327718 QKR327718 QAV327718 PQZ327718 PHD327718 OXH327718 ONL327718 ODP327718 NTT327718 NJX327718 NAB327718 MQF327718 MGJ327718 LWN327718 LMR327718 LCV327718 KSZ327718 KJD327718 JZH327718 JPL327718 JFP327718 IVT327718 ILX327718 ICB327718 HSF327718 HIJ327718 GYN327718 GOR327718 GEV327718 FUZ327718 FLD327718 FBH327718 ERL327718 EHP327718 DXT327718 DNX327718 DEB327718 CUF327718 CKJ327718 CAN327718 BQR327718 BGV327718 AWZ327718 AND327718 ADH327718 TL327718 JP327718 T327730 WWB262182 WMF262182 WCJ262182 VSN262182 VIR262182 UYV262182 UOZ262182 UFD262182 TVH262182 TLL262182 TBP262182 SRT262182 SHX262182 RYB262182 ROF262182 REJ262182 QUN262182 QKR262182 QAV262182 PQZ262182 PHD262182 OXH262182 ONL262182 ODP262182 NTT262182 NJX262182 NAB262182 MQF262182 MGJ262182 LWN262182 LMR262182 LCV262182 KSZ262182 KJD262182 JZH262182 JPL262182 JFP262182 IVT262182 ILX262182 ICB262182 HSF262182 HIJ262182 GYN262182 GOR262182 GEV262182 FUZ262182 FLD262182 FBH262182 ERL262182 EHP262182 DXT262182 DNX262182 DEB262182 CUF262182 CKJ262182 CAN262182 BQR262182 BGV262182 AWZ262182 AND262182 ADH262182 TL262182 JP262182 T262194 WWB196646 WMF196646 WCJ196646 VSN196646 VIR196646 UYV196646 UOZ196646 UFD196646 TVH196646 TLL196646 TBP196646 SRT196646 SHX196646 RYB196646 ROF196646 REJ196646 QUN196646 QKR196646 QAV196646 PQZ196646 PHD196646 OXH196646 ONL196646 ODP196646 NTT196646 NJX196646 NAB196646 MQF196646 MGJ196646 LWN196646 LMR196646 LCV196646 KSZ196646 KJD196646 JZH196646 JPL196646 JFP196646 IVT196646 ILX196646 ICB196646 HSF196646 HIJ196646 GYN196646 GOR196646 GEV196646 FUZ196646 FLD196646 FBH196646 ERL196646 EHP196646 DXT196646 DNX196646 DEB196646 CUF196646 CKJ196646 CAN196646 BQR196646 BGV196646 AWZ196646 AND196646 ADH196646 TL196646 JP196646 T196658 WWB131110 WMF131110 WCJ131110 VSN131110 VIR131110 UYV131110 UOZ131110 UFD131110 TVH131110 TLL131110 TBP131110 SRT131110 SHX131110 RYB131110 ROF131110 REJ131110 QUN131110 QKR131110 QAV131110 PQZ131110 PHD131110 OXH131110 ONL131110 ODP131110 NTT131110 NJX131110 NAB131110 MQF131110 MGJ131110 LWN131110 LMR131110 LCV131110 KSZ131110 KJD131110 JZH131110 JPL131110 JFP131110 IVT131110 ILX131110 ICB131110 HSF131110 HIJ131110 GYN131110 GOR131110 GEV131110 FUZ131110 FLD131110 FBH131110 ERL131110 EHP131110 DXT131110 DNX131110 DEB131110 CUF131110 CKJ131110 CAN131110 BQR131110 BGV131110 AWZ131110 AND131110 ADH131110 TL131110 JP131110 T131122 WWB65574 WMF65574 WCJ65574 VSN65574 VIR65574 UYV65574 UOZ65574 UFD65574 TVH65574 TLL65574 TBP65574 SRT65574 SHX65574 RYB65574 ROF65574 REJ65574 QUN65574 QKR65574 QAV65574 PQZ65574 PHD65574 OXH65574 ONL65574 ODP65574 NTT65574 NJX65574 NAB65574 MQF65574 MGJ65574 LWN65574 LMR65574 LCV65574 KSZ65574 KJD65574 JZH65574 JPL65574 JFP65574 IVT65574 ILX65574 ICB65574 HSF65574 HIJ65574 GYN65574 GOR65574 GEV65574 FUZ65574 FLD65574 FBH65574 ERL65574 EHP65574 DXT65574 DNX65574 DEB65574 CUF65574 CKJ65574 CAN65574 BQR65574 BGV65574 AWZ65574 AND65574 ADH65574 TL65574 JP65574 T65586 WWN6 WMR6 WCV6 VSZ6 VJD6 UZH6 UPL6 UFP6 TVT6 TLX6 TCB6 SSF6 SIJ6 RYN6 ROR6 REV6 QUZ6 QLD6 QBH6 PRL6 PHP6 OXT6 ONX6 OEB6 NUF6 NKJ6 NAN6 MQR6 MGV6 LWZ6 LND6 LDH6 KTL6 KJP6 JZT6 JPX6 JGB6 IWF6 IMJ6 ICN6 HSR6 HIV6 GYZ6 GPD6 GFH6 FVL6 FLP6 FBT6 ERX6 EIB6 DYF6 DOJ6 DEN6 CUR6 CKV6 CAZ6 BRD6 BHH6 AXL6 ANP6 ADT6 TX6 KB6 T6 WVZ983078 WMD983078 WCH983078 VSL983078 VIP983078 UYT983078 UOX983078 UFB983078 TVF983078 TLJ983078 TBN983078 SRR983078 SHV983078 RXZ983078 ROD983078 REH983078 QUL983078 QKP983078 QAT983078 PQX983078 PHB983078 OXF983078 ONJ983078 ODN983078 NTR983078 NJV983078 MZZ983078 MQD983078 MGH983078 LWL983078 LMP983078 LCT983078 KSX983078 KJB983078 JZF983078 JPJ983078 JFN983078 IVR983078 ILV983078 IBZ983078 HSD983078 HIH983078 GYL983078 GOP983078 GET983078 FUX983078 FLB983078 FBF983078 ERJ983078 EHN983078 DXR983078 DNV983078 DDZ983078 CUD983078 CKH983078 CAL983078 BQP983078 BGT983078 AWX983078 ANB983078 ADF983078 TJ983078 JN983078 R983090 WVZ917542 WMD917542 WCH917542 VSL917542 VIP917542 UYT917542 UOX917542 UFB917542 TVF917542 TLJ917542 TBN917542 SRR917542 SHV917542 RXZ917542 ROD917542 REH917542 QUL917542 QKP917542 QAT917542 PQX917542 PHB917542 OXF917542 ONJ917542 ODN917542 NTR917542 NJV917542 MZZ917542 MQD917542 MGH917542 LWL917542 LMP917542 LCT917542 KSX917542 KJB917542 JZF917542 JPJ917542 JFN917542 IVR917542 ILV917542 IBZ917542 HSD917542 HIH917542 GYL917542 GOP917542 GET917542 FUX917542 FLB917542 FBF917542 ERJ917542 EHN917542 DXR917542 DNV917542 DDZ917542 CUD917542 CKH917542 CAL917542 BQP917542 BGT917542 AWX917542 ANB917542 ADF917542 TJ917542 JN917542 R917554 WVZ852006 WMD852006 WCH852006 VSL852006 VIP852006 UYT852006 UOX852006 UFB852006 TVF852006 TLJ852006 TBN852006 SRR852006 SHV852006 RXZ852006 ROD852006 REH852006 QUL852006 QKP852006 QAT852006 PQX852006 PHB852006 OXF852006 ONJ852006 ODN852006 NTR852006 NJV852006 MZZ852006 MQD852006 MGH852006 LWL852006 LMP852006 LCT852006 KSX852006 KJB852006 JZF852006 JPJ852006 JFN852006 IVR852006 ILV852006 IBZ852006 HSD852006 HIH852006 GYL852006 GOP852006 GET852006 FUX852006 FLB852006 FBF852006 ERJ852006 EHN852006 DXR852006 DNV852006 DDZ852006 CUD852006 CKH852006 CAL852006 BQP852006 BGT852006 AWX852006 ANB852006 ADF852006 TJ852006 JN852006 R852018 WVZ786470 WMD786470 WCH786470 VSL786470 VIP786470 UYT786470 UOX786470 UFB786470 TVF786470 TLJ786470 TBN786470 SRR786470 SHV786470 RXZ786470 ROD786470 REH786470 QUL786470 QKP786470 QAT786470 PQX786470 PHB786470 OXF786470 ONJ786470 ODN786470 NTR786470 NJV786470 MZZ786470 MQD786470 MGH786470 LWL786470 LMP786470 LCT786470 KSX786470 KJB786470 JZF786470 JPJ786470 JFN786470 IVR786470 ILV786470 IBZ786470 HSD786470 HIH786470 GYL786470 GOP786470 GET786470 FUX786470 FLB786470 FBF786470 ERJ786470 EHN786470 DXR786470 DNV786470 DDZ786470 CUD786470 CKH786470 CAL786470 BQP786470 BGT786470 AWX786470 ANB786470 ADF786470 TJ786470 JN786470 R786482 WVZ720934 WMD720934 WCH720934 VSL720934 VIP720934 UYT720934 UOX720934 UFB720934 TVF720934 TLJ720934 TBN720934 SRR720934 SHV720934 RXZ720934 ROD720934 REH720934 QUL720934 QKP720934 QAT720934 PQX720934 PHB720934 OXF720934 ONJ720934 ODN720934 NTR720934 NJV720934 MZZ720934 MQD720934 MGH720934 LWL720934 LMP720934 LCT720934 KSX720934 KJB720934 JZF720934 JPJ720934 JFN720934 IVR720934 ILV720934 IBZ720934 HSD720934 HIH720934 GYL720934 GOP720934 GET720934 FUX720934 FLB720934 FBF720934 ERJ720934 EHN720934 DXR720934 DNV720934 DDZ720934 CUD720934 CKH720934 CAL720934 BQP720934 BGT720934 AWX720934 ANB720934 ADF720934 TJ720934 JN720934 R720946 WVZ655398 WMD655398 WCH655398 VSL655398 VIP655398 UYT655398 UOX655398 UFB655398 TVF655398 TLJ655398 TBN655398 SRR655398 SHV655398 RXZ655398 ROD655398 REH655398 QUL655398 QKP655398 QAT655398 PQX655398 PHB655398 OXF655398 ONJ655398 ODN655398 NTR655398 NJV655398 MZZ655398 MQD655398 MGH655398 LWL655398 LMP655398 LCT655398 KSX655398 KJB655398 JZF655398 JPJ655398 JFN655398 IVR655398 ILV655398 IBZ655398 HSD655398 HIH655398 GYL655398 GOP655398 GET655398 FUX655398 FLB655398 FBF655398 ERJ655398 EHN655398 DXR655398 DNV655398 DDZ655398 CUD655398 CKH655398 CAL655398 BQP655398 BGT655398 AWX655398 ANB655398 ADF655398 TJ655398 JN655398 R655410 WVZ589862 WMD589862 WCH589862 VSL589862 VIP589862 UYT589862 UOX589862 UFB589862 TVF589862 TLJ589862 TBN589862 SRR589862 SHV589862 RXZ589862 ROD589862 REH589862 QUL589862 QKP589862 QAT589862 PQX589862 PHB589862 OXF589862 ONJ589862 ODN589862 NTR589862 NJV589862 MZZ589862 MQD589862 MGH589862 LWL589862 LMP589862 LCT589862 KSX589862 KJB589862 JZF589862 JPJ589862 JFN589862 IVR589862 ILV589862 IBZ589862 HSD589862 HIH589862 GYL589862 GOP589862 GET589862 FUX589862 FLB589862 FBF589862 ERJ589862 EHN589862 DXR589862 DNV589862 DDZ589862 CUD589862 CKH589862 CAL589862 BQP589862 BGT589862 AWX589862 ANB589862 ADF589862 TJ589862 JN589862 R589874 WVZ524326 WMD524326 WCH524326 VSL524326 VIP524326 UYT524326 UOX524326 UFB524326 TVF524326 TLJ524326 TBN524326 SRR524326 SHV524326 RXZ524326 ROD524326 REH524326 QUL524326 QKP524326 QAT524326 PQX524326 PHB524326 OXF524326 ONJ524326 ODN524326 NTR524326 NJV524326 MZZ524326 MQD524326 MGH524326 LWL524326 LMP524326 LCT524326 KSX524326 KJB524326 JZF524326 JPJ524326 JFN524326 IVR524326 ILV524326 IBZ524326 HSD524326 HIH524326 GYL524326 GOP524326 GET524326 FUX524326 FLB524326 FBF524326 ERJ524326 EHN524326 DXR524326 DNV524326 DDZ524326 CUD524326 CKH524326 CAL524326 BQP524326 BGT524326 AWX524326 ANB524326 ADF524326 TJ524326 JN524326 R524338 WVZ458790 WMD458790 WCH458790 VSL458790 VIP458790 UYT458790 UOX458790 UFB458790 TVF458790 TLJ458790 TBN458790 SRR458790 SHV458790 RXZ458790 ROD458790 REH458790 QUL458790 QKP458790 QAT458790 PQX458790 PHB458790 OXF458790 ONJ458790 ODN458790 NTR458790 NJV458790 MZZ458790 MQD458790 MGH458790 LWL458790 LMP458790 LCT458790 KSX458790 KJB458790 JZF458790 JPJ458790 JFN458790 IVR458790 ILV458790 IBZ458790 HSD458790 HIH458790 GYL458790 GOP458790 GET458790 FUX458790 FLB458790 FBF458790 ERJ458790 EHN458790 DXR458790 DNV458790 DDZ458790 CUD458790 CKH458790 CAL458790 BQP458790 BGT458790 AWX458790 ANB458790 ADF458790 TJ458790 JN458790 R458802 WVZ393254 WMD393254 WCH393254 VSL393254 VIP393254 UYT393254 UOX393254 UFB393254 TVF393254 TLJ393254 TBN393254 SRR393254 SHV393254 RXZ393254 ROD393254 REH393254 QUL393254 QKP393254 QAT393254 PQX393254 PHB393254 OXF393254 ONJ393254 ODN393254 NTR393254 NJV393254 MZZ393254 MQD393254 MGH393254 LWL393254 LMP393254 LCT393254 KSX393254 KJB393254 JZF393254 JPJ393254 JFN393254 IVR393254 ILV393254 IBZ393254 HSD393254 HIH393254 GYL393254 GOP393254 GET393254 FUX393254 FLB393254 FBF393254 ERJ393254 EHN393254 DXR393254 DNV393254 DDZ393254 CUD393254 CKH393254 CAL393254 BQP393254 BGT393254 AWX393254 ANB393254 ADF393254 TJ393254 JN393254 R393266 WVZ327718 WMD327718 WCH327718 VSL327718 VIP327718 UYT327718 UOX327718 UFB327718 TVF327718 TLJ327718 TBN327718 SRR327718 SHV327718 RXZ327718 ROD327718 REH327718 QUL327718 QKP327718 QAT327718 PQX327718 PHB327718 OXF327718 ONJ327718 ODN327718 NTR327718 NJV327718 MZZ327718 MQD327718 MGH327718 LWL327718 LMP327718 LCT327718 KSX327718 KJB327718 JZF327718 JPJ327718 JFN327718 IVR327718 ILV327718 IBZ327718 HSD327718 HIH327718 GYL327718 GOP327718 GET327718 FUX327718 FLB327718 FBF327718 ERJ327718 EHN327718 DXR327718 DNV327718 DDZ327718 CUD327718 CKH327718 CAL327718 BQP327718 BGT327718 AWX327718 ANB327718 ADF327718 TJ327718 JN327718 R327730 WVZ262182 WMD262182 WCH262182 VSL262182 VIP262182 UYT262182 UOX262182 UFB262182 TVF262182 TLJ262182 TBN262182 SRR262182 SHV262182 RXZ262182 ROD262182 REH262182 QUL262182 QKP262182 QAT262182 PQX262182 PHB262182 OXF262182 ONJ262182 ODN262182 NTR262182 NJV262182 MZZ262182 MQD262182 MGH262182 LWL262182 LMP262182 LCT262182 KSX262182 KJB262182 JZF262182 JPJ262182 JFN262182 IVR262182 ILV262182 IBZ262182 HSD262182 HIH262182 GYL262182 GOP262182 GET262182 FUX262182 FLB262182 FBF262182 ERJ262182 EHN262182 DXR262182 DNV262182 DDZ262182 CUD262182 CKH262182 CAL262182 BQP262182 BGT262182 AWX262182 ANB262182 ADF262182 TJ262182 JN262182 R262194 WVZ196646 WMD196646 WCH196646 VSL196646 VIP196646 UYT196646 UOX196646 UFB196646 TVF196646 TLJ196646 TBN196646 SRR196646 SHV196646 RXZ196646 ROD196646 REH196646 QUL196646 QKP196646 QAT196646 PQX196646 PHB196646 OXF196646 ONJ196646 ODN196646 NTR196646 NJV196646 MZZ196646 MQD196646 MGH196646 LWL196646 LMP196646 LCT196646 KSX196646 KJB196646 JZF196646 JPJ196646 JFN196646 IVR196646 ILV196646 IBZ196646 HSD196646 HIH196646 GYL196646 GOP196646 GET196646 FUX196646 FLB196646 FBF196646 ERJ196646 EHN196646 DXR196646 DNV196646 DDZ196646 CUD196646 CKH196646 CAL196646 BQP196646 BGT196646 AWX196646 ANB196646 ADF196646 TJ196646 JN196646 R196658 WVZ131110 WMD131110 WCH131110 VSL131110 VIP131110 UYT131110 UOX131110 UFB131110 TVF131110 TLJ131110 TBN131110 SRR131110 SHV131110 RXZ131110 ROD131110 REH131110 QUL131110 QKP131110 QAT131110 PQX131110 PHB131110 OXF131110 ONJ131110 ODN131110 NTR131110 NJV131110 MZZ131110 MQD131110 MGH131110 LWL131110 LMP131110 LCT131110 KSX131110 KJB131110 JZF131110 JPJ131110 JFN131110 IVR131110 ILV131110 IBZ131110 HSD131110 HIH131110 GYL131110 GOP131110 GET131110 FUX131110 FLB131110 FBF131110 ERJ131110 EHN131110 DXR131110 DNV131110 DDZ131110 CUD131110 CKH131110 CAL131110 BQP131110 BGT131110 AWX131110 ANB131110 ADF131110 TJ131110 JN131110 R131122 WVZ65574 WMD65574 WCH65574 VSL65574 VIP65574 UYT65574 UOX65574 UFB65574 TVF65574 TLJ65574 TBN65574 SRR65574 SHV65574 RXZ65574 ROD65574 REH65574 QUL65574 QKP65574 QAT65574 PQX65574 PHB65574 OXF65574 ONJ65574 ODN65574 NTR65574 NJV65574 MZZ65574 MQD65574 MGH65574 LWL65574 LMP65574 LCT65574 KSX65574 KJB65574 JZF65574 JPJ65574 JFN65574 IVR65574 ILV65574 IBZ65574 HSD65574 HIH65574 GYL65574 GOP65574 GET65574 FUX65574 FLB65574 FBF65574 ERJ65574 EHN65574 DXR65574 DNV65574 DDZ65574 CUD65574 CKH65574 CAL65574 BQP65574 BGT65574 AWX65574 ANB65574 ADF65574 TJ65574 JN65574 R65586 WWL6 WMP6 WCT6 VSX6 VJB6 UZF6 UPJ6 UFN6 TVR6 TLV6 TBZ6 SSD6 SIH6 RYL6 ROP6 RET6 QUX6 QLB6 QBF6 PRJ6 PHN6 OXR6 ONV6 ODZ6 NUD6 NKH6 NAL6 MQP6 MGT6 LWX6 LNB6 LDF6 KTJ6 KJN6 JZR6 JPV6 JFZ6 IWD6 IMH6 ICL6 HSP6 HIT6 GYX6 GPB6 GFF6 FVJ6 FLN6 FBR6 ERV6 EHZ6 DYD6 DOH6 DEL6 CUP6 CKT6 CAX6 BRB6 BHF6 AXJ6 ANN6 ADR6 TV6 JZ6 R6 WVX983078 WMB983078 WCF983078 VSJ983078 VIN983078 UYR983078 UOV983078 UEZ983078 TVD983078 TLH983078 TBL983078 SRP983078 SHT983078 RXX983078 ROB983078 REF983078 QUJ983078 QKN983078 QAR983078 PQV983078 PGZ983078 OXD983078 ONH983078 ODL983078 NTP983078 NJT983078 MZX983078 MQB983078 MGF983078 LWJ983078 LMN983078 LCR983078 KSV983078 KIZ983078 JZD983078 JPH983078 JFL983078 IVP983078 ILT983078 IBX983078 HSB983078 HIF983078 GYJ983078 GON983078 GER983078 FUV983078 FKZ983078 FBD983078 ERH983078 EHL983078 DXP983078 DNT983078 DDX983078 CUB983078 CKF983078 CAJ983078 BQN983078 BGR983078 AWV983078 AMZ983078 ADD983078 TH983078 JL983078 P983090 WVX917542 WMB917542 WCF917542 VSJ917542 VIN917542 UYR917542 UOV917542 UEZ917542 TVD917542 TLH917542 TBL917542 SRP917542 SHT917542 RXX917542 ROB917542 REF917542 QUJ917542 QKN917542 QAR917542 PQV917542 PGZ917542 OXD917542 ONH917542 ODL917542 NTP917542 NJT917542 MZX917542 MQB917542 MGF917542 LWJ917542 LMN917542 LCR917542 KSV917542 KIZ917542 JZD917542 JPH917542 JFL917542 IVP917542 ILT917542 IBX917542 HSB917542 HIF917542 GYJ917542 GON917542 GER917542 FUV917542 FKZ917542 FBD917542 ERH917542 EHL917542 DXP917542 DNT917542 DDX917542 CUB917542 CKF917542 CAJ917542 BQN917542 BGR917542 AWV917542 AMZ917542 ADD917542 TH917542 JL917542 P917554 WVX852006 WMB852006 WCF852006 VSJ852006 VIN852006 UYR852006 UOV852006 UEZ852006 TVD852006 TLH852006 TBL852006 SRP852006 SHT852006 RXX852006 ROB852006 REF852006 QUJ852006 QKN852006 QAR852006 PQV852006 PGZ852006 OXD852006 ONH852006 ODL852006 NTP852006 NJT852006 MZX852006 MQB852006 MGF852006 LWJ852006 LMN852006 LCR852006 KSV852006 KIZ852006 JZD852006 JPH852006 JFL852006 IVP852006 ILT852006 IBX852006 HSB852006 HIF852006 GYJ852006 GON852006 GER852006 FUV852006 FKZ852006 FBD852006 ERH852006 EHL852006 DXP852006 DNT852006 DDX852006 CUB852006 CKF852006 CAJ852006 BQN852006 BGR852006 AWV852006 AMZ852006 ADD852006 TH852006 JL852006 P852018 WVX786470 WMB786470 WCF786470 VSJ786470 VIN786470 UYR786470 UOV786470 UEZ786470 TVD786470 TLH786470 TBL786470 SRP786470 SHT786470 RXX786470 ROB786470 REF786470 QUJ786470 QKN786470 QAR786470 PQV786470 PGZ786470 OXD786470 ONH786470 ODL786470 NTP786470 NJT786470 MZX786470 MQB786470 MGF786470 LWJ786470 LMN786470 LCR786470 KSV786470 KIZ786470 JZD786470 JPH786470 JFL786470 IVP786470 ILT786470 IBX786470 HSB786470 HIF786470 GYJ786470 GON786470 GER786470 FUV786470 FKZ786470 FBD786470 ERH786470 EHL786470 DXP786470 DNT786470 DDX786470 CUB786470 CKF786470 CAJ786470 BQN786470 BGR786470 AWV786470 AMZ786470 ADD786470 TH786470 JL786470 P786482 WVX720934 WMB720934 WCF720934 VSJ720934 VIN720934 UYR720934 UOV720934 UEZ720934 TVD720934 TLH720934 TBL720934 SRP720934 SHT720934 RXX720934 ROB720934 REF720934 QUJ720934 QKN720934 QAR720934 PQV720934 PGZ720934 OXD720934 ONH720934 ODL720934 NTP720934 NJT720934 MZX720934 MQB720934 MGF720934 LWJ720934 LMN720934 LCR720934 KSV720934 KIZ720934 JZD720934 JPH720934 JFL720934 IVP720934 ILT720934 IBX720934 HSB720934 HIF720934 GYJ720934 GON720934 GER720934 FUV720934 FKZ720934 FBD720934 ERH720934 EHL720934 DXP720934 DNT720934 DDX720934 CUB720934 CKF720934 CAJ720934 BQN720934 BGR720934 AWV720934 AMZ720934 ADD720934 TH720934 JL720934 P720946 WVX655398 WMB655398 WCF655398 VSJ655398 VIN655398 UYR655398 UOV655398 UEZ655398 TVD655398 TLH655398 TBL655398 SRP655398 SHT655398 RXX655398 ROB655398 REF655398 QUJ655398 QKN655398 QAR655398 PQV655398 PGZ655398 OXD655398 ONH655398 ODL655398 NTP655398 NJT655398 MZX655398 MQB655398 MGF655398 LWJ655398 LMN655398 LCR655398 KSV655398 KIZ655398 JZD655398 JPH655398 JFL655398 IVP655398 ILT655398 IBX655398 HSB655398 HIF655398 GYJ655398 GON655398 GER655398 FUV655398 FKZ655398 FBD655398 ERH655398 EHL655398 DXP655398 DNT655398 DDX655398 CUB655398 CKF655398 CAJ655398 BQN655398 BGR655398 AWV655398 AMZ655398 ADD655398 TH655398 JL655398 P655410 WVX589862 WMB589862 WCF589862 VSJ589862 VIN589862 UYR589862 UOV589862 UEZ589862 TVD589862 TLH589862 TBL589862 SRP589862 SHT589862 RXX589862 ROB589862 REF589862 QUJ589862 QKN589862 QAR589862 PQV589862 PGZ589862 OXD589862 ONH589862 ODL589862 NTP589862 NJT589862 MZX589862 MQB589862 MGF589862 LWJ589862 LMN589862 LCR589862 KSV589862 KIZ589862 JZD589862 JPH589862 JFL589862 IVP589862 ILT589862 IBX589862 HSB589862 HIF589862 GYJ589862 GON589862 GER589862 FUV589862 FKZ589862 FBD589862 ERH589862 EHL589862 DXP589862 DNT589862 DDX589862 CUB589862 CKF589862 CAJ589862 BQN589862 BGR589862 AWV589862 AMZ589862 ADD589862 TH589862 JL589862 P589874 WVX524326 WMB524326 WCF524326 VSJ524326 VIN524326 UYR524326 UOV524326 UEZ524326 TVD524326 TLH524326 TBL524326 SRP524326 SHT524326 RXX524326 ROB524326 REF524326 QUJ524326 QKN524326 QAR524326 PQV524326 PGZ524326 OXD524326 ONH524326 ODL524326 NTP524326 NJT524326 MZX524326 MQB524326 MGF524326 LWJ524326 LMN524326 LCR524326 KSV524326 KIZ524326 JZD524326 JPH524326 JFL524326 IVP524326 ILT524326 IBX524326 HSB524326 HIF524326 GYJ524326 GON524326 GER524326 FUV524326 FKZ524326 FBD524326 ERH524326 EHL524326 DXP524326 DNT524326 DDX524326 CUB524326 CKF524326 CAJ524326 BQN524326 BGR524326 AWV524326 AMZ524326 ADD524326 TH524326 JL524326 P524338 WVX458790 WMB458790 WCF458790 VSJ458790 VIN458790 UYR458790 UOV458790 UEZ458790 TVD458790 TLH458790 TBL458790 SRP458790 SHT458790 RXX458790 ROB458790 REF458790 QUJ458790 QKN458790 QAR458790 PQV458790 PGZ458790 OXD458790 ONH458790 ODL458790 NTP458790 NJT458790 MZX458790 MQB458790 MGF458790 LWJ458790 LMN458790 LCR458790 KSV458790 KIZ458790 JZD458790 JPH458790 JFL458790 IVP458790 ILT458790 IBX458790 HSB458790 HIF458790 GYJ458790 GON458790 GER458790 FUV458790 FKZ458790 FBD458790 ERH458790 EHL458790 DXP458790 DNT458790 DDX458790 CUB458790 CKF458790 CAJ458790 BQN458790 BGR458790 AWV458790 AMZ458790 ADD458790 TH458790 JL458790 P458802 WVX393254 WMB393254 WCF393254 VSJ393254 VIN393254 UYR393254 UOV393254 UEZ393254 TVD393254 TLH393254 TBL393254 SRP393254 SHT393254 RXX393254 ROB393254 REF393254 QUJ393254 QKN393254 QAR393254 PQV393254 PGZ393254 OXD393254 ONH393254 ODL393254 NTP393254 NJT393254 MZX393254 MQB393254 MGF393254 LWJ393254 LMN393254 LCR393254 KSV393254 KIZ393254 JZD393254 JPH393254 JFL393254 IVP393254 ILT393254 IBX393254 HSB393254 HIF393254 GYJ393254 GON393254 GER393254 FUV393254 FKZ393254 FBD393254 ERH393254 EHL393254 DXP393254 DNT393254 DDX393254 CUB393254 CKF393254 CAJ393254 BQN393254 BGR393254 AWV393254 AMZ393254 ADD393254 TH393254 JL393254 P393266 WVX327718 WMB327718 WCF327718 VSJ327718 VIN327718 UYR327718 UOV327718 UEZ327718 TVD327718 TLH327718 TBL327718 SRP327718 SHT327718 RXX327718 ROB327718 REF327718 QUJ327718 QKN327718 QAR327718 PQV327718 PGZ327718 OXD327718 ONH327718 ODL327718 NTP327718 NJT327718 MZX327718 MQB327718 MGF327718 LWJ327718 LMN327718 LCR327718 KSV327718 KIZ327718 JZD327718 JPH327718 JFL327718 IVP327718 ILT327718 IBX327718 HSB327718 HIF327718 GYJ327718 GON327718 GER327718 FUV327718 FKZ327718 FBD327718 ERH327718 EHL327718 DXP327718 DNT327718 DDX327718 CUB327718 CKF327718 CAJ327718 BQN327718 BGR327718 AWV327718 AMZ327718 ADD327718 TH327718 JL327718 P327730 WVX262182 WMB262182 WCF262182 VSJ262182 VIN262182 UYR262182 UOV262182 UEZ262182 TVD262182 TLH262182 TBL262182 SRP262182 SHT262182 RXX262182 ROB262182 REF262182 QUJ262182 QKN262182 QAR262182 PQV262182 PGZ262182 OXD262182 ONH262182 ODL262182 NTP262182 NJT262182 MZX262182 MQB262182 MGF262182 LWJ262182 LMN262182 LCR262182 KSV262182 KIZ262182 JZD262182 JPH262182 JFL262182 IVP262182 ILT262182 IBX262182 HSB262182 HIF262182 GYJ262182 GON262182 GER262182 FUV262182 FKZ262182 FBD262182 ERH262182 EHL262182 DXP262182 DNT262182 DDX262182 CUB262182 CKF262182 CAJ262182 BQN262182 BGR262182 AWV262182 AMZ262182 ADD262182 TH262182 JL262182 P262194 WVX196646 WMB196646 WCF196646 VSJ196646 VIN196646 UYR196646 UOV196646 UEZ196646 TVD196646 TLH196646 TBL196646 SRP196646 SHT196646 RXX196646 ROB196646 REF196646 QUJ196646 QKN196646 QAR196646 PQV196646 PGZ196646 OXD196646 ONH196646 ODL196646 NTP196646 NJT196646 MZX196646 MQB196646 MGF196646 LWJ196646 LMN196646 LCR196646 KSV196646 KIZ196646 JZD196646 JPH196646 JFL196646 IVP196646 ILT196646 IBX196646 HSB196646 HIF196646 GYJ196646 GON196646 GER196646 FUV196646 FKZ196646 FBD196646 ERH196646 EHL196646 DXP196646 DNT196646 DDX196646 CUB196646 CKF196646 CAJ196646 BQN196646 BGR196646 AWV196646 AMZ196646 ADD196646 TH196646 JL196646 P196658 WVX131110 WMB131110 WCF131110 VSJ131110 VIN131110 UYR131110 UOV131110 UEZ131110 TVD131110 TLH131110 TBL131110 SRP131110 SHT131110 RXX131110 ROB131110 REF131110 QUJ131110 QKN131110 QAR131110 PQV131110 PGZ131110 OXD131110 ONH131110 ODL131110 NTP131110 NJT131110 MZX131110 MQB131110 MGF131110 LWJ131110 LMN131110 LCR131110 KSV131110 KIZ131110 JZD131110 JPH131110 JFL131110 IVP131110 ILT131110 IBX131110 HSB131110 HIF131110 GYJ131110 GON131110 GER131110 FUV131110 FKZ131110 FBD131110 ERH131110 EHL131110 DXP131110 DNT131110 DDX131110 CUB131110 CKF131110 CAJ131110 BQN131110 BGR131110 AWV131110 AMZ131110 ADD131110 TH131110 JL131110 P131122 WVX65574 WMB65574 WCF65574 VSJ65574 VIN65574 UYR65574 UOV65574 UEZ65574 TVD65574 TLH65574 TBL65574 SRP65574 SHT65574 RXX65574 ROB65574 REF65574 QUJ65574 QKN65574 QAR65574 PQV65574 PGZ65574 OXD65574 ONH65574 ODL65574 NTP65574 NJT65574 MZX65574 MQB65574 MGF65574 LWJ65574 LMN65574 LCR65574 KSV65574 KIZ65574 JZD65574 JPH65574 JFL65574 IVP65574 ILT65574 IBX65574 HSB65574 HIF65574 GYJ65574 GON65574 GER65574 FUV65574 FKZ65574 FBD65574 ERH65574 EHL65574 DXP65574 DNT65574 DDX65574 CUB65574 CKF65574 CAJ65574 BQN65574 BGR65574 AWV65574 AMZ65574 ADD65574 TH65574 JL65574 P65586 WWJ6 WMN6 WCR6 VSV6 VIZ6 UZD6 UPH6 UFL6 TVP6 TLT6 TBX6 SSB6 SIF6 RYJ6 RON6 RER6 QUV6 QKZ6 QBD6 PRH6 PHL6 OXP6 ONT6 ODX6 NUB6 NKF6 NAJ6 MQN6 MGR6 LWV6 LMZ6 LDD6 KTH6 KJL6 JZP6 JPT6 JFX6 IWB6 IMF6 ICJ6 HSN6 HIR6 GYV6 GOZ6 GFD6 FVH6 FLL6 FBP6 ERT6 EHX6 DYB6 DOF6 DEJ6 CUN6 CKR6 CAV6 BQZ6 BHD6 AXH6 ANL6 ADP6 TT6 JX6 P6 WVT983078 WLX983078 WCB983078 VSF983078 VIJ983078 UYN983078 UOR983078 UEV983078 TUZ983078 TLD983078 TBH983078 SRL983078 SHP983078 RXT983078 RNX983078 REB983078 QUF983078 QKJ983078 QAN983078 PQR983078 PGV983078 OWZ983078 OND983078 ODH983078 NTL983078 NJP983078 MZT983078 MPX983078 MGB983078 LWF983078 LMJ983078 LCN983078 KSR983078 KIV983078 JYZ983078 JPD983078 JFH983078 IVL983078 ILP983078 IBT983078 HRX983078 HIB983078 GYF983078 GOJ983078 GEN983078 FUR983078 FKV983078 FAZ983078 ERD983078 EHH983078 DXL983078 DNP983078 DDT983078 CTX983078 CKB983078 CAF983078 BQJ983078 BGN983078 AWR983078 AMV983078 ACZ983078 TD983078 JH983078 L983090 WVT917542 WLX917542 WCB917542 VSF917542 VIJ917542 UYN917542 UOR917542 UEV917542 TUZ917542 TLD917542 TBH917542 SRL917542 SHP917542 RXT917542 RNX917542 REB917542 QUF917542 QKJ917542 QAN917542 PQR917542 PGV917542 OWZ917542 OND917542 ODH917542 NTL917542 NJP917542 MZT917542 MPX917542 MGB917542 LWF917542 LMJ917542 LCN917542 KSR917542 KIV917542 JYZ917542 JPD917542 JFH917542 IVL917542 ILP917542 IBT917542 HRX917542 HIB917542 GYF917542 GOJ917542 GEN917542 FUR917542 FKV917542 FAZ917542 ERD917542 EHH917542 DXL917542 DNP917542 DDT917542 CTX917542 CKB917542 CAF917542 BQJ917542 BGN917542 AWR917542 AMV917542 ACZ917542 TD917542 JH917542 L917554 WVT852006 WLX852006 WCB852006 VSF852006 VIJ852006 UYN852006 UOR852006 UEV852006 TUZ852006 TLD852006 TBH852006 SRL852006 SHP852006 RXT852006 RNX852006 REB852006 QUF852006 QKJ852006 QAN852006 PQR852006 PGV852006 OWZ852006 OND852006 ODH852006 NTL852006 NJP852006 MZT852006 MPX852006 MGB852006 LWF852006 LMJ852006 LCN852006 KSR852006 KIV852006 JYZ852006 JPD852006 JFH852006 IVL852006 ILP852006 IBT852006 HRX852006 HIB852006 GYF852006 GOJ852006 GEN852006 FUR852006 FKV852006 FAZ852006 ERD852006 EHH852006 DXL852006 DNP852006 DDT852006 CTX852006 CKB852006 CAF852006 BQJ852006 BGN852006 AWR852006 AMV852006 ACZ852006 TD852006 JH852006 L852018 WVT786470 WLX786470 WCB786470 VSF786470 VIJ786470 UYN786470 UOR786470 UEV786470 TUZ786470 TLD786470 TBH786470 SRL786470 SHP786470 RXT786470 RNX786470 REB786470 QUF786470 QKJ786470 QAN786470 PQR786470 PGV786470 OWZ786470 OND786470 ODH786470 NTL786470 NJP786470 MZT786470 MPX786470 MGB786470 LWF786470 LMJ786470 LCN786470 KSR786470 KIV786470 JYZ786470 JPD786470 JFH786470 IVL786470 ILP786470 IBT786470 HRX786470 HIB786470 GYF786470 GOJ786470 GEN786470 FUR786470 FKV786470 FAZ786470 ERD786470 EHH786470 DXL786470 DNP786470 DDT786470 CTX786470 CKB786470 CAF786470 BQJ786470 BGN786470 AWR786470 AMV786470 ACZ786470 TD786470 JH786470 L786482 WVT720934 WLX720934 WCB720934 VSF720934 VIJ720934 UYN720934 UOR720934 UEV720934 TUZ720934 TLD720934 TBH720934 SRL720934 SHP720934 RXT720934 RNX720934 REB720934 QUF720934 QKJ720934 QAN720934 PQR720934 PGV720934 OWZ720934 OND720934 ODH720934 NTL720934 NJP720934 MZT720934 MPX720934 MGB720934 LWF720934 LMJ720934 LCN720934 KSR720934 KIV720934 JYZ720934 JPD720934 JFH720934 IVL720934 ILP720934 IBT720934 HRX720934 HIB720934 GYF720934 GOJ720934 GEN720934 FUR720934 FKV720934 FAZ720934 ERD720934 EHH720934 DXL720934 DNP720934 DDT720934 CTX720934 CKB720934 CAF720934 BQJ720934 BGN720934 AWR720934 AMV720934 ACZ720934 TD720934 JH720934 L720946 WVT655398 WLX655398 WCB655398 VSF655398 VIJ655398 UYN655398 UOR655398 UEV655398 TUZ655398 TLD655398 TBH655398 SRL655398 SHP655398 RXT655398 RNX655398 REB655398 QUF655398 QKJ655398 QAN655398 PQR655398 PGV655398 OWZ655398 OND655398 ODH655398 NTL655398 NJP655398 MZT655398 MPX655398 MGB655398 LWF655398 LMJ655398 LCN655398 KSR655398 KIV655398 JYZ655398 JPD655398 JFH655398 IVL655398 ILP655398 IBT655398 HRX655398 HIB655398 GYF655398 GOJ655398 GEN655398 FUR655398 FKV655398 FAZ655398 ERD655398 EHH655398 DXL655398 DNP655398 DDT655398 CTX655398 CKB655398 CAF655398 BQJ655398 BGN655398 AWR655398 AMV655398 ACZ655398 TD655398 JH655398 L655410 WVT589862 WLX589862 WCB589862 VSF589862 VIJ589862 UYN589862 UOR589862 UEV589862 TUZ589862 TLD589862 TBH589862 SRL589862 SHP589862 RXT589862 RNX589862 REB589862 QUF589862 QKJ589862 QAN589862 PQR589862 PGV589862 OWZ589862 OND589862 ODH589862 NTL589862 NJP589862 MZT589862 MPX589862 MGB589862 LWF589862 LMJ589862 LCN589862 KSR589862 KIV589862 JYZ589862 JPD589862 JFH589862 IVL589862 ILP589862 IBT589862 HRX589862 HIB589862 GYF589862 GOJ589862 GEN589862 FUR589862 FKV589862 FAZ589862 ERD589862 EHH589862 DXL589862 DNP589862 DDT589862 CTX589862 CKB589862 CAF589862 BQJ589862 BGN589862 AWR589862 AMV589862 ACZ589862 TD589862 JH589862 L589874 WVT524326 WLX524326 WCB524326 VSF524326 VIJ524326 UYN524326 UOR524326 UEV524326 TUZ524326 TLD524326 TBH524326 SRL524326 SHP524326 RXT524326 RNX524326 REB524326 QUF524326 QKJ524326 QAN524326 PQR524326 PGV524326 OWZ524326 OND524326 ODH524326 NTL524326 NJP524326 MZT524326 MPX524326 MGB524326 LWF524326 LMJ524326 LCN524326 KSR524326 KIV524326 JYZ524326 JPD524326 JFH524326 IVL524326 ILP524326 IBT524326 HRX524326 HIB524326 GYF524326 GOJ524326 GEN524326 FUR524326 FKV524326 FAZ524326 ERD524326 EHH524326 DXL524326 DNP524326 DDT524326 CTX524326 CKB524326 CAF524326 BQJ524326 BGN524326 AWR524326 AMV524326 ACZ524326 TD524326 JH524326 L524338 WVT458790 WLX458790 WCB458790 VSF458790 VIJ458790 UYN458790 UOR458790 UEV458790 TUZ458790 TLD458790 TBH458790 SRL458790 SHP458790 RXT458790 RNX458790 REB458790 QUF458790 QKJ458790 QAN458790 PQR458790 PGV458790 OWZ458790 OND458790 ODH458790 NTL458790 NJP458790 MZT458790 MPX458790 MGB458790 LWF458790 LMJ458790 LCN458790 KSR458790 KIV458790 JYZ458790 JPD458790 JFH458790 IVL458790 ILP458790 IBT458790 HRX458790 HIB458790 GYF458790 GOJ458790 GEN458790 FUR458790 FKV458790 FAZ458790 ERD458790 EHH458790 DXL458790 DNP458790 DDT458790 CTX458790 CKB458790 CAF458790 BQJ458790 BGN458790 AWR458790 AMV458790 ACZ458790 TD458790 JH458790 L458802 WVT393254 WLX393254 WCB393254 VSF393254 VIJ393254 UYN393254 UOR393254 UEV393254 TUZ393254 TLD393254 TBH393254 SRL393254 SHP393254 RXT393254 RNX393254 REB393254 QUF393254 QKJ393254 QAN393254 PQR393254 PGV393254 OWZ393254 OND393254 ODH393254 NTL393254 NJP393254 MZT393254 MPX393254 MGB393254 LWF393254 LMJ393254 LCN393254 KSR393254 KIV393254 JYZ393254 JPD393254 JFH393254 IVL393254 ILP393254 IBT393254 HRX393254 HIB393254 GYF393254 GOJ393254 GEN393254 FUR393254 FKV393254 FAZ393254 ERD393254 EHH393254 DXL393254 DNP393254 DDT393254 CTX393254 CKB393254 CAF393254 BQJ393254 BGN393254 AWR393254 AMV393254 ACZ393254 TD393254 JH393254 L393266 WVT327718 WLX327718 WCB327718 VSF327718 VIJ327718 UYN327718 UOR327718 UEV327718 TUZ327718 TLD327718 TBH327718 SRL327718 SHP327718 RXT327718 RNX327718 REB327718 QUF327718 QKJ327718 QAN327718 PQR327718 PGV327718 OWZ327718 OND327718 ODH327718 NTL327718 NJP327718 MZT327718 MPX327718 MGB327718 LWF327718 LMJ327718 LCN327718 KSR327718 KIV327718 JYZ327718 JPD327718 JFH327718 IVL327718 ILP327718 IBT327718 HRX327718 HIB327718 GYF327718 GOJ327718 GEN327718 FUR327718 FKV327718 FAZ327718 ERD327718 EHH327718 DXL327718 DNP327718 DDT327718 CTX327718 CKB327718 CAF327718 BQJ327718 BGN327718 AWR327718 AMV327718 ACZ327718 TD327718 JH327718 L327730 WVT262182 WLX262182 WCB262182 VSF262182 VIJ262182 UYN262182 UOR262182 UEV262182 TUZ262182 TLD262182 TBH262182 SRL262182 SHP262182 RXT262182 RNX262182 REB262182 QUF262182 QKJ262182 QAN262182 PQR262182 PGV262182 OWZ262182 OND262182 ODH262182 NTL262182 NJP262182 MZT262182 MPX262182 MGB262182 LWF262182 LMJ262182 LCN262182 KSR262182 KIV262182 JYZ262182 JPD262182 JFH262182 IVL262182 ILP262182 IBT262182 HRX262182 HIB262182 GYF262182 GOJ262182 GEN262182 FUR262182 FKV262182 FAZ262182 ERD262182 EHH262182 DXL262182 DNP262182 DDT262182 CTX262182 CKB262182 CAF262182 BQJ262182 BGN262182 AWR262182 AMV262182 ACZ262182 TD262182 JH262182 L262194 WVT196646 WLX196646 WCB196646 VSF196646 VIJ196646 UYN196646 UOR196646 UEV196646 TUZ196646 TLD196646 TBH196646 SRL196646 SHP196646 RXT196646 RNX196646 REB196646 QUF196646 QKJ196646 QAN196646 PQR196646 PGV196646 OWZ196646 OND196646 ODH196646 NTL196646 NJP196646 MZT196646 MPX196646 MGB196646 LWF196646 LMJ196646 LCN196646 KSR196646 KIV196646 JYZ196646 JPD196646 JFH196646 IVL196646 ILP196646 IBT196646 HRX196646 HIB196646 GYF196646 GOJ196646 GEN196646 FUR196646 FKV196646 FAZ196646 ERD196646 EHH196646 DXL196646 DNP196646 DDT196646 CTX196646 CKB196646 CAF196646 BQJ196646 BGN196646 AWR196646 AMV196646 ACZ196646 TD196646 JH196646 L196658 WVT131110 WLX131110 WCB131110 VSF131110 VIJ131110 UYN131110 UOR131110 UEV131110 TUZ131110 TLD131110 TBH131110 SRL131110 SHP131110 RXT131110 RNX131110 REB131110 QUF131110 QKJ131110 QAN131110 PQR131110 PGV131110 OWZ131110 OND131110 ODH131110 NTL131110 NJP131110 MZT131110 MPX131110 MGB131110 LWF131110 LMJ131110 LCN131110 KSR131110 KIV131110 JYZ131110 JPD131110 JFH131110 IVL131110 ILP131110 IBT131110 HRX131110 HIB131110 GYF131110 GOJ131110 GEN131110 FUR131110 FKV131110 FAZ131110 ERD131110 EHH131110 DXL131110 DNP131110 DDT131110 CTX131110 CKB131110 CAF131110 BQJ131110 BGN131110 AWR131110 AMV131110 ACZ131110 TD131110 JH131110 L131122 WVT65574 WLX65574 WCB65574 VSF65574 VIJ65574 UYN65574 UOR65574 UEV65574 TUZ65574 TLD65574 TBH65574 SRL65574 SHP65574 RXT65574 RNX65574 REB65574 QUF65574 QKJ65574 QAN65574 PQR65574 PGV65574 OWZ65574 OND65574 ODH65574 NTL65574 NJP65574 MZT65574 MPX65574 MGB65574 LWF65574 LMJ65574 LCN65574 KSR65574 KIV65574 JYZ65574 JPD65574 JFH65574 IVL65574 ILP65574 IBT65574 HRX65574 HIB65574 GYF65574 GOJ65574 GEN65574 FUR65574 FKV65574 FAZ65574 ERD65574 EHH65574 DXL65574 DNP65574 DDT65574 CTX65574 CKB65574 CAF65574 BQJ65574 BGN65574 AWR65574 AMV65574 ACZ65574 TD65574 JH65574 L65586 WWF6 WMJ6 WCN6 VSR6 VIV6 UYZ6 UPD6 UFH6 TVL6 TLP6 TBT6 SRX6 SIB6 RYF6 ROJ6 REN6 QUR6 QKV6 QAZ6 PRD6 PHH6 OXL6 ONP6 ODT6 NTX6 NKB6 NAF6 MQJ6 MGN6 LWR6 LMV6 LCZ6 KTD6 KJH6 JZL6 JPP6 JFT6 IVX6 IMB6 ICF6 HSJ6 HIN6 GYR6 GOV6 GEZ6 FVD6 FLH6 FBL6 ERP6 EHT6 DXX6 DOB6 DEF6 CUJ6 CKN6 CAR6 BQV6 BGZ6 AXD6 ANH6 ADL6 TP6 JT6 L6 WVP983078 WLT983078 WBX983078 VSB983078 VIF983078 UYJ983078 UON983078 UER983078 TUV983078 TKZ983078 TBD983078 SRH983078 SHL983078 RXP983078 RNT983078 RDX983078 QUB983078 QKF983078 QAJ983078 PQN983078 PGR983078 OWV983078 OMZ983078 ODD983078 NTH983078 NJL983078 MZP983078 MPT983078 MFX983078 LWB983078 LMF983078 LCJ983078 KSN983078 KIR983078 JYV983078 JOZ983078 JFD983078 IVH983078 ILL983078 IBP983078 HRT983078 HHX983078 GYB983078 GOF983078 GEJ983078 FUN983078 FKR983078 FAV983078 EQZ983078 EHD983078 DXH983078 DNL983078 DDP983078 CTT983078 CJX983078 CAB983078 BQF983078 BGJ983078 AWN983078 AMR983078 ACV983078 SZ983078 JD983078 H983090 WVP917542 WLT917542 WBX917542 VSB917542 VIF917542 UYJ917542 UON917542 UER917542 TUV917542 TKZ917542 TBD917542 SRH917542 SHL917542 RXP917542 RNT917542 RDX917542 QUB917542 QKF917542 QAJ917542 PQN917542 PGR917542 OWV917542 OMZ917542 ODD917542 NTH917542 NJL917542 MZP917542 MPT917542 MFX917542 LWB917542 LMF917542 LCJ917542 KSN917542 KIR917542 JYV917542 JOZ917542 JFD917542 IVH917542 ILL917542 IBP917542 HRT917542 HHX917542 GYB917542 GOF917542 GEJ917542 FUN917542 FKR917542 FAV917542 EQZ917542 EHD917542 DXH917542 DNL917542 DDP917542 CTT917542 CJX917542 CAB917542 BQF917542 BGJ917542 AWN917542 AMR917542 ACV917542 SZ917542 JD917542 H917554 WVP852006 WLT852006 WBX852006 VSB852006 VIF852006 UYJ852006 UON852006 UER852006 TUV852006 TKZ852006 TBD852006 SRH852006 SHL852006 RXP852006 RNT852006 RDX852006 QUB852006 QKF852006 QAJ852006 PQN852006 PGR852006 OWV852006 OMZ852006 ODD852006 NTH852006 NJL852006 MZP852006 MPT852006 MFX852006 LWB852006 LMF852006 LCJ852006 KSN852006 KIR852006 JYV852006 JOZ852006 JFD852006 IVH852006 ILL852006 IBP852006 HRT852006 HHX852006 GYB852006 GOF852006 GEJ852006 FUN852006 FKR852006 FAV852006 EQZ852006 EHD852006 DXH852006 DNL852006 DDP852006 CTT852006 CJX852006 CAB852006 BQF852006 BGJ852006 AWN852006 AMR852006 ACV852006 SZ852006 JD852006 H852018 WVP786470 WLT786470 WBX786470 VSB786470 VIF786470 UYJ786470 UON786470 UER786470 TUV786470 TKZ786470 TBD786470 SRH786470 SHL786470 RXP786470 RNT786470 RDX786470 QUB786470 QKF786470 QAJ786470 PQN786470 PGR786470 OWV786470 OMZ786470 ODD786470 NTH786470 NJL786470 MZP786470 MPT786470 MFX786470 LWB786470 LMF786470 LCJ786470 KSN786470 KIR786470 JYV786470 JOZ786470 JFD786470 IVH786470 ILL786470 IBP786470 HRT786470 HHX786470 GYB786470 GOF786470 GEJ786470 FUN786470 FKR786470 FAV786470 EQZ786470 EHD786470 DXH786470 DNL786470 DDP786470 CTT786470 CJX786470 CAB786470 BQF786470 BGJ786470 AWN786470 AMR786470 ACV786470 SZ786470 JD786470 H786482 WVP720934 WLT720934 WBX720934 VSB720934 VIF720934 UYJ720934 UON720934 UER720934 TUV720934 TKZ720934 TBD720934 SRH720934 SHL720934 RXP720934 RNT720934 RDX720934 QUB720934 QKF720934 QAJ720934 PQN720934 PGR720934 OWV720934 OMZ720934 ODD720934 NTH720934 NJL720934 MZP720934 MPT720934 MFX720934 LWB720934 LMF720934 LCJ720934 KSN720934 KIR720934 JYV720934 JOZ720934 JFD720934 IVH720934 ILL720934 IBP720934 HRT720934 HHX720934 GYB720934 GOF720934 GEJ720934 FUN720934 FKR720934 FAV720934 EQZ720934 EHD720934 DXH720934 DNL720934 DDP720934 CTT720934 CJX720934 CAB720934 BQF720934 BGJ720934 AWN720934 AMR720934 ACV720934 SZ720934 JD720934 H720946 WVP655398 WLT655398 WBX655398 VSB655398 VIF655398 UYJ655398 UON655398 UER655398 TUV655398 TKZ655398 TBD655398 SRH655398 SHL655398 RXP655398 RNT655398 RDX655398 QUB655398 QKF655398 QAJ655398 PQN655398 PGR655398 OWV655398 OMZ655398 ODD655398 NTH655398 NJL655398 MZP655398 MPT655398 MFX655398 LWB655398 LMF655398 LCJ655398 KSN655398 KIR655398 JYV655398 JOZ655398 JFD655398 IVH655398 ILL655398 IBP655398 HRT655398 HHX655398 GYB655398 GOF655398 GEJ655398 FUN655398 FKR655398 FAV655398 EQZ655398 EHD655398 DXH655398 DNL655398 DDP655398 CTT655398 CJX655398 CAB655398 BQF655398 BGJ655398 AWN655398 AMR655398 ACV655398 SZ655398 JD655398 H655410 WVP589862 WLT589862 WBX589862 VSB589862 VIF589862 UYJ589862 UON589862 UER589862 TUV589862 TKZ589862 TBD589862 SRH589862 SHL589862 RXP589862 RNT589862 RDX589862 QUB589862 QKF589862 QAJ589862 PQN589862 PGR589862 OWV589862 OMZ589862 ODD589862 NTH589862 NJL589862 MZP589862 MPT589862 MFX589862 LWB589862 LMF589862 LCJ589862 KSN589862 KIR589862 JYV589862 JOZ589862 JFD589862 IVH589862 ILL589862 IBP589862 HRT589862 HHX589862 GYB589862 GOF589862 GEJ589862 FUN589862 FKR589862 FAV589862 EQZ589862 EHD589862 DXH589862 DNL589862 DDP589862 CTT589862 CJX589862 CAB589862 BQF589862 BGJ589862 AWN589862 AMR589862 ACV589862 SZ589862 JD589862 H589874 WVP524326 WLT524326 WBX524326 VSB524326 VIF524326 UYJ524326 UON524326 UER524326 TUV524326 TKZ524326 TBD524326 SRH524326 SHL524326 RXP524326 RNT524326 RDX524326 QUB524326 QKF524326 QAJ524326 PQN524326 PGR524326 OWV524326 OMZ524326 ODD524326 NTH524326 NJL524326 MZP524326 MPT524326 MFX524326 LWB524326 LMF524326 LCJ524326 KSN524326 KIR524326 JYV524326 JOZ524326 JFD524326 IVH524326 ILL524326 IBP524326 HRT524326 HHX524326 GYB524326 GOF524326 GEJ524326 FUN524326 FKR524326 FAV524326 EQZ524326 EHD524326 DXH524326 DNL524326 DDP524326 CTT524326 CJX524326 CAB524326 BQF524326 BGJ524326 AWN524326 AMR524326 ACV524326 SZ524326 JD524326 H524338 WVP458790 WLT458790 WBX458790 VSB458790 VIF458790 UYJ458790 UON458790 UER458790 TUV458790 TKZ458790 TBD458790 SRH458790 SHL458790 RXP458790 RNT458790 RDX458790 QUB458790 QKF458790 QAJ458790 PQN458790 PGR458790 OWV458790 OMZ458790 ODD458790 NTH458790 NJL458790 MZP458790 MPT458790 MFX458790 LWB458790 LMF458790 LCJ458790 KSN458790 KIR458790 JYV458790 JOZ458790 JFD458790 IVH458790 ILL458790 IBP458790 HRT458790 HHX458790 GYB458790 GOF458790 GEJ458790 FUN458790 FKR458790 FAV458790 EQZ458790 EHD458790 DXH458790 DNL458790 DDP458790 CTT458790 CJX458790 CAB458790 BQF458790 BGJ458790 AWN458790 AMR458790 ACV458790 SZ458790 JD458790 H458802 WVP393254 WLT393254 WBX393254 VSB393254 VIF393254 UYJ393254 UON393254 UER393254 TUV393254 TKZ393254 TBD393254 SRH393254 SHL393254 RXP393254 RNT393254 RDX393254 QUB393254 QKF393254 QAJ393254 PQN393254 PGR393254 OWV393254 OMZ393254 ODD393254 NTH393254 NJL393254 MZP393254 MPT393254 MFX393254 LWB393254 LMF393254 LCJ393254 KSN393254 KIR393254 JYV393254 JOZ393254 JFD393254 IVH393254 ILL393254 IBP393254 HRT393254 HHX393254 GYB393254 GOF393254 GEJ393254 FUN393254 FKR393254 FAV393254 EQZ393254 EHD393254 DXH393254 DNL393254 DDP393254 CTT393254 CJX393254 CAB393254 BQF393254 BGJ393254 AWN393254 AMR393254 ACV393254 SZ393254 JD393254 H393266 WVP327718 WLT327718 WBX327718 VSB327718 VIF327718 UYJ327718 UON327718 UER327718 TUV327718 TKZ327718 TBD327718 SRH327718 SHL327718 RXP327718 RNT327718 RDX327718 QUB327718 QKF327718 QAJ327718 PQN327718 PGR327718 OWV327718 OMZ327718 ODD327718 NTH327718 NJL327718 MZP327718 MPT327718 MFX327718 LWB327718 LMF327718 LCJ327718 KSN327718 KIR327718 JYV327718 JOZ327718 JFD327718 IVH327718 ILL327718 IBP327718 HRT327718 HHX327718 GYB327718 GOF327718 GEJ327718 FUN327718 FKR327718 FAV327718 EQZ327718 EHD327718 DXH327718 DNL327718 DDP327718 CTT327718 CJX327718 CAB327718 BQF327718 BGJ327718 AWN327718 AMR327718 ACV327718 SZ327718 JD327718 H327730 WVP262182 WLT262182 WBX262182 VSB262182 VIF262182 UYJ262182 UON262182 UER262182 TUV262182 TKZ262182 TBD262182 SRH262182 SHL262182 RXP262182 RNT262182 RDX262182 QUB262182 QKF262182 QAJ262182 PQN262182 PGR262182 OWV262182 OMZ262182 ODD262182 NTH262182 NJL262182 MZP262182 MPT262182 MFX262182 LWB262182 LMF262182 LCJ262182 KSN262182 KIR262182 JYV262182 JOZ262182 JFD262182 IVH262182 ILL262182 IBP262182 HRT262182 HHX262182 GYB262182 GOF262182 GEJ262182 FUN262182 FKR262182 FAV262182 EQZ262182 EHD262182 DXH262182 DNL262182 DDP262182 CTT262182 CJX262182 CAB262182 BQF262182 BGJ262182 AWN262182 AMR262182 ACV262182 SZ262182 JD262182 H262194 WVP196646 WLT196646 WBX196646 VSB196646 VIF196646 UYJ196646 UON196646 UER196646 TUV196646 TKZ196646 TBD196646 SRH196646 SHL196646 RXP196646 RNT196646 RDX196646 QUB196646 QKF196646 QAJ196646 PQN196646 PGR196646 OWV196646 OMZ196646 ODD196646 NTH196646 NJL196646 MZP196646 MPT196646 MFX196646 LWB196646 LMF196646 LCJ196646 KSN196646 KIR196646 JYV196646 JOZ196646 JFD196646 IVH196646 ILL196646 IBP196646 HRT196646 HHX196646 GYB196646 GOF196646 GEJ196646 FUN196646 FKR196646 FAV196646 EQZ196646 EHD196646 DXH196646 DNL196646 DDP196646 CTT196646 CJX196646 CAB196646 BQF196646 BGJ196646 AWN196646 AMR196646 ACV196646 SZ196646 JD196646 H196658 WVP131110 WLT131110 WBX131110 VSB131110 VIF131110 UYJ131110 UON131110 UER131110 TUV131110 TKZ131110 TBD131110 SRH131110 SHL131110 RXP131110 RNT131110 RDX131110 QUB131110 QKF131110 QAJ131110 PQN131110 PGR131110 OWV131110 OMZ131110 ODD131110 NTH131110 NJL131110 MZP131110 MPT131110 MFX131110 LWB131110 LMF131110 LCJ131110 KSN131110 KIR131110 JYV131110 JOZ131110 JFD131110 IVH131110 ILL131110 IBP131110 HRT131110 HHX131110 GYB131110 GOF131110 GEJ131110 FUN131110 FKR131110 FAV131110 EQZ131110 EHD131110 DXH131110 DNL131110 DDP131110 CTT131110 CJX131110 CAB131110 BQF131110 BGJ131110 AWN131110 AMR131110 ACV131110 SZ131110 JD131110 H131122 WVP65574 WLT65574 WBX65574 VSB65574 VIF65574 UYJ65574 UON65574 UER65574 TUV65574 TKZ65574 TBD65574 SRH65574 SHL65574 RXP65574 RNT65574 RDX65574 QUB65574 QKF65574 QAJ65574 PQN65574 PGR65574 OWV65574 OMZ65574 ODD65574 NTH65574 NJL65574 MZP65574 MPT65574 MFX65574 LWB65574 LMF65574 LCJ65574 KSN65574 KIR65574 JYV65574 JOZ65574 JFD65574 IVH65574 ILL65574 IBP65574 HRT65574 HHX65574 GYB65574 GOF65574 GEJ65574 FUN65574 FKR65574 FAV65574 EQZ65574 EHD65574 DXH65574 DNL65574 DDP65574 CTT65574 CJX65574 CAB65574 BQF65574 BGJ65574 AWN65574 AMR65574 ACV65574 SZ65574 JD65574 H65586 WWB6 WMF6 WCJ6 VSN6 VIR6 UYV6 UOZ6 UFD6 TVH6 TLL6 TBP6 SRT6 SHX6 RYB6 ROF6 REJ6 QUN6 QKR6 QAV6 PQZ6 PHD6 OXH6 ONL6 ODP6 NTT6 NJX6 NAB6 MQF6 MGJ6 LWN6 LMR6 LCV6 KSZ6 KJD6 JZH6 JPL6 JFP6 IVT6 ILX6 ICB6 HSF6 HIJ6 GYN6 GOR6 GEV6 FUZ6 FLD6 FBH6 ERL6 EHP6 DXT6 DNX6 DEB6 CUF6 CKJ6 CAN6 BQR6 BGV6 AWZ6 AND6 ADH6 TL6 JP6 H6 WVN983078 WLR983078 WBV983078 VRZ983078 VID983078 UYH983078 UOL983078 UEP983078 TUT983078 TKX983078 TBB983078 SRF983078 SHJ983078 RXN983078 RNR983078 RDV983078 QTZ983078 QKD983078 QAH983078 PQL983078 PGP983078 OWT983078 OMX983078 ODB983078 NTF983078 NJJ983078 MZN983078 MPR983078 MFV983078 LVZ983078 LMD983078 LCH983078 KSL983078 KIP983078 JYT983078 JOX983078 JFB983078 IVF983078 ILJ983078 IBN983078 HRR983078 HHV983078 GXZ983078 GOD983078 GEH983078 FUL983078 FKP983078 FAT983078 EQX983078 EHB983078 DXF983078 DNJ983078 DDN983078 CTR983078 CJV983078 BZZ983078 BQD983078 BGH983078 AWL983078 AMP983078 ACT983078 SX983078 JB983078 F983090 WVN917542 WLR917542 WBV917542 VRZ917542 VID917542 UYH917542 UOL917542 UEP917542 TUT917542 TKX917542 TBB917542 SRF917542 SHJ917542 RXN917542 RNR917542 RDV917542 QTZ917542 QKD917542 QAH917542 PQL917542 PGP917542 OWT917542 OMX917542 ODB917542 NTF917542 NJJ917542 MZN917542 MPR917542 MFV917542 LVZ917542 LMD917542 LCH917542 KSL917542 KIP917542 JYT917542 JOX917542 JFB917542 IVF917542 ILJ917542 IBN917542 HRR917542 HHV917542 GXZ917542 GOD917542 GEH917542 FUL917542 FKP917542 FAT917542 EQX917542 EHB917542 DXF917542 DNJ917542 DDN917542 CTR917542 CJV917542 BZZ917542 BQD917542 BGH917542 AWL917542 AMP917542 ACT917542 SX917542 JB917542 F917554 WVN852006 WLR852006 WBV852006 VRZ852006 VID852006 UYH852006 UOL852006 UEP852006 TUT852006 TKX852006 TBB852006 SRF852006 SHJ852006 RXN852006 RNR852006 RDV852006 QTZ852006 QKD852006 QAH852006 PQL852006 PGP852006 OWT852006 OMX852006 ODB852006 NTF852006 NJJ852006 MZN852006 MPR852006 MFV852006 LVZ852006 LMD852006 LCH852006 KSL852006 KIP852006 JYT852006 JOX852006 JFB852006 IVF852006 ILJ852006 IBN852006 HRR852006 HHV852006 GXZ852006 GOD852006 GEH852006 FUL852006 FKP852006 FAT852006 EQX852006 EHB852006 DXF852006 DNJ852006 DDN852006 CTR852006 CJV852006 BZZ852006 BQD852006 BGH852006 AWL852006 AMP852006 ACT852006 SX852006 JB852006 F852018 WVN786470 WLR786470 WBV786470 VRZ786470 VID786470 UYH786470 UOL786470 UEP786470 TUT786470 TKX786470 TBB786470 SRF786470 SHJ786470 RXN786470 RNR786470 RDV786470 QTZ786470 QKD786470 QAH786470 PQL786470 PGP786470 OWT786470 OMX786470 ODB786470 NTF786470 NJJ786470 MZN786470 MPR786470 MFV786470 LVZ786470 LMD786470 LCH786470 KSL786470 KIP786470 JYT786470 JOX786470 JFB786470 IVF786470 ILJ786470 IBN786470 HRR786470 HHV786470 GXZ786470 GOD786470 GEH786470 FUL786470 FKP786470 FAT786470 EQX786470 EHB786470 DXF786470 DNJ786470 DDN786470 CTR786470 CJV786470 BZZ786470 BQD786470 BGH786470 AWL786470 AMP786470 ACT786470 SX786470 JB786470 F786482 WVN720934 WLR720934 WBV720934 VRZ720934 VID720934 UYH720934 UOL720934 UEP720934 TUT720934 TKX720934 TBB720934 SRF720934 SHJ720934 RXN720934 RNR720934 RDV720934 QTZ720934 QKD720934 QAH720934 PQL720934 PGP720934 OWT720934 OMX720934 ODB720934 NTF720934 NJJ720934 MZN720934 MPR720934 MFV720934 LVZ720934 LMD720934 LCH720934 KSL720934 KIP720934 JYT720934 JOX720934 JFB720934 IVF720934 ILJ720934 IBN720934 HRR720934 HHV720934 GXZ720934 GOD720934 GEH720934 FUL720934 FKP720934 FAT720934 EQX720934 EHB720934 DXF720934 DNJ720934 DDN720934 CTR720934 CJV720934 BZZ720934 BQD720934 BGH720934 AWL720934 AMP720934 ACT720934 SX720934 JB720934 F720946 WVN655398 WLR655398 WBV655398 VRZ655398 VID655398 UYH655398 UOL655398 UEP655398 TUT655398 TKX655398 TBB655398 SRF655398 SHJ655398 RXN655398 RNR655398 RDV655398 QTZ655398 QKD655398 QAH655398 PQL655398 PGP655398 OWT655398 OMX655398 ODB655398 NTF655398 NJJ655398 MZN655398 MPR655398 MFV655398 LVZ655398 LMD655398 LCH655398 KSL655398 KIP655398 JYT655398 JOX655398 JFB655398 IVF655398 ILJ655398 IBN655398 HRR655398 HHV655398 GXZ655398 GOD655398 GEH655398 FUL655398 FKP655398 FAT655398 EQX655398 EHB655398 DXF655398 DNJ655398 DDN655398 CTR655398 CJV655398 BZZ655398 BQD655398 BGH655398 AWL655398 AMP655398 ACT655398 SX655398 JB655398 F655410 WVN589862 WLR589862 WBV589862 VRZ589862 VID589862 UYH589862 UOL589862 UEP589862 TUT589862 TKX589862 TBB589862 SRF589862 SHJ589862 RXN589862 RNR589862 RDV589862 QTZ589862 QKD589862 QAH589862 PQL589862 PGP589862 OWT589862 OMX589862 ODB589862 NTF589862 NJJ589862 MZN589862 MPR589862 MFV589862 LVZ589862 LMD589862 LCH589862 KSL589862 KIP589862 JYT589862 JOX589862 JFB589862 IVF589862 ILJ589862 IBN589862 HRR589862 HHV589862 GXZ589862 GOD589862 GEH589862 FUL589862 FKP589862 FAT589862 EQX589862 EHB589862 DXF589862 DNJ589862 DDN589862 CTR589862 CJV589862 BZZ589862 BQD589862 BGH589862 AWL589862 AMP589862 ACT589862 SX589862 JB589862 F589874 WVN524326 WLR524326 WBV524326 VRZ524326 VID524326 UYH524326 UOL524326 UEP524326 TUT524326 TKX524326 TBB524326 SRF524326 SHJ524326 RXN524326 RNR524326 RDV524326 QTZ524326 QKD524326 QAH524326 PQL524326 PGP524326 OWT524326 OMX524326 ODB524326 NTF524326 NJJ524326 MZN524326 MPR524326 MFV524326 LVZ524326 LMD524326 LCH524326 KSL524326 KIP524326 JYT524326 JOX524326 JFB524326 IVF524326 ILJ524326 IBN524326 HRR524326 HHV524326 GXZ524326 GOD524326 GEH524326 FUL524326 FKP524326 FAT524326 EQX524326 EHB524326 DXF524326 DNJ524326 DDN524326 CTR524326 CJV524326 BZZ524326 BQD524326 BGH524326 AWL524326 AMP524326 ACT524326 SX524326 JB524326 F524338 WVN458790 WLR458790 WBV458790 VRZ458790 VID458790 UYH458790 UOL458790 UEP458790 TUT458790 TKX458790 TBB458790 SRF458790 SHJ458790 RXN458790 RNR458790 RDV458790 QTZ458790 QKD458790 QAH458790 PQL458790 PGP458790 OWT458790 OMX458790 ODB458790 NTF458790 NJJ458790 MZN458790 MPR458790 MFV458790 LVZ458790 LMD458790 LCH458790 KSL458790 KIP458790 JYT458790 JOX458790 JFB458790 IVF458790 ILJ458790 IBN458790 HRR458790 HHV458790 GXZ458790 GOD458790 GEH458790 FUL458790 FKP458790 FAT458790 EQX458790 EHB458790 DXF458790 DNJ458790 DDN458790 CTR458790 CJV458790 BZZ458790 BQD458790 BGH458790 AWL458790 AMP458790 ACT458790 SX458790 JB458790 F458802 WVN393254 WLR393254 WBV393254 VRZ393254 VID393254 UYH393254 UOL393254 UEP393254 TUT393254 TKX393254 TBB393254 SRF393254 SHJ393254 RXN393254 RNR393254 RDV393254 QTZ393254 QKD393254 QAH393254 PQL393254 PGP393254 OWT393254 OMX393254 ODB393254 NTF393254 NJJ393254 MZN393254 MPR393254 MFV393254 LVZ393254 LMD393254 LCH393254 KSL393254 KIP393254 JYT393254 JOX393254 JFB393254 IVF393254 ILJ393254 IBN393254 HRR393254 HHV393254 GXZ393254 GOD393254 GEH393254 FUL393254 FKP393254 FAT393254 EQX393254 EHB393254 DXF393254 DNJ393254 DDN393254 CTR393254 CJV393254 BZZ393254 BQD393254 BGH393254 AWL393254 AMP393254 ACT393254 SX393254 JB393254 F393266 WVN327718 WLR327718 WBV327718 VRZ327718 VID327718 UYH327718 UOL327718 UEP327718 TUT327718 TKX327718 TBB327718 SRF327718 SHJ327718 RXN327718 RNR327718 RDV327718 QTZ327718 QKD327718 QAH327718 PQL327718 PGP327718 OWT327718 OMX327718 ODB327718 NTF327718 NJJ327718 MZN327718 MPR327718 MFV327718 LVZ327718 LMD327718 LCH327718 KSL327718 KIP327718 JYT327718 JOX327718 JFB327718 IVF327718 ILJ327718 IBN327718 HRR327718 HHV327718 GXZ327718 GOD327718 GEH327718 FUL327718 FKP327718 FAT327718 EQX327718 EHB327718 DXF327718 DNJ327718 DDN327718 CTR327718 CJV327718 BZZ327718 BQD327718 BGH327718 AWL327718 AMP327718 ACT327718 SX327718 JB327718 F327730 WVN262182 WLR262182 WBV262182 VRZ262182 VID262182 UYH262182 UOL262182 UEP262182 TUT262182 TKX262182 TBB262182 SRF262182 SHJ262182 RXN262182 RNR262182 RDV262182 QTZ262182 QKD262182 QAH262182 PQL262182 PGP262182 OWT262182 OMX262182 ODB262182 NTF262182 NJJ262182 MZN262182 MPR262182 MFV262182 LVZ262182 LMD262182 LCH262182 KSL262182 KIP262182 JYT262182 JOX262182 JFB262182 IVF262182 ILJ262182 IBN262182 HRR262182 HHV262182 GXZ262182 GOD262182 GEH262182 FUL262182 FKP262182 FAT262182 EQX262182 EHB262182 DXF262182 DNJ262182 DDN262182 CTR262182 CJV262182 BZZ262182 BQD262182 BGH262182 AWL262182 AMP262182 ACT262182 SX262182 JB262182 F262194 WVN196646 WLR196646 WBV196646 VRZ196646 VID196646 UYH196646 UOL196646 UEP196646 TUT196646 TKX196646 TBB196646 SRF196646 SHJ196646 RXN196646 RNR196646 RDV196646 QTZ196646 QKD196646 QAH196646 PQL196646 PGP196646 OWT196646 OMX196646 ODB196646 NTF196646 NJJ196646 MZN196646 MPR196646 MFV196646 LVZ196646 LMD196646 LCH196646 KSL196646 KIP196646 JYT196646 JOX196646 JFB196646 IVF196646 ILJ196646 IBN196646 HRR196646 HHV196646 GXZ196646 GOD196646 GEH196646 FUL196646 FKP196646 FAT196646 EQX196646 EHB196646 DXF196646 DNJ196646 DDN196646 CTR196646 CJV196646 BZZ196646 BQD196646 BGH196646 AWL196646 AMP196646 ACT196646 SX196646 JB196646 F196658 WVN131110 WLR131110 WBV131110 VRZ131110 VID131110 UYH131110 UOL131110 UEP131110 TUT131110 TKX131110 TBB131110 SRF131110 SHJ131110 RXN131110 RNR131110 RDV131110 QTZ131110 QKD131110 QAH131110 PQL131110 PGP131110 OWT131110 OMX131110 ODB131110 NTF131110 NJJ131110 MZN131110 MPR131110 MFV131110 LVZ131110 LMD131110 LCH131110 KSL131110 KIP131110 JYT131110 JOX131110 JFB131110 IVF131110 ILJ131110 IBN131110 HRR131110 HHV131110 GXZ131110 GOD131110 GEH131110 FUL131110 FKP131110 FAT131110 EQX131110 EHB131110 DXF131110 DNJ131110 DDN131110 CTR131110 CJV131110 BZZ131110 BQD131110 BGH131110 AWL131110 AMP131110 ACT131110 SX131110 JB131110 F131122 WVN65574 WLR65574 WBV65574 VRZ65574 VID65574 UYH65574 UOL65574 UEP65574 TUT65574 TKX65574 TBB65574 SRF65574 SHJ65574 RXN65574 RNR65574 RDV65574 QTZ65574 QKD65574 QAH65574 PQL65574 PGP65574 OWT65574 OMX65574 ODB65574 NTF65574 NJJ65574 MZN65574 MPR65574 MFV65574 LVZ65574 LMD65574 LCH65574 KSL65574 KIP65574 JYT65574 JOX65574 JFB65574 IVF65574 ILJ65574 IBN65574 HRR65574 HHV65574 GXZ65574 GOD65574 GEH65574 FUL65574 FKP65574 FAT65574 EQX65574 EHB65574 DXF65574 DNJ65574 DDN65574 CTR65574 CJV65574 BZZ65574 BQD65574 BGH65574 AWL65574 AMP65574 ACT65574 SX65574 JB65574 F65586 WVZ6 WMD6 WCH6 VSL6 VIP6 UYT6 UOX6 UFB6 TVF6 TLJ6 TBN6 SRR6 SHV6 RXZ6 ROD6 REH6 QUL6 QKP6 QAT6 PQX6 PHB6 OXF6 ONJ6 ODN6 NTR6 NJV6 MZZ6 MQD6 MGH6 LWL6 LMP6 LCT6 KSX6 KJB6 JZF6 JPJ6 JFN6 IVR6 ILV6 IBZ6 HSD6 HIH6 GYL6 GOP6 GET6 FUX6 FLB6 FBF6 ERJ6 EHN6 DXR6 DNV6 DDZ6 CUD6 CKH6 CAL6 BQP6 BGT6 AWX6 ANB6 ADF6 TJ6 JN6 F6 WVR983078 WLV983078 WBZ983078 VSD983078 VIH983078 UYL983078 UOP983078 UET983078 TUX983078 TLB983078 TBF983078 SRJ983078 SHN983078 RXR983078 RNV983078 RDZ983078 QUD983078 QKH983078 QAL983078 PQP983078 PGT983078 OWX983078 ONB983078 ODF983078 NTJ983078 NJN983078 MZR983078 MPV983078 MFZ983078 LWD983078 LMH983078 LCL983078 KSP983078 KIT983078 JYX983078 JPB983078 JFF983078 IVJ983078 ILN983078 IBR983078 HRV983078 HHZ983078 GYD983078 GOH983078 GEL983078 FUP983078 FKT983078 FAX983078 ERB983078 EHF983078 DXJ983078 DNN983078 DDR983078 CTV983078 CJZ983078 CAD983078 BQH983078 BGL983078 AWP983078 AMT983078 ACX983078 TB983078 JF983078 J983090 WVR917542 WLV917542 WBZ917542 VSD917542 VIH917542 UYL917542 UOP917542 UET917542 TUX917542 TLB917542 TBF917542 SRJ917542 SHN917542 RXR917542 RNV917542 RDZ917542 QUD917542 QKH917542 QAL917542 PQP917542 PGT917542 OWX917542 ONB917542 ODF917542 NTJ917542 NJN917542 MZR917542 MPV917542 MFZ917542 LWD917542 LMH917542 LCL917542 KSP917542 KIT917542 JYX917542 JPB917542 JFF917542 IVJ917542 ILN917542 IBR917542 HRV917542 HHZ917542 GYD917542 GOH917542 GEL917542 FUP917542 FKT917542 FAX917542 ERB917542 EHF917542 DXJ917542 DNN917542 DDR917542 CTV917542 CJZ917542 CAD917542 BQH917542 BGL917542 AWP917542 AMT917542 ACX917542 TB917542 JF917542 J917554 WVR852006 WLV852006 WBZ852006 VSD852006 VIH852006 UYL852006 UOP852006 UET852006 TUX852006 TLB852006 TBF852006 SRJ852006 SHN852006 RXR852006 RNV852006 RDZ852006 QUD852006 QKH852006 QAL852006 PQP852006 PGT852006 OWX852006 ONB852006 ODF852006 NTJ852006 NJN852006 MZR852006 MPV852006 MFZ852006 LWD852006 LMH852006 LCL852006 KSP852006 KIT852006 JYX852006 JPB852006 JFF852006 IVJ852006 ILN852006 IBR852006 HRV852006 HHZ852006 GYD852006 GOH852006 GEL852006 FUP852006 FKT852006 FAX852006 ERB852006 EHF852006 DXJ852006 DNN852006 DDR852006 CTV852006 CJZ852006 CAD852006 BQH852006 BGL852006 AWP852006 AMT852006 ACX852006 TB852006 JF852006 J852018 WVR786470 WLV786470 WBZ786470 VSD786470 VIH786470 UYL786470 UOP786470 UET786470 TUX786470 TLB786470 TBF786470 SRJ786470 SHN786470 RXR786470 RNV786470 RDZ786470 QUD786470 QKH786470 QAL786470 PQP786470 PGT786470 OWX786470 ONB786470 ODF786470 NTJ786470 NJN786470 MZR786470 MPV786470 MFZ786470 LWD786470 LMH786470 LCL786470 KSP786470 KIT786470 JYX786470 JPB786470 JFF786470 IVJ786470 ILN786470 IBR786470 HRV786470 HHZ786470 GYD786470 GOH786470 GEL786470 FUP786470 FKT786470 FAX786470 ERB786470 EHF786470 DXJ786470 DNN786470 DDR786470 CTV786470 CJZ786470 CAD786470 BQH786470 BGL786470 AWP786470 AMT786470 ACX786470 TB786470 JF786470 J786482 WVR720934 WLV720934 WBZ720934 VSD720934 VIH720934 UYL720934 UOP720934 UET720934 TUX720934 TLB720934 TBF720934 SRJ720934 SHN720934 RXR720934 RNV720934 RDZ720934 QUD720934 QKH720934 QAL720934 PQP720934 PGT720934 OWX720934 ONB720934 ODF720934 NTJ720934 NJN720934 MZR720934 MPV720934 MFZ720934 LWD720934 LMH720934 LCL720934 KSP720934 KIT720934 JYX720934 JPB720934 JFF720934 IVJ720934 ILN720934 IBR720934 HRV720934 HHZ720934 GYD720934 GOH720934 GEL720934 FUP720934 FKT720934 FAX720934 ERB720934 EHF720934 DXJ720934 DNN720934 DDR720934 CTV720934 CJZ720934 CAD720934 BQH720934 BGL720934 AWP720934 AMT720934 ACX720934 TB720934 JF720934 J720946 WVR655398 WLV655398 WBZ655398 VSD655398 VIH655398 UYL655398 UOP655398 UET655398 TUX655398 TLB655398 TBF655398 SRJ655398 SHN655398 RXR655398 RNV655398 RDZ655398 QUD655398 QKH655398 QAL655398 PQP655398 PGT655398 OWX655398 ONB655398 ODF655398 NTJ655398 NJN655398 MZR655398 MPV655398 MFZ655398 LWD655398 LMH655398 LCL655398 KSP655398 KIT655398 JYX655398 JPB655398 JFF655398 IVJ655398 ILN655398 IBR655398 HRV655398 HHZ655398 GYD655398 GOH655398 GEL655398 FUP655398 FKT655398 FAX655398 ERB655398 EHF655398 DXJ655398 DNN655398 DDR655398 CTV655398 CJZ655398 CAD655398 BQH655398 BGL655398 AWP655398 AMT655398 ACX655398 TB655398 JF655398 J655410 WVR589862 WLV589862 WBZ589862 VSD589862 VIH589862 UYL589862 UOP589862 UET589862 TUX589862 TLB589862 TBF589862 SRJ589862 SHN589862 RXR589862 RNV589862 RDZ589862 QUD589862 QKH589862 QAL589862 PQP589862 PGT589862 OWX589862 ONB589862 ODF589862 NTJ589862 NJN589862 MZR589862 MPV589862 MFZ589862 LWD589862 LMH589862 LCL589862 KSP589862 KIT589862 JYX589862 JPB589862 JFF589862 IVJ589862 ILN589862 IBR589862 HRV589862 HHZ589862 GYD589862 GOH589862 GEL589862 FUP589862 FKT589862 FAX589862 ERB589862 EHF589862 DXJ589862 DNN589862 DDR589862 CTV589862 CJZ589862 CAD589862 BQH589862 BGL589862 AWP589862 AMT589862 ACX589862 TB589862 JF589862 J589874 WVR524326 WLV524326 WBZ524326 VSD524326 VIH524326 UYL524326 UOP524326 UET524326 TUX524326 TLB524326 TBF524326 SRJ524326 SHN524326 RXR524326 RNV524326 RDZ524326 QUD524326 QKH524326 QAL524326 PQP524326 PGT524326 OWX524326 ONB524326 ODF524326 NTJ524326 NJN524326 MZR524326 MPV524326 MFZ524326 LWD524326 LMH524326 LCL524326 KSP524326 KIT524326 JYX524326 JPB524326 JFF524326 IVJ524326 ILN524326 IBR524326 HRV524326 HHZ524326 GYD524326 GOH524326 GEL524326 FUP524326 FKT524326 FAX524326 ERB524326 EHF524326 DXJ524326 DNN524326 DDR524326 CTV524326 CJZ524326 CAD524326 BQH524326 BGL524326 AWP524326 AMT524326 ACX524326 TB524326 JF524326 J524338 WVR458790 WLV458790 WBZ458790 VSD458790 VIH458790 UYL458790 UOP458790 UET458790 TUX458790 TLB458790 TBF458790 SRJ458790 SHN458790 RXR458790 RNV458790 RDZ458790 QUD458790 QKH458790 QAL458790 PQP458790 PGT458790 OWX458790 ONB458790 ODF458790 NTJ458790 NJN458790 MZR458790 MPV458790 MFZ458790 LWD458790 LMH458790 LCL458790 KSP458790 KIT458790 JYX458790 JPB458790 JFF458790 IVJ458790 ILN458790 IBR458790 HRV458790 HHZ458790 GYD458790 GOH458790 GEL458790 FUP458790 FKT458790 FAX458790 ERB458790 EHF458790 DXJ458790 DNN458790 DDR458790 CTV458790 CJZ458790 CAD458790 BQH458790 BGL458790 AWP458790 AMT458790 ACX458790 TB458790 JF458790 J458802 WVR393254 WLV393254 WBZ393254 VSD393254 VIH393254 UYL393254 UOP393254 UET393254 TUX393254 TLB393254 TBF393254 SRJ393254 SHN393254 RXR393254 RNV393254 RDZ393254 QUD393254 QKH393254 QAL393254 PQP393254 PGT393254 OWX393254 ONB393254 ODF393254 NTJ393254 NJN393254 MZR393254 MPV393254 MFZ393254 LWD393254 LMH393254 LCL393254 KSP393254 KIT393254 JYX393254 JPB393254 JFF393254 IVJ393254 ILN393254 IBR393254 HRV393254 HHZ393254 GYD393254 GOH393254 GEL393254 FUP393254 FKT393254 FAX393254 ERB393254 EHF393254 DXJ393254 DNN393254 DDR393254 CTV393254 CJZ393254 CAD393254 BQH393254 BGL393254 AWP393254 AMT393254 ACX393254 TB393254 JF393254 J393266 WVR327718 WLV327718 WBZ327718 VSD327718 VIH327718 UYL327718 UOP327718 UET327718 TUX327718 TLB327718 TBF327718 SRJ327718 SHN327718 RXR327718 RNV327718 RDZ327718 QUD327718 QKH327718 QAL327718 PQP327718 PGT327718 OWX327718 ONB327718 ODF327718 NTJ327718 NJN327718 MZR327718 MPV327718 MFZ327718 LWD327718 LMH327718 LCL327718 KSP327718 KIT327718 JYX327718 JPB327718 JFF327718 IVJ327718 ILN327718 IBR327718 HRV327718 HHZ327718 GYD327718 GOH327718 GEL327718 FUP327718 FKT327718 FAX327718 ERB327718 EHF327718 DXJ327718 DNN327718 DDR327718 CTV327718 CJZ327718 CAD327718 BQH327718 BGL327718 AWP327718 AMT327718 ACX327718 TB327718 JF327718 J327730 WVR262182 WLV262182 WBZ262182 VSD262182 VIH262182 UYL262182 UOP262182 UET262182 TUX262182 TLB262182 TBF262182 SRJ262182 SHN262182 RXR262182 RNV262182 RDZ262182 QUD262182 QKH262182 QAL262182 PQP262182 PGT262182 OWX262182 ONB262182 ODF262182 NTJ262182 NJN262182 MZR262182 MPV262182 MFZ262182 LWD262182 LMH262182 LCL262182 KSP262182 KIT262182 JYX262182 JPB262182 JFF262182 IVJ262182 ILN262182 IBR262182 HRV262182 HHZ262182 GYD262182 GOH262182 GEL262182 FUP262182 FKT262182 FAX262182 ERB262182 EHF262182 DXJ262182 DNN262182 DDR262182 CTV262182 CJZ262182 CAD262182 BQH262182 BGL262182 AWP262182 AMT262182 ACX262182 TB262182 JF262182 J262194 WVR196646 WLV196646 WBZ196646 VSD196646 VIH196646 UYL196646 UOP196646 UET196646 TUX196646 TLB196646 TBF196646 SRJ196646 SHN196646 RXR196646 RNV196646 RDZ196646 QUD196646 QKH196646 QAL196646 PQP196646 PGT196646 OWX196646 ONB196646 ODF196646 NTJ196646 NJN196646 MZR196646 MPV196646 MFZ196646 LWD196646 LMH196646 LCL196646 KSP196646 KIT196646 JYX196646 JPB196646 JFF196646 IVJ196646 ILN196646 IBR196646 HRV196646 HHZ196646 GYD196646 GOH196646 GEL196646 FUP196646 FKT196646 FAX196646 ERB196646 EHF196646 DXJ196646 DNN196646 DDR196646 CTV196646 CJZ196646 CAD196646 BQH196646 BGL196646 AWP196646 AMT196646 ACX196646 TB196646 JF196646 J196658 WVR131110 WLV131110 WBZ131110 VSD131110 VIH131110 UYL131110 UOP131110 UET131110 TUX131110 TLB131110 TBF131110 SRJ131110 SHN131110 RXR131110 RNV131110 RDZ131110 QUD131110 QKH131110 QAL131110 PQP131110 PGT131110 OWX131110 ONB131110 ODF131110 NTJ131110 NJN131110 MZR131110 MPV131110 MFZ131110 LWD131110 LMH131110 LCL131110 KSP131110 KIT131110 JYX131110 JPB131110 JFF131110 IVJ131110 ILN131110 IBR131110 HRV131110 HHZ131110 GYD131110 GOH131110 GEL131110 FUP131110 FKT131110 FAX131110 ERB131110 EHF131110 DXJ131110 DNN131110 DDR131110 CTV131110 CJZ131110 CAD131110 BQH131110 BGL131110 AWP131110 AMT131110 ACX131110 TB131110 JF131110 J131122 WVR65574 WLV65574 WBZ65574 VSD65574 VIH65574 UYL65574 UOP65574 UET65574 TUX65574 TLB65574 TBF65574 SRJ65574 SHN65574 RXR65574 RNV65574 RDZ65574 QUD65574 QKH65574 QAL65574 PQP65574 PGT65574 OWX65574 ONB65574 ODF65574 NTJ65574 NJN65574 MZR65574 MPV65574 MFZ65574 LWD65574 LMH65574 LCL65574 KSP65574 KIT65574 JYX65574 JPB65574 JFF65574 IVJ65574 ILN65574 IBR65574 HRV65574 HHZ65574 GYD65574 GOH65574 GEL65574 FUP65574 FKT65574 FAX65574 ERB65574 EHF65574 DXJ65574 DNN65574 DDR65574 CTV65574 CJZ65574 CAD65574 BQH65574 BGL65574 AWP65574 AMT65574 ACX65574 TB65574 JF65574 J65586 WWD6 WMH6 WCL6 VSP6 VIT6 UYX6 UPB6 UFF6 TVJ6 TLN6 TBR6 SRV6 SHZ6 RYD6 ROH6 REL6 QUP6 QKT6 QAX6 PRB6 PHF6 OXJ6 ONN6 ODR6 NTV6 NJZ6 NAD6 MQH6 MGL6 LWP6 LMT6 LCX6 KTB6 KJF6 JZJ6 JPN6 JFR6 IVV6 ILZ6 ICD6 HSH6 HIL6 GYP6 GOT6 GEX6 FVB6 FLF6 FBJ6 ERN6 EHR6 DXV6 DNZ6 DED6 CUH6 CKL6 CAP6 BQT6 BGX6 AXB6 ANF6 ADJ6 TN6 JR6 J6 WVL983078 WLP983078 WBT983078 VRX983078 VIB983078 UYF983078 UOJ983078 UEN983078 TUR983078 TKV983078 TAZ983078 SRD983078 SHH983078 RXL983078 RNP983078 RDT983078 QTX983078 QKB983078 QAF983078 PQJ983078 PGN983078 OWR983078 OMV983078 OCZ983078 NTD983078 NJH983078 MZL983078 MPP983078 MFT983078 LVX983078 LMB983078 LCF983078 KSJ983078 KIN983078 JYR983078 JOV983078 JEZ983078 IVD983078 ILH983078 IBL983078 HRP983078 HHT983078 GXX983078 GOB983078 GEF983078 FUJ983078 FKN983078 FAR983078 EQV983078 EGZ983078 DXD983078 DNH983078 DDL983078 CTP983078 CJT983078 BZX983078 BQB983078 BGF983078 AWJ983078 AMN983078 ACR983078 SV983078 IZ983078 D983090 WVL917542 WLP917542 WBT917542 VRX917542 VIB917542 UYF917542 UOJ917542 UEN917542 TUR917542 TKV917542 TAZ917542 SRD917542 SHH917542 RXL917542 RNP917542 RDT917542 QTX917542 QKB917542 QAF917542 PQJ917542 PGN917542 OWR917542 OMV917542 OCZ917542 NTD917542 NJH917542 MZL917542 MPP917542 MFT917542 LVX917542 LMB917542 LCF917542 KSJ917542 KIN917542 JYR917542 JOV917542 JEZ917542 IVD917542 ILH917542 IBL917542 HRP917542 HHT917542 GXX917542 GOB917542 GEF917542 FUJ917542 FKN917542 FAR917542 EQV917542 EGZ917542 DXD917542 DNH917542 DDL917542 CTP917542 CJT917542 BZX917542 BQB917542 BGF917542 AWJ917542 AMN917542 ACR917542 SV917542 IZ917542 D917554 WVL852006 WLP852006 WBT852006 VRX852006 VIB852006 UYF852006 UOJ852006 UEN852006 TUR852006 TKV852006 TAZ852006 SRD852006 SHH852006 RXL852006 RNP852006 RDT852006 QTX852006 QKB852006 QAF852006 PQJ852006 PGN852006 OWR852006 OMV852006 OCZ852006 NTD852006 NJH852006 MZL852006 MPP852006 MFT852006 LVX852006 LMB852006 LCF852006 KSJ852006 KIN852006 JYR852006 JOV852006 JEZ852006 IVD852006 ILH852006 IBL852006 HRP852006 HHT852006 GXX852006 GOB852006 GEF852006 FUJ852006 FKN852006 FAR852006 EQV852006 EGZ852006 DXD852006 DNH852006 DDL852006 CTP852006 CJT852006 BZX852006 BQB852006 BGF852006 AWJ852006 AMN852006 ACR852006 SV852006 IZ852006 D852018 WVL786470 WLP786470 WBT786470 VRX786470 VIB786470 UYF786470 UOJ786470 UEN786470 TUR786470 TKV786470 TAZ786470 SRD786470 SHH786470 RXL786470 RNP786470 RDT786470 QTX786470 QKB786470 QAF786470 PQJ786470 PGN786470 OWR786470 OMV786470 OCZ786470 NTD786470 NJH786470 MZL786470 MPP786470 MFT786470 LVX786470 LMB786470 LCF786470 KSJ786470 KIN786470 JYR786470 JOV786470 JEZ786470 IVD786470 ILH786470 IBL786470 HRP786470 HHT786470 GXX786470 GOB786470 GEF786470 FUJ786470 FKN786470 FAR786470 EQV786470 EGZ786470 DXD786470 DNH786470 DDL786470 CTP786470 CJT786470 BZX786470 BQB786470 BGF786470 AWJ786470 AMN786470 ACR786470 SV786470 IZ786470 D786482 WVL720934 WLP720934 WBT720934 VRX720934 VIB720934 UYF720934 UOJ720934 UEN720934 TUR720934 TKV720934 TAZ720934 SRD720934 SHH720934 RXL720934 RNP720934 RDT720934 QTX720934 QKB720934 QAF720934 PQJ720934 PGN720934 OWR720934 OMV720934 OCZ720934 NTD720934 NJH720934 MZL720934 MPP720934 MFT720934 LVX720934 LMB720934 LCF720934 KSJ720934 KIN720934 JYR720934 JOV720934 JEZ720934 IVD720934 ILH720934 IBL720934 HRP720934 HHT720934 GXX720934 GOB720934 GEF720934 FUJ720934 FKN720934 FAR720934 EQV720934 EGZ720934 DXD720934 DNH720934 DDL720934 CTP720934 CJT720934 BZX720934 BQB720934 BGF720934 AWJ720934 AMN720934 ACR720934 SV720934 IZ720934 D720946 WVL655398 WLP655398 WBT655398 VRX655398 VIB655398 UYF655398 UOJ655398 UEN655398 TUR655398 TKV655398 TAZ655398 SRD655398 SHH655398 RXL655398 RNP655398 RDT655398 QTX655398 QKB655398 QAF655398 PQJ655398 PGN655398 OWR655398 OMV655398 OCZ655398 NTD655398 NJH655398 MZL655398 MPP655398 MFT655398 LVX655398 LMB655398 LCF655398 KSJ655398 KIN655398 JYR655398 JOV655398 JEZ655398 IVD655398 ILH655398 IBL655398 HRP655398 HHT655398 GXX655398 GOB655398 GEF655398 FUJ655398 FKN655398 FAR655398 EQV655398 EGZ655398 DXD655398 DNH655398 DDL655398 CTP655398 CJT655398 BZX655398 BQB655398 BGF655398 AWJ655398 AMN655398 ACR655398 SV655398 IZ655398 D655410 WVL589862 WLP589862 WBT589862 VRX589862 VIB589862 UYF589862 UOJ589862 UEN589862 TUR589862 TKV589862 TAZ589862 SRD589862 SHH589862 RXL589862 RNP589862 RDT589862 QTX589862 QKB589862 QAF589862 PQJ589862 PGN589862 OWR589862 OMV589862 OCZ589862 NTD589862 NJH589862 MZL589862 MPP589862 MFT589862 LVX589862 LMB589862 LCF589862 KSJ589862 KIN589862 JYR589862 JOV589862 JEZ589862 IVD589862 ILH589862 IBL589862 HRP589862 HHT589862 GXX589862 GOB589862 GEF589862 FUJ589862 FKN589862 FAR589862 EQV589862 EGZ589862 DXD589862 DNH589862 DDL589862 CTP589862 CJT589862 BZX589862 BQB589862 BGF589862 AWJ589862 AMN589862 ACR589862 SV589862 IZ589862 D589874 WVL524326 WLP524326 WBT524326 VRX524326 VIB524326 UYF524326 UOJ524326 UEN524326 TUR524326 TKV524326 TAZ524326 SRD524326 SHH524326 RXL524326 RNP524326 RDT524326 QTX524326 QKB524326 QAF524326 PQJ524326 PGN524326 OWR524326 OMV524326 OCZ524326 NTD524326 NJH524326 MZL524326 MPP524326 MFT524326 LVX524326 LMB524326 LCF524326 KSJ524326 KIN524326 JYR524326 JOV524326 JEZ524326 IVD524326 ILH524326 IBL524326 HRP524326 HHT524326 GXX524326 GOB524326 GEF524326 FUJ524326 FKN524326 FAR524326 EQV524326 EGZ524326 DXD524326 DNH524326 DDL524326 CTP524326 CJT524326 BZX524326 BQB524326 BGF524326 AWJ524326 AMN524326 ACR524326 SV524326 IZ524326 D524338 WVL458790 WLP458790 WBT458790 VRX458790 VIB458790 UYF458790 UOJ458790 UEN458790 TUR458790 TKV458790 TAZ458790 SRD458790 SHH458790 RXL458790 RNP458790 RDT458790 QTX458790 QKB458790 QAF458790 PQJ458790 PGN458790 OWR458790 OMV458790 OCZ458790 NTD458790 NJH458790 MZL458790 MPP458790 MFT458790 LVX458790 LMB458790 LCF458790 KSJ458790 KIN458790 JYR458790 JOV458790 JEZ458790 IVD458790 ILH458790 IBL458790 HRP458790 HHT458790 GXX458790 GOB458790 GEF458790 FUJ458790 FKN458790 FAR458790 EQV458790 EGZ458790 DXD458790 DNH458790 DDL458790 CTP458790 CJT458790 BZX458790 BQB458790 BGF458790 AWJ458790 AMN458790 ACR458790 SV458790 IZ458790 D458802 WVL393254 WLP393254 WBT393254 VRX393254 VIB393254 UYF393254 UOJ393254 UEN393254 TUR393254 TKV393254 TAZ393254 SRD393254 SHH393254 RXL393254 RNP393254 RDT393254 QTX393254 QKB393254 QAF393254 PQJ393254 PGN393254 OWR393254 OMV393254 OCZ393254 NTD393254 NJH393254 MZL393254 MPP393254 MFT393254 LVX393254 LMB393254 LCF393254 KSJ393254 KIN393254 JYR393254 JOV393254 JEZ393254 IVD393254 ILH393254 IBL393254 HRP393254 HHT393254 GXX393254 GOB393254 GEF393254 FUJ393254 FKN393254 FAR393254 EQV393254 EGZ393254 DXD393254 DNH393254 DDL393254 CTP393254 CJT393254 BZX393254 BQB393254 BGF393254 AWJ393254 AMN393254 ACR393254 SV393254 IZ393254 D393266 WVL327718 WLP327718 WBT327718 VRX327718 VIB327718 UYF327718 UOJ327718 UEN327718 TUR327718 TKV327718 TAZ327718 SRD327718 SHH327718 RXL327718 RNP327718 RDT327718 QTX327718 QKB327718 QAF327718 PQJ327718 PGN327718 OWR327718 OMV327718 OCZ327718 NTD327718 NJH327718 MZL327718 MPP327718 MFT327718 LVX327718 LMB327718 LCF327718 KSJ327718 KIN327718 JYR327718 JOV327718 JEZ327718 IVD327718 ILH327718 IBL327718 HRP327718 HHT327718 GXX327718 GOB327718 GEF327718 FUJ327718 FKN327718 FAR327718 EQV327718 EGZ327718 DXD327718 DNH327718 DDL327718 CTP327718 CJT327718 BZX327718 BQB327718 BGF327718 AWJ327718 AMN327718 ACR327718 SV327718 IZ327718 D327730 WVL262182 WLP262182 WBT262182 VRX262182 VIB262182 UYF262182 UOJ262182 UEN262182 TUR262182 TKV262182 TAZ262182 SRD262182 SHH262182 RXL262182 RNP262182 RDT262182 QTX262182 QKB262182 QAF262182 PQJ262182 PGN262182 OWR262182 OMV262182 OCZ262182 NTD262182 NJH262182 MZL262182 MPP262182 MFT262182 LVX262182 LMB262182 LCF262182 KSJ262182 KIN262182 JYR262182 JOV262182 JEZ262182 IVD262182 ILH262182 IBL262182 HRP262182 HHT262182 GXX262182 GOB262182 GEF262182 FUJ262182 FKN262182 FAR262182 EQV262182 EGZ262182 DXD262182 DNH262182 DDL262182 CTP262182 CJT262182 BZX262182 BQB262182 BGF262182 AWJ262182 AMN262182 ACR262182 SV262182 IZ262182 D262194 WVL196646 WLP196646 WBT196646 VRX196646 VIB196646 UYF196646 UOJ196646 UEN196646 TUR196646 TKV196646 TAZ196646 SRD196646 SHH196646 RXL196646 RNP196646 RDT196646 QTX196646 QKB196646 QAF196646 PQJ196646 PGN196646 OWR196646 OMV196646 OCZ196646 NTD196646 NJH196646 MZL196646 MPP196646 MFT196646 LVX196646 LMB196646 LCF196646 KSJ196646 KIN196646 JYR196646 JOV196646 JEZ196646 IVD196646 ILH196646 IBL196646 HRP196646 HHT196646 GXX196646 GOB196646 GEF196646 FUJ196646 FKN196646 FAR196646 EQV196646 EGZ196646 DXD196646 DNH196646 DDL196646 CTP196646 CJT196646 BZX196646 BQB196646 BGF196646 AWJ196646 AMN196646 ACR196646 SV196646 IZ196646 D196658 WVL131110 WLP131110 WBT131110 VRX131110 VIB131110 UYF131110 UOJ131110 UEN131110 TUR131110 TKV131110 TAZ131110 SRD131110 SHH131110 RXL131110 RNP131110 RDT131110 QTX131110 QKB131110 QAF131110 PQJ131110 PGN131110 OWR131110 OMV131110 OCZ131110 NTD131110 NJH131110 MZL131110 MPP131110 MFT131110 LVX131110 LMB131110 LCF131110 KSJ131110 KIN131110 JYR131110 JOV131110 JEZ131110 IVD131110 ILH131110 IBL131110 HRP131110 HHT131110 GXX131110 GOB131110 GEF131110 FUJ131110 FKN131110 FAR131110 EQV131110 EGZ131110 DXD131110 DNH131110 DDL131110 CTP131110 CJT131110 BZX131110 BQB131110 BGF131110 AWJ131110 AMN131110 ACR131110 SV131110 IZ131110 D131122 WVL65574 WLP65574 WBT65574 VRX65574 VIB65574 UYF65574 UOJ65574 UEN65574 TUR65574 TKV65574 TAZ65574 SRD65574 SHH65574 RXL65574 RNP65574 RDT65574 QTX65574 QKB65574 QAF65574 PQJ65574 PGN65574 OWR65574 OMV65574 OCZ65574 NTD65574 NJH65574 MZL65574 MPP65574 MFT65574 LVX65574 LMB65574 LCF65574 KSJ65574 KIN65574 JYR65574 JOV65574 JEZ65574 IVD65574 ILH65574 IBL65574 HRP65574 HHT65574 GXX65574 GOB65574 GEF65574 FUJ65574 FKN65574 FAR65574 EQV65574 EGZ65574 DXD65574 DNH65574 DDL65574 CTP65574 CJT65574 BZX65574 BQB65574 BGF65574 AWJ65574 AMN65574 ACR65574 SV65574 IZ65574 D65586 WVX6 WMB6 WCF6 VSJ6 VIN6 UYR6 UOV6 UEZ6 TVD6 TLH6 TBL6 SRP6 SHT6 RXX6 ROB6 REF6 QUJ6 QKN6 QAR6 PQV6 PGZ6 OXD6 ONH6 ODL6 NTP6 NJT6 MZX6 MQB6 MGF6 LWJ6 LMN6 LCR6 KSV6 KIZ6 JZD6 JPH6 JFL6 IVP6 ILT6 IBX6 HSB6 HIF6 GYJ6 GON6 GER6 FUV6 FKZ6 FBD6 ERH6 EHL6 DXP6 DNT6 DDX6 CUB6 CKF6 CAJ6 BQN6 BGR6 AWV6 AMZ6 ADD6 TH6 JL6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53"/>
  <sheetViews>
    <sheetView workbookViewId="0"/>
  </sheetViews>
  <sheetFormatPr defaultRowHeight="12"/>
  <cols>
    <col min="1" max="1" width="5.28515625" customWidth="1"/>
    <col min="2" max="2" width="13.28515625" customWidth="1"/>
    <col min="3" max="3" width="18.42578125" customWidth="1"/>
    <col min="4" max="4" width="7.28515625" customWidth="1"/>
    <col min="5" max="5" width="12.7109375" customWidth="1"/>
    <col min="6" max="7" width="8.28515625" customWidth="1"/>
    <col min="8" max="8" width="6.7109375" customWidth="1"/>
    <col min="9" max="9" width="5.7109375" customWidth="1"/>
    <col min="10" max="13" width="8.140625" customWidth="1"/>
  </cols>
  <sheetData>
    <row r="1" spans="1:13" s="142" customFormat="1">
      <c r="A1" s="142" t="s">
        <v>166</v>
      </c>
      <c r="B1" s="142" t="s">
        <v>167</v>
      </c>
      <c r="C1" s="142" t="s">
        <v>168</v>
      </c>
      <c r="D1" s="142" t="s">
        <v>169</v>
      </c>
      <c r="E1" s="142" t="s">
        <v>170</v>
      </c>
      <c r="F1" s="142" t="s">
        <v>171</v>
      </c>
      <c r="G1" s="142" t="s">
        <v>172</v>
      </c>
      <c r="H1" s="142" t="s">
        <v>173</v>
      </c>
      <c r="I1" s="142" t="s">
        <v>174</v>
      </c>
      <c r="J1" s="142" t="s">
        <v>175</v>
      </c>
      <c r="K1" s="142" t="s">
        <v>176</v>
      </c>
      <c r="L1" s="142" t="s">
        <v>177</v>
      </c>
      <c r="M1" s="142" t="s">
        <v>178</v>
      </c>
    </row>
    <row r="2" spans="1:13">
      <c r="A2" t="str">
        <f>IF(リレーオーダー用紙!F7="","",0)</f>
        <v/>
      </c>
      <c r="B2" s="60">
        <f>団体!$C$3</f>
        <v>0</v>
      </c>
      <c r="C2">
        <f>団体!$E$3</f>
        <v>0</v>
      </c>
      <c r="D2" s="59" t="str">
        <f>リレーオーダー用紙!AH7</f>
        <v/>
      </c>
      <c r="E2" t="str">
        <f>リレーオーダー用紙!AW7</f>
        <v>999:99.99</v>
      </c>
      <c r="F2" s="59" t="str">
        <f>団体!$B$3</f>
        <v/>
      </c>
      <c r="G2">
        <v>0</v>
      </c>
      <c r="H2">
        <v>7</v>
      </c>
      <c r="I2">
        <v>200</v>
      </c>
      <c r="J2" t="str">
        <f>リレーオーダー用紙!AS7</f>
        <v/>
      </c>
      <c r="K2" t="str">
        <f>リレーオーダー用紙!AT7</f>
        <v/>
      </c>
      <c r="L2" t="str">
        <f>リレーオーダー用紙!AU7</f>
        <v/>
      </c>
      <c r="M2" t="str">
        <f>リレーオーダー用紙!AV7</f>
        <v/>
      </c>
    </row>
    <row r="3" spans="1:13">
      <c r="A3" t="str">
        <f>IF(リレーオーダー用紙!F8="","",0)</f>
        <v/>
      </c>
      <c r="B3" s="60">
        <f>団体!$C$3</f>
        <v>0</v>
      </c>
      <c r="C3">
        <f>団体!$E$3</f>
        <v>0</v>
      </c>
      <c r="D3" s="59" t="str">
        <f>リレーオーダー用紙!AH8</f>
        <v/>
      </c>
      <c r="E3" t="str">
        <f>リレーオーダー用紙!AW8</f>
        <v>999:99.99</v>
      </c>
      <c r="F3" s="59" t="str">
        <f>団体!$B$3</f>
        <v/>
      </c>
      <c r="G3">
        <v>0</v>
      </c>
      <c r="H3">
        <v>7</v>
      </c>
      <c r="I3">
        <v>200</v>
      </c>
      <c r="J3" t="str">
        <f>リレーオーダー用紙!AS8</f>
        <v/>
      </c>
      <c r="K3" t="str">
        <f>リレーオーダー用紙!AT8</f>
        <v/>
      </c>
      <c r="L3" t="str">
        <f>リレーオーダー用紙!AU8</f>
        <v/>
      </c>
      <c r="M3" t="str">
        <f>リレーオーダー用紙!AV8</f>
        <v/>
      </c>
    </row>
    <row r="4" spans="1:13">
      <c r="A4" t="str">
        <f>IF(リレーオーダー用紙!F9="","",0)</f>
        <v/>
      </c>
      <c r="B4" s="60">
        <f>団体!$C$3</f>
        <v>0</v>
      </c>
      <c r="C4">
        <f>団体!$E$3</f>
        <v>0</v>
      </c>
      <c r="D4" s="59" t="str">
        <f>リレーオーダー用紙!AH9</f>
        <v/>
      </c>
      <c r="E4" t="str">
        <f>リレーオーダー用紙!AW9</f>
        <v>999:99.99</v>
      </c>
      <c r="F4" s="59" t="str">
        <f>団体!$B$3</f>
        <v/>
      </c>
      <c r="G4">
        <v>0</v>
      </c>
      <c r="H4">
        <v>7</v>
      </c>
      <c r="I4">
        <v>200</v>
      </c>
      <c r="J4" t="str">
        <f>リレーオーダー用紙!AS9</f>
        <v/>
      </c>
      <c r="K4" t="str">
        <f>リレーオーダー用紙!AT9</f>
        <v/>
      </c>
      <c r="L4" t="str">
        <f>リレーオーダー用紙!AU9</f>
        <v/>
      </c>
      <c r="M4" t="str">
        <f>リレーオーダー用紙!AV9</f>
        <v/>
      </c>
    </row>
    <row r="5" spans="1:13">
      <c r="A5" t="str">
        <f>IF(リレーオーダー用紙!F10="","",0)</f>
        <v/>
      </c>
      <c r="B5" s="60">
        <f>団体!$C$3</f>
        <v>0</v>
      </c>
      <c r="C5">
        <f>団体!$E$3</f>
        <v>0</v>
      </c>
      <c r="D5" s="59" t="str">
        <f>リレーオーダー用紙!AH10</f>
        <v/>
      </c>
      <c r="E5" t="str">
        <f>リレーオーダー用紙!AW10</f>
        <v>999:99.99</v>
      </c>
      <c r="F5" s="59" t="str">
        <f>団体!$B$3</f>
        <v/>
      </c>
      <c r="G5">
        <v>0</v>
      </c>
      <c r="H5">
        <v>7</v>
      </c>
      <c r="I5">
        <v>200</v>
      </c>
      <c r="J5" t="str">
        <f>リレーオーダー用紙!AS10</f>
        <v/>
      </c>
      <c r="K5" t="str">
        <f>リレーオーダー用紙!AT10</f>
        <v/>
      </c>
      <c r="L5" t="str">
        <f>リレーオーダー用紙!AU10</f>
        <v/>
      </c>
      <c r="M5" t="str">
        <f>リレーオーダー用紙!AV10</f>
        <v/>
      </c>
    </row>
    <row r="6" spans="1:13">
      <c r="A6" t="str">
        <f>IF(リレーオーダー用紙!F11="","",0)</f>
        <v/>
      </c>
      <c r="B6" s="60">
        <f>団体!$C$3</f>
        <v>0</v>
      </c>
      <c r="C6">
        <f>団体!$E$3</f>
        <v>0</v>
      </c>
      <c r="D6" s="59" t="str">
        <f>リレーオーダー用紙!AH11</f>
        <v/>
      </c>
      <c r="E6" t="str">
        <f>リレーオーダー用紙!AW11</f>
        <v>999:99.99</v>
      </c>
      <c r="F6" s="59" t="str">
        <f>団体!$B$3</f>
        <v/>
      </c>
      <c r="G6">
        <v>0</v>
      </c>
      <c r="H6">
        <v>7</v>
      </c>
      <c r="I6">
        <v>200</v>
      </c>
      <c r="J6" t="str">
        <f>リレーオーダー用紙!AS11</f>
        <v/>
      </c>
      <c r="K6" t="str">
        <f>リレーオーダー用紙!AT11</f>
        <v/>
      </c>
      <c r="L6" t="str">
        <f>リレーオーダー用紙!AU11</f>
        <v/>
      </c>
      <c r="M6" t="str">
        <f>リレーオーダー用紙!AV11</f>
        <v/>
      </c>
    </row>
    <row r="7" spans="1:13">
      <c r="A7" t="str">
        <f>IF(リレーオーダー用紙!F12="","",0)</f>
        <v/>
      </c>
      <c r="B7" s="60">
        <f>団体!$C$3</f>
        <v>0</v>
      </c>
      <c r="C7">
        <f>団体!$E$3</f>
        <v>0</v>
      </c>
      <c r="D7" s="59" t="str">
        <f>リレーオーダー用紙!AH12</f>
        <v/>
      </c>
      <c r="E7" t="str">
        <f>リレーオーダー用紙!AW12</f>
        <v>999:99.99</v>
      </c>
      <c r="F7" s="59" t="str">
        <f>団体!$B$3</f>
        <v/>
      </c>
      <c r="G7">
        <v>0</v>
      </c>
      <c r="H7">
        <v>7</v>
      </c>
      <c r="I7">
        <v>200</v>
      </c>
      <c r="J7" t="str">
        <f>リレーオーダー用紙!AS12</f>
        <v/>
      </c>
      <c r="K7" t="str">
        <f>リレーオーダー用紙!AT12</f>
        <v/>
      </c>
      <c r="L7" t="str">
        <f>リレーオーダー用紙!AU12</f>
        <v/>
      </c>
      <c r="M7" t="str">
        <f>リレーオーダー用紙!AV12</f>
        <v/>
      </c>
    </row>
    <row r="8" spans="1:13">
      <c r="A8" s="137" t="str">
        <f>IF(リレーオーダー用紙!F13="","",0)</f>
        <v/>
      </c>
      <c r="B8" s="150">
        <f>団体!$C$3</f>
        <v>0</v>
      </c>
      <c r="C8" s="137">
        <f>団体!$E$3</f>
        <v>0</v>
      </c>
      <c r="D8" s="148" t="str">
        <f>リレーオーダー用紙!AH13</f>
        <v/>
      </c>
      <c r="E8" s="137" t="str">
        <f>リレーオーダー用紙!AW13</f>
        <v>999:99.99</v>
      </c>
      <c r="F8" s="148" t="str">
        <f>団体!$B$3</f>
        <v/>
      </c>
      <c r="G8" s="137">
        <v>0</v>
      </c>
      <c r="H8" s="137">
        <v>7</v>
      </c>
      <c r="I8" s="137">
        <v>200</v>
      </c>
      <c r="J8" s="137" t="str">
        <f>リレーオーダー用紙!AS13</f>
        <v/>
      </c>
      <c r="K8" s="137" t="str">
        <f>リレーオーダー用紙!AT13</f>
        <v/>
      </c>
      <c r="L8" s="137" t="str">
        <f>リレーオーダー用紙!AU13</f>
        <v/>
      </c>
      <c r="M8" s="137" t="str">
        <f>リレーオーダー用紙!AV13</f>
        <v/>
      </c>
    </row>
    <row r="9" spans="1:13">
      <c r="A9" t="str">
        <f>IF(リレーオーダー用紙!F14="","",0)</f>
        <v/>
      </c>
      <c r="B9" s="60"/>
      <c r="D9" s="59"/>
      <c r="F9" s="59"/>
    </row>
    <row r="10" spans="1:13">
      <c r="A10" s="137"/>
      <c r="B10" s="150"/>
      <c r="C10" s="137"/>
      <c r="D10" s="148"/>
      <c r="E10" s="137"/>
      <c r="F10" s="148"/>
      <c r="G10" s="137"/>
      <c r="H10" s="137"/>
      <c r="I10" s="137"/>
      <c r="J10" s="137"/>
      <c r="K10" s="137"/>
      <c r="L10" s="137"/>
      <c r="M10" s="137"/>
    </row>
    <row r="11" spans="1:13">
      <c r="A11" t="str">
        <f>IF(リレーオーダー用紙!F16="","",0)</f>
        <v/>
      </c>
      <c r="B11" s="60">
        <f>団体!$C$3</f>
        <v>0</v>
      </c>
      <c r="C11">
        <f>団体!$E$3</f>
        <v>0</v>
      </c>
      <c r="D11" s="59" t="str">
        <f>リレーオーダー用紙!AH16</f>
        <v/>
      </c>
      <c r="E11" t="str">
        <f>リレーオーダー用紙!AW16</f>
        <v>999:99.99</v>
      </c>
      <c r="F11" s="59" t="str">
        <f>団体!$B$3</f>
        <v/>
      </c>
      <c r="G11">
        <v>0</v>
      </c>
      <c r="H11">
        <v>6</v>
      </c>
      <c r="I11">
        <v>200</v>
      </c>
      <c r="J11" t="str">
        <f>リレーオーダー用紙!AS16</f>
        <v/>
      </c>
      <c r="K11" t="str">
        <f>リレーオーダー用紙!AT16</f>
        <v/>
      </c>
      <c r="L11" t="str">
        <f>リレーオーダー用紙!AU16</f>
        <v/>
      </c>
      <c r="M11" t="str">
        <f>リレーオーダー用紙!AV16</f>
        <v/>
      </c>
    </row>
    <row r="12" spans="1:13">
      <c r="A12" t="str">
        <f>IF(リレーオーダー用紙!F17="","",0)</f>
        <v/>
      </c>
      <c r="B12" s="60">
        <f>団体!$C$3</f>
        <v>0</v>
      </c>
      <c r="C12">
        <f>団体!$E$3</f>
        <v>0</v>
      </c>
      <c r="D12" s="59" t="str">
        <f>リレーオーダー用紙!AH17</f>
        <v/>
      </c>
      <c r="E12" t="str">
        <f>リレーオーダー用紙!AW17</f>
        <v>999:99.99</v>
      </c>
      <c r="F12" s="59" t="str">
        <f>団体!$B$3</f>
        <v/>
      </c>
      <c r="G12">
        <v>0</v>
      </c>
      <c r="H12">
        <v>6</v>
      </c>
      <c r="I12">
        <v>200</v>
      </c>
      <c r="J12" t="str">
        <f>リレーオーダー用紙!AS17</f>
        <v/>
      </c>
      <c r="K12" t="str">
        <f>リレーオーダー用紙!AT17</f>
        <v/>
      </c>
      <c r="L12" t="str">
        <f>リレーオーダー用紙!AU17</f>
        <v/>
      </c>
      <c r="M12" t="str">
        <f>リレーオーダー用紙!AV17</f>
        <v/>
      </c>
    </row>
    <row r="13" spans="1:13">
      <c r="A13" t="str">
        <f>IF(リレーオーダー用紙!F18="","",0)</f>
        <v/>
      </c>
      <c r="B13" s="60">
        <f>団体!$C$3</f>
        <v>0</v>
      </c>
      <c r="C13">
        <f>団体!$E$3</f>
        <v>0</v>
      </c>
      <c r="D13" s="59" t="str">
        <f>リレーオーダー用紙!AH18</f>
        <v/>
      </c>
      <c r="E13" t="str">
        <f>リレーオーダー用紙!AW18</f>
        <v>999:99.99</v>
      </c>
      <c r="F13" s="59" t="str">
        <f>団体!$B$3</f>
        <v/>
      </c>
      <c r="G13">
        <v>0</v>
      </c>
      <c r="H13">
        <v>6</v>
      </c>
      <c r="I13">
        <v>200</v>
      </c>
      <c r="J13" t="str">
        <f>リレーオーダー用紙!AS18</f>
        <v/>
      </c>
      <c r="K13" t="str">
        <f>リレーオーダー用紙!AT18</f>
        <v/>
      </c>
      <c r="L13" t="str">
        <f>リレーオーダー用紙!AU18</f>
        <v/>
      </c>
      <c r="M13" t="str">
        <f>リレーオーダー用紙!AV18</f>
        <v/>
      </c>
    </row>
    <row r="14" spans="1:13">
      <c r="A14" t="str">
        <f>IF(リレーオーダー用紙!F19="","",0)</f>
        <v/>
      </c>
      <c r="B14" s="60">
        <f>団体!$C$3</f>
        <v>0</v>
      </c>
      <c r="C14">
        <f>団体!$E$3</f>
        <v>0</v>
      </c>
      <c r="D14" s="59" t="str">
        <f>リレーオーダー用紙!AH19</f>
        <v/>
      </c>
      <c r="E14" t="str">
        <f>リレーオーダー用紙!AW19</f>
        <v>999:99.99</v>
      </c>
      <c r="F14" s="59" t="str">
        <f>団体!$B$3</f>
        <v/>
      </c>
      <c r="G14">
        <v>0</v>
      </c>
      <c r="H14">
        <v>6</v>
      </c>
      <c r="I14">
        <v>200</v>
      </c>
      <c r="J14" t="str">
        <f>リレーオーダー用紙!AS19</f>
        <v/>
      </c>
      <c r="K14" t="str">
        <f>リレーオーダー用紙!AT19</f>
        <v/>
      </c>
      <c r="L14" t="str">
        <f>リレーオーダー用紙!AU19</f>
        <v/>
      </c>
      <c r="M14" t="str">
        <f>リレーオーダー用紙!AV19</f>
        <v/>
      </c>
    </row>
    <row r="15" spans="1:13">
      <c r="A15" t="str">
        <f>IF(リレーオーダー用紙!F20="","",0)</f>
        <v/>
      </c>
      <c r="B15" s="60">
        <f>団体!$C$3</f>
        <v>0</v>
      </c>
      <c r="C15">
        <f>団体!$E$3</f>
        <v>0</v>
      </c>
      <c r="D15" s="59" t="str">
        <f>リレーオーダー用紙!AH20</f>
        <v/>
      </c>
      <c r="E15" t="str">
        <f>リレーオーダー用紙!AW20</f>
        <v>999:99.99</v>
      </c>
      <c r="F15" s="59" t="str">
        <f>団体!$B$3</f>
        <v/>
      </c>
      <c r="G15">
        <v>0</v>
      </c>
      <c r="H15">
        <v>6</v>
      </c>
      <c r="I15">
        <v>200</v>
      </c>
      <c r="J15" t="str">
        <f>リレーオーダー用紙!AS20</f>
        <v/>
      </c>
      <c r="K15" t="str">
        <f>リレーオーダー用紙!AT20</f>
        <v/>
      </c>
      <c r="L15" t="str">
        <f>リレーオーダー用紙!AU20</f>
        <v/>
      </c>
      <c r="M15" t="str">
        <f>リレーオーダー用紙!AV20</f>
        <v/>
      </c>
    </row>
    <row r="16" spans="1:13">
      <c r="A16" t="str">
        <f>IF(リレーオーダー用紙!F21="","",0)</f>
        <v/>
      </c>
      <c r="B16" s="60">
        <f>団体!$C$3</f>
        <v>0</v>
      </c>
      <c r="C16">
        <f>団体!$E$3</f>
        <v>0</v>
      </c>
      <c r="D16" s="59" t="str">
        <f>リレーオーダー用紙!AH21</f>
        <v/>
      </c>
      <c r="E16" t="str">
        <f>リレーオーダー用紙!AW21</f>
        <v>999:99.99</v>
      </c>
      <c r="F16" s="59" t="str">
        <f>団体!$B$3</f>
        <v/>
      </c>
      <c r="G16">
        <v>0</v>
      </c>
      <c r="H16">
        <v>6</v>
      </c>
      <c r="I16">
        <v>200</v>
      </c>
      <c r="J16" t="str">
        <f>リレーオーダー用紙!AS21</f>
        <v/>
      </c>
      <c r="K16" t="str">
        <f>リレーオーダー用紙!AT21</f>
        <v/>
      </c>
      <c r="L16" t="str">
        <f>リレーオーダー用紙!AU21</f>
        <v/>
      </c>
      <c r="M16" t="str">
        <f>リレーオーダー用紙!AV21</f>
        <v/>
      </c>
    </row>
    <row r="17" spans="1:13">
      <c r="A17" s="137" t="str">
        <f>IF(リレーオーダー用紙!F22="","",0)</f>
        <v/>
      </c>
      <c r="B17" s="150">
        <f>団体!$C$3</f>
        <v>0</v>
      </c>
      <c r="C17" s="137">
        <f>団体!$E$3</f>
        <v>0</v>
      </c>
      <c r="D17" s="148" t="str">
        <f>リレーオーダー用紙!AH22</f>
        <v/>
      </c>
      <c r="E17" s="137" t="str">
        <f>リレーオーダー用紙!AW22</f>
        <v>999:99.99</v>
      </c>
      <c r="F17" s="148" t="str">
        <f>団体!$B$3</f>
        <v/>
      </c>
      <c r="G17" s="137">
        <v>0</v>
      </c>
      <c r="H17" s="137">
        <v>6</v>
      </c>
      <c r="I17" s="137">
        <v>200</v>
      </c>
      <c r="J17" s="137" t="str">
        <f>リレーオーダー用紙!AS22</f>
        <v/>
      </c>
      <c r="K17" s="137" t="str">
        <f>リレーオーダー用紙!AT22</f>
        <v/>
      </c>
      <c r="L17" s="137" t="str">
        <f>リレーオーダー用紙!AU22</f>
        <v/>
      </c>
      <c r="M17" s="137" t="str">
        <f>リレーオーダー用紙!AV22</f>
        <v/>
      </c>
    </row>
    <row r="18" spans="1:13">
      <c r="B18" s="60"/>
      <c r="D18" s="59"/>
      <c r="F18" s="59"/>
    </row>
    <row r="19" spans="1:13">
      <c r="A19" s="137"/>
      <c r="B19" s="150"/>
      <c r="C19" s="137"/>
      <c r="D19" s="148"/>
      <c r="E19" s="137"/>
      <c r="F19" s="148"/>
      <c r="G19" s="137"/>
      <c r="H19" s="137"/>
      <c r="I19" s="137"/>
      <c r="J19" s="137"/>
      <c r="K19" s="137"/>
      <c r="L19" s="137"/>
      <c r="M19" s="137"/>
    </row>
    <row r="20" spans="1:13">
      <c r="A20" t="str">
        <f>IF(リレーオーダー用紙!F25="","",5)</f>
        <v/>
      </c>
      <c r="B20" s="60">
        <f>団体!$C$3</f>
        <v>0</v>
      </c>
      <c r="C20">
        <f>団体!$E$3</f>
        <v>0</v>
      </c>
      <c r="D20" s="59" t="str">
        <f>リレーオーダー用紙!AH25</f>
        <v/>
      </c>
      <c r="E20" t="str">
        <f>リレーオーダー用紙!AW25</f>
        <v>999:99.99</v>
      </c>
      <c r="F20" s="59" t="str">
        <f>団体!$B$3</f>
        <v/>
      </c>
      <c r="G20">
        <v>0</v>
      </c>
      <c r="H20">
        <v>7</v>
      </c>
      <c r="I20">
        <v>200</v>
      </c>
      <c r="J20" t="str">
        <f>リレーオーダー用紙!AS25</f>
        <v/>
      </c>
      <c r="K20" t="str">
        <f>リレーオーダー用紙!AT25</f>
        <v/>
      </c>
      <c r="L20" t="str">
        <f>リレーオーダー用紙!AU25</f>
        <v/>
      </c>
      <c r="M20" t="str">
        <f>リレーオーダー用紙!AV25</f>
        <v/>
      </c>
    </row>
    <row r="21" spans="1:13">
      <c r="A21" t="str">
        <f>IF(リレーオーダー用紙!F26="","",5)</f>
        <v/>
      </c>
      <c r="B21" s="60">
        <f>団体!$C$3</f>
        <v>0</v>
      </c>
      <c r="C21">
        <f>団体!$E$3</f>
        <v>0</v>
      </c>
      <c r="D21" s="59" t="str">
        <f>リレーオーダー用紙!AH26</f>
        <v/>
      </c>
      <c r="E21" t="str">
        <f>リレーオーダー用紙!AW26</f>
        <v>999:99.99</v>
      </c>
      <c r="F21" s="59" t="str">
        <f>団体!$B$3</f>
        <v/>
      </c>
      <c r="G21">
        <v>0</v>
      </c>
      <c r="H21">
        <v>7</v>
      </c>
      <c r="I21">
        <v>200</v>
      </c>
      <c r="J21" t="str">
        <f>リレーオーダー用紙!AS26</f>
        <v/>
      </c>
      <c r="K21" t="str">
        <f>リレーオーダー用紙!AT26</f>
        <v/>
      </c>
      <c r="L21" t="str">
        <f>リレーオーダー用紙!AU26</f>
        <v/>
      </c>
      <c r="M21" t="str">
        <f>リレーオーダー用紙!AV26</f>
        <v/>
      </c>
    </row>
    <row r="22" spans="1:13">
      <c r="A22" t="str">
        <f>IF(リレーオーダー用紙!F27="","",5)</f>
        <v/>
      </c>
      <c r="B22" s="60">
        <f>団体!$C$3</f>
        <v>0</v>
      </c>
      <c r="C22">
        <f>団体!$E$3</f>
        <v>0</v>
      </c>
      <c r="D22" s="59" t="str">
        <f>リレーオーダー用紙!AH27</f>
        <v/>
      </c>
      <c r="E22" t="str">
        <f>リレーオーダー用紙!AW27</f>
        <v>999:99.99</v>
      </c>
      <c r="F22" s="59" t="str">
        <f>団体!$B$3</f>
        <v/>
      </c>
      <c r="G22">
        <v>0</v>
      </c>
      <c r="H22">
        <v>7</v>
      </c>
      <c r="I22">
        <v>200</v>
      </c>
      <c r="J22" t="str">
        <f>リレーオーダー用紙!AS27</f>
        <v/>
      </c>
      <c r="K22" t="str">
        <f>リレーオーダー用紙!AT27</f>
        <v/>
      </c>
      <c r="L22" t="str">
        <f>リレーオーダー用紙!AU27</f>
        <v/>
      </c>
      <c r="M22" t="str">
        <f>リレーオーダー用紙!AV27</f>
        <v/>
      </c>
    </row>
    <row r="23" spans="1:13">
      <c r="A23" t="str">
        <f>IF(リレーオーダー用紙!F28="","",5)</f>
        <v/>
      </c>
      <c r="B23" s="60">
        <f>団体!$C$3</f>
        <v>0</v>
      </c>
      <c r="C23">
        <f>団体!$E$3</f>
        <v>0</v>
      </c>
      <c r="D23" s="59" t="str">
        <f>リレーオーダー用紙!AH28</f>
        <v/>
      </c>
      <c r="E23" t="str">
        <f>リレーオーダー用紙!AW28</f>
        <v>999:99.99</v>
      </c>
      <c r="F23" s="59" t="str">
        <f>団体!$B$3</f>
        <v/>
      </c>
      <c r="G23">
        <v>0</v>
      </c>
      <c r="H23">
        <v>7</v>
      </c>
      <c r="I23">
        <v>200</v>
      </c>
      <c r="J23" t="str">
        <f>リレーオーダー用紙!AS28</f>
        <v/>
      </c>
      <c r="K23" t="str">
        <f>リレーオーダー用紙!AT28</f>
        <v/>
      </c>
      <c r="L23" t="str">
        <f>リレーオーダー用紙!AU28</f>
        <v/>
      </c>
      <c r="M23" t="str">
        <f>リレーオーダー用紙!AV28</f>
        <v/>
      </c>
    </row>
    <row r="24" spans="1:13">
      <c r="A24" t="str">
        <f>IF(リレーオーダー用紙!F29="","",5)</f>
        <v/>
      </c>
      <c r="B24" s="60">
        <f>団体!$C$3</f>
        <v>0</v>
      </c>
      <c r="C24">
        <f>団体!$E$3</f>
        <v>0</v>
      </c>
      <c r="D24" s="59" t="str">
        <f>リレーオーダー用紙!AH29</f>
        <v/>
      </c>
      <c r="E24" t="str">
        <f>リレーオーダー用紙!AW29</f>
        <v>999:99.99</v>
      </c>
      <c r="F24" s="59" t="str">
        <f>団体!$B$3</f>
        <v/>
      </c>
      <c r="G24">
        <v>0</v>
      </c>
      <c r="H24">
        <v>7</v>
      </c>
      <c r="I24">
        <v>200</v>
      </c>
      <c r="J24" t="str">
        <f>リレーオーダー用紙!AS29</f>
        <v/>
      </c>
      <c r="K24" t="str">
        <f>リレーオーダー用紙!AT29</f>
        <v/>
      </c>
      <c r="L24" t="str">
        <f>リレーオーダー用紙!AU29</f>
        <v/>
      </c>
      <c r="M24" t="str">
        <f>リレーオーダー用紙!AV29</f>
        <v/>
      </c>
    </row>
    <row r="25" spans="1:13">
      <c r="A25" t="str">
        <f>IF(リレーオーダー用紙!F30="","",5)</f>
        <v/>
      </c>
      <c r="B25" s="60">
        <f>団体!$C$3</f>
        <v>0</v>
      </c>
      <c r="C25">
        <f>団体!$E$3</f>
        <v>0</v>
      </c>
      <c r="D25" s="59" t="str">
        <f>リレーオーダー用紙!AH30</f>
        <v/>
      </c>
      <c r="E25" t="str">
        <f>リレーオーダー用紙!AW30</f>
        <v>999:99.99</v>
      </c>
      <c r="F25" s="59" t="str">
        <f>団体!$B$3</f>
        <v/>
      </c>
      <c r="G25">
        <v>0</v>
      </c>
      <c r="H25">
        <v>7</v>
      </c>
      <c r="I25">
        <v>200</v>
      </c>
      <c r="J25" t="str">
        <f>リレーオーダー用紙!AS30</f>
        <v/>
      </c>
      <c r="K25" t="str">
        <f>リレーオーダー用紙!AT30</f>
        <v/>
      </c>
      <c r="L25" t="str">
        <f>リレーオーダー用紙!AU30</f>
        <v/>
      </c>
      <c r="M25" t="str">
        <f>リレーオーダー用紙!AV30</f>
        <v/>
      </c>
    </row>
    <row r="26" spans="1:13">
      <c r="A26" s="137" t="str">
        <f>IF(リレーオーダー用紙!F31="","",5)</f>
        <v/>
      </c>
      <c r="B26" s="150">
        <f>団体!$C$3</f>
        <v>0</v>
      </c>
      <c r="C26" s="137">
        <f>団体!$E$3</f>
        <v>0</v>
      </c>
      <c r="D26" s="148" t="str">
        <f>リレーオーダー用紙!AH31</f>
        <v/>
      </c>
      <c r="E26" s="137" t="str">
        <f>リレーオーダー用紙!AW31</f>
        <v>999:99.99</v>
      </c>
      <c r="F26" s="148" t="str">
        <f>団体!$B$3</f>
        <v/>
      </c>
      <c r="G26" s="137">
        <v>0</v>
      </c>
      <c r="H26" s="137">
        <v>7</v>
      </c>
      <c r="I26" s="137">
        <v>200</v>
      </c>
      <c r="J26" s="137" t="str">
        <f>リレーオーダー用紙!AS31</f>
        <v/>
      </c>
      <c r="K26" s="137" t="str">
        <f>リレーオーダー用紙!AT31</f>
        <v/>
      </c>
      <c r="L26" s="137" t="str">
        <f>リレーオーダー用紙!AU31</f>
        <v/>
      </c>
      <c r="M26" s="137" t="str">
        <f>リレーオーダー用紙!AV31</f>
        <v/>
      </c>
    </row>
    <row r="27" spans="1:13">
      <c r="A27" t="str">
        <f>IF(リレーオーダー用紙!F32="","",5)</f>
        <v/>
      </c>
      <c r="B27" s="60"/>
      <c r="D27" s="59"/>
      <c r="F27" s="59"/>
    </row>
    <row r="28" spans="1:13">
      <c r="A28" s="137"/>
      <c r="B28" s="150"/>
      <c r="C28" s="137"/>
      <c r="D28" s="148"/>
      <c r="E28" s="137"/>
      <c r="F28" s="148"/>
      <c r="G28" s="137"/>
      <c r="H28" s="137"/>
      <c r="I28" s="137"/>
      <c r="J28" s="137"/>
      <c r="K28" s="137"/>
      <c r="L28" s="137"/>
      <c r="M28" s="137"/>
    </row>
    <row r="29" spans="1:13">
      <c r="A29" t="str">
        <f>IF(リレーオーダー用紙!F34="","",5)</f>
        <v/>
      </c>
      <c r="B29" s="60">
        <f>団体!$C$3</f>
        <v>0</v>
      </c>
      <c r="C29">
        <f>団体!$E$3</f>
        <v>0</v>
      </c>
      <c r="D29" s="59" t="str">
        <f>リレーオーダー用紙!AH34</f>
        <v/>
      </c>
      <c r="E29" t="str">
        <f>リレーオーダー用紙!AW34</f>
        <v>999:99.99</v>
      </c>
      <c r="F29" s="59" t="str">
        <f>団体!$B$3</f>
        <v/>
      </c>
      <c r="G29">
        <v>0</v>
      </c>
      <c r="H29">
        <v>6</v>
      </c>
      <c r="I29">
        <v>200</v>
      </c>
      <c r="J29" t="str">
        <f>リレーオーダー用紙!AS34</f>
        <v/>
      </c>
      <c r="K29" t="str">
        <f>リレーオーダー用紙!AT34</f>
        <v/>
      </c>
      <c r="L29" t="str">
        <f>リレーオーダー用紙!AU34</f>
        <v/>
      </c>
      <c r="M29" t="str">
        <f>リレーオーダー用紙!AV34</f>
        <v/>
      </c>
    </row>
    <row r="30" spans="1:13">
      <c r="A30" t="str">
        <f>IF(リレーオーダー用紙!F35="","",5)</f>
        <v/>
      </c>
      <c r="B30" s="60">
        <f>団体!$C$3</f>
        <v>0</v>
      </c>
      <c r="C30">
        <f>団体!$E$3</f>
        <v>0</v>
      </c>
      <c r="D30" s="59" t="str">
        <f>リレーオーダー用紙!AH35</f>
        <v/>
      </c>
      <c r="E30" t="str">
        <f>リレーオーダー用紙!AW35</f>
        <v>999:99.99</v>
      </c>
      <c r="F30" s="59" t="str">
        <f>団体!$B$3</f>
        <v/>
      </c>
      <c r="G30">
        <v>0</v>
      </c>
      <c r="H30">
        <v>6</v>
      </c>
      <c r="I30">
        <v>200</v>
      </c>
      <c r="J30" t="str">
        <f>リレーオーダー用紙!AS35</f>
        <v/>
      </c>
      <c r="K30" t="str">
        <f>リレーオーダー用紙!AT35</f>
        <v/>
      </c>
      <c r="L30" t="str">
        <f>リレーオーダー用紙!AU35</f>
        <v/>
      </c>
      <c r="M30" t="str">
        <f>リレーオーダー用紙!AV35</f>
        <v/>
      </c>
    </row>
    <row r="31" spans="1:13">
      <c r="A31" t="str">
        <f>IF(リレーオーダー用紙!F36="","",5)</f>
        <v/>
      </c>
      <c r="B31" s="60">
        <f>団体!$C$3</f>
        <v>0</v>
      </c>
      <c r="C31">
        <f>団体!$E$3</f>
        <v>0</v>
      </c>
      <c r="D31" s="59" t="str">
        <f>リレーオーダー用紙!AH36</f>
        <v/>
      </c>
      <c r="E31" t="str">
        <f>リレーオーダー用紙!AW36</f>
        <v>999:99.99</v>
      </c>
      <c r="F31" s="59" t="str">
        <f>団体!$B$3</f>
        <v/>
      </c>
      <c r="G31">
        <v>0</v>
      </c>
      <c r="H31">
        <v>6</v>
      </c>
      <c r="I31">
        <v>200</v>
      </c>
      <c r="J31" t="str">
        <f>リレーオーダー用紙!AS36</f>
        <v/>
      </c>
      <c r="K31" t="str">
        <f>リレーオーダー用紙!AT36</f>
        <v/>
      </c>
      <c r="L31" t="str">
        <f>リレーオーダー用紙!AU36</f>
        <v/>
      </c>
      <c r="M31" t="str">
        <f>リレーオーダー用紙!AV36</f>
        <v/>
      </c>
    </row>
    <row r="32" spans="1:13">
      <c r="A32" t="str">
        <f>IF(リレーオーダー用紙!F37="","",5)</f>
        <v/>
      </c>
      <c r="B32" s="60">
        <f>団体!$C$3</f>
        <v>0</v>
      </c>
      <c r="C32">
        <f>団体!$E$3</f>
        <v>0</v>
      </c>
      <c r="D32" s="59" t="str">
        <f>リレーオーダー用紙!AH37</f>
        <v/>
      </c>
      <c r="E32" t="str">
        <f>リレーオーダー用紙!AW37</f>
        <v>999:99.99</v>
      </c>
      <c r="F32" s="59" t="str">
        <f>団体!$B$3</f>
        <v/>
      </c>
      <c r="G32">
        <v>0</v>
      </c>
      <c r="H32">
        <v>6</v>
      </c>
      <c r="I32">
        <v>200</v>
      </c>
      <c r="J32" t="str">
        <f>リレーオーダー用紙!AS37</f>
        <v/>
      </c>
      <c r="K32" t="str">
        <f>リレーオーダー用紙!AT37</f>
        <v/>
      </c>
      <c r="L32" t="str">
        <f>リレーオーダー用紙!AU37</f>
        <v/>
      </c>
      <c r="M32" t="str">
        <f>リレーオーダー用紙!AV37</f>
        <v/>
      </c>
    </row>
    <row r="33" spans="1:13">
      <c r="A33" t="str">
        <f>IF(リレーオーダー用紙!F38="","",5)</f>
        <v/>
      </c>
      <c r="B33" s="60">
        <f>団体!$C$3</f>
        <v>0</v>
      </c>
      <c r="C33">
        <f>団体!$E$3</f>
        <v>0</v>
      </c>
      <c r="D33" s="59" t="str">
        <f>リレーオーダー用紙!AH38</f>
        <v/>
      </c>
      <c r="E33" t="str">
        <f>リレーオーダー用紙!AW38</f>
        <v>999:99.99</v>
      </c>
      <c r="F33" s="59" t="str">
        <f>団体!$B$3</f>
        <v/>
      </c>
      <c r="G33">
        <v>0</v>
      </c>
      <c r="H33">
        <v>6</v>
      </c>
      <c r="I33">
        <v>200</v>
      </c>
      <c r="J33" t="str">
        <f>リレーオーダー用紙!AS38</f>
        <v/>
      </c>
      <c r="K33" t="str">
        <f>リレーオーダー用紙!AT38</f>
        <v/>
      </c>
      <c r="L33" t="str">
        <f>リレーオーダー用紙!AU38</f>
        <v/>
      </c>
      <c r="M33" t="str">
        <f>リレーオーダー用紙!AV38</f>
        <v/>
      </c>
    </row>
    <row r="34" spans="1:13">
      <c r="A34" t="str">
        <f>IF(リレーオーダー用紙!F39="","",5)</f>
        <v/>
      </c>
      <c r="B34" s="60">
        <f>団体!$C$3</f>
        <v>0</v>
      </c>
      <c r="C34">
        <f>団体!$E$3</f>
        <v>0</v>
      </c>
      <c r="D34" s="59" t="str">
        <f>リレーオーダー用紙!AH39</f>
        <v/>
      </c>
      <c r="E34" t="str">
        <f>リレーオーダー用紙!AW39</f>
        <v>999:99.99</v>
      </c>
      <c r="F34" s="59" t="str">
        <f>団体!$B$3</f>
        <v/>
      </c>
      <c r="G34">
        <v>0</v>
      </c>
      <c r="H34">
        <v>6</v>
      </c>
      <c r="I34">
        <v>200</v>
      </c>
      <c r="J34" t="str">
        <f>リレーオーダー用紙!AS39</f>
        <v/>
      </c>
      <c r="K34" t="str">
        <f>リレーオーダー用紙!AT39</f>
        <v/>
      </c>
      <c r="L34" t="str">
        <f>リレーオーダー用紙!AU39</f>
        <v/>
      </c>
      <c r="M34" t="str">
        <f>リレーオーダー用紙!AV39</f>
        <v/>
      </c>
    </row>
    <row r="35" spans="1:13">
      <c r="A35" s="137" t="str">
        <f>IF(リレーオーダー用紙!F40="","",5)</f>
        <v/>
      </c>
      <c r="B35" s="150">
        <f>団体!$C$3</f>
        <v>0</v>
      </c>
      <c r="C35" s="137">
        <f>団体!$E$3</f>
        <v>0</v>
      </c>
      <c r="D35" s="148" t="str">
        <f>リレーオーダー用紙!AH40</f>
        <v/>
      </c>
      <c r="E35" s="137" t="str">
        <f>リレーオーダー用紙!AW40</f>
        <v>999:99.99</v>
      </c>
      <c r="F35" s="148" t="str">
        <f>団体!$B$3</f>
        <v/>
      </c>
      <c r="G35" s="137">
        <v>0</v>
      </c>
      <c r="H35" s="137">
        <v>6</v>
      </c>
      <c r="I35" s="137">
        <v>200</v>
      </c>
      <c r="J35" s="137" t="str">
        <f>リレーオーダー用紙!AS40</f>
        <v/>
      </c>
      <c r="K35" s="137" t="str">
        <f>リレーオーダー用紙!AT40</f>
        <v/>
      </c>
      <c r="L35" s="137" t="str">
        <f>リレーオーダー用紙!AU40</f>
        <v/>
      </c>
      <c r="M35" s="137" t="str">
        <f>リレーオーダー用紙!AV40</f>
        <v/>
      </c>
    </row>
    <row r="36" spans="1:13">
      <c r="A36" t="str">
        <f>IF(リレーオーダー用紙!F41="","",0)</f>
        <v/>
      </c>
      <c r="B36" s="60"/>
      <c r="D36" s="59"/>
      <c r="F36" s="59"/>
    </row>
    <row r="37" spans="1:13">
      <c r="A37" s="137" t="str">
        <f>IF(リレーオーダー用紙!F42="","",0)</f>
        <v/>
      </c>
      <c r="B37" s="150"/>
      <c r="C37" s="137"/>
      <c r="D37" s="148"/>
      <c r="E37" s="137"/>
      <c r="F37" s="148"/>
      <c r="G37" s="137"/>
      <c r="H37" s="137"/>
      <c r="I37" s="137"/>
      <c r="J37" s="137"/>
      <c r="K37" s="137"/>
      <c r="L37" s="137"/>
      <c r="M37" s="137"/>
    </row>
    <row r="38" spans="1:13">
      <c r="A38" t="str">
        <f>IF(リレーオーダー用紙!F43="","",9)</f>
        <v/>
      </c>
      <c r="B38" s="60">
        <f>団体!$C$3</f>
        <v>0</v>
      </c>
      <c r="C38">
        <f>団体!$E$3</f>
        <v>0</v>
      </c>
      <c r="D38" s="59" t="str">
        <f>リレーオーダー用紙!AH43</f>
        <v/>
      </c>
      <c r="E38" t="str">
        <f>リレーオーダー用紙!AW43</f>
        <v>999:99.99</v>
      </c>
      <c r="F38" s="59" t="str">
        <f>団体!$B$3</f>
        <v/>
      </c>
      <c r="G38">
        <v>0</v>
      </c>
      <c r="H38">
        <v>7</v>
      </c>
      <c r="I38">
        <v>200</v>
      </c>
      <c r="J38" t="str">
        <f>リレーオーダー用紙!AS43</f>
        <v/>
      </c>
      <c r="K38" t="str">
        <f>リレーオーダー用紙!AT43</f>
        <v/>
      </c>
      <c r="L38" t="str">
        <f>リレーオーダー用紙!AU43</f>
        <v/>
      </c>
      <c r="M38" t="str">
        <f>リレーオーダー用紙!AV43</f>
        <v/>
      </c>
    </row>
    <row r="39" spans="1:13">
      <c r="A39" t="str">
        <f>IF(リレーオーダー用紙!F44="","",9)</f>
        <v/>
      </c>
      <c r="B39" s="60">
        <f>団体!$C$3</f>
        <v>0</v>
      </c>
      <c r="C39">
        <f>団体!$E$3</f>
        <v>0</v>
      </c>
      <c r="D39" s="59" t="str">
        <f>リレーオーダー用紙!AH44</f>
        <v/>
      </c>
      <c r="E39" t="str">
        <f>リレーオーダー用紙!AW44</f>
        <v>999:99.99</v>
      </c>
      <c r="F39" s="59" t="str">
        <f>団体!$B$3</f>
        <v/>
      </c>
      <c r="G39">
        <v>0</v>
      </c>
      <c r="H39">
        <v>7</v>
      </c>
      <c r="I39">
        <v>200</v>
      </c>
      <c r="J39" t="str">
        <f>リレーオーダー用紙!AS44</f>
        <v/>
      </c>
      <c r="K39" t="str">
        <f>リレーオーダー用紙!AT44</f>
        <v/>
      </c>
      <c r="L39" t="str">
        <f>リレーオーダー用紙!AU44</f>
        <v/>
      </c>
      <c r="M39" t="str">
        <f>リレーオーダー用紙!AV44</f>
        <v/>
      </c>
    </row>
    <row r="40" spans="1:13">
      <c r="A40" t="str">
        <f>IF(リレーオーダー用紙!F45="","",9)</f>
        <v/>
      </c>
      <c r="B40" s="60">
        <f>団体!$C$3</f>
        <v>0</v>
      </c>
      <c r="C40">
        <f>団体!$E$3</f>
        <v>0</v>
      </c>
      <c r="D40" s="59" t="str">
        <f>リレーオーダー用紙!AH45</f>
        <v/>
      </c>
      <c r="E40" t="str">
        <f>リレーオーダー用紙!AW45</f>
        <v>999:99.99</v>
      </c>
      <c r="F40" s="59" t="str">
        <f>団体!$B$3</f>
        <v/>
      </c>
      <c r="G40">
        <v>0</v>
      </c>
      <c r="H40">
        <v>7</v>
      </c>
      <c r="I40">
        <v>200</v>
      </c>
      <c r="J40" t="str">
        <f>リレーオーダー用紙!AS45</f>
        <v/>
      </c>
      <c r="K40" t="str">
        <f>リレーオーダー用紙!AT45</f>
        <v/>
      </c>
      <c r="L40" t="str">
        <f>リレーオーダー用紙!AU45</f>
        <v/>
      </c>
      <c r="M40" t="str">
        <f>リレーオーダー用紙!AV45</f>
        <v/>
      </c>
    </row>
    <row r="41" spans="1:13">
      <c r="A41" t="str">
        <f>IF(リレーオーダー用紙!F46="","",9)</f>
        <v/>
      </c>
      <c r="B41" s="60">
        <f>団体!$C$3</f>
        <v>0</v>
      </c>
      <c r="C41">
        <f>団体!$E$3</f>
        <v>0</v>
      </c>
      <c r="D41" s="59" t="str">
        <f>リレーオーダー用紙!AH46</f>
        <v/>
      </c>
      <c r="E41" t="str">
        <f>リレーオーダー用紙!AW46</f>
        <v>999:99.99</v>
      </c>
      <c r="F41" s="59" t="str">
        <f>団体!$B$3</f>
        <v/>
      </c>
      <c r="G41">
        <v>0</v>
      </c>
      <c r="H41">
        <v>7</v>
      </c>
      <c r="I41">
        <v>200</v>
      </c>
      <c r="J41" t="str">
        <f>リレーオーダー用紙!AS46</f>
        <v/>
      </c>
      <c r="K41" t="str">
        <f>リレーオーダー用紙!AT46</f>
        <v/>
      </c>
      <c r="L41" t="str">
        <f>リレーオーダー用紙!AU46</f>
        <v/>
      </c>
      <c r="M41" t="str">
        <f>リレーオーダー用紙!AV46</f>
        <v/>
      </c>
    </row>
    <row r="42" spans="1:13">
      <c r="A42" t="str">
        <f>IF(リレーオーダー用紙!F47="","",9)</f>
        <v/>
      </c>
      <c r="B42" s="60">
        <f>団体!$C$3</f>
        <v>0</v>
      </c>
      <c r="C42">
        <f>団体!$E$3</f>
        <v>0</v>
      </c>
      <c r="D42" s="59" t="str">
        <f>リレーオーダー用紙!AH47</f>
        <v/>
      </c>
      <c r="E42" t="str">
        <f>リレーオーダー用紙!AW47</f>
        <v>999:99.99</v>
      </c>
      <c r="F42" s="59" t="str">
        <f>団体!$B$3</f>
        <v/>
      </c>
      <c r="G42">
        <v>0</v>
      </c>
      <c r="H42">
        <v>7</v>
      </c>
      <c r="I42">
        <v>200</v>
      </c>
      <c r="J42" t="str">
        <f>リレーオーダー用紙!AS47</f>
        <v/>
      </c>
      <c r="K42" t="str">
        <f>リレーオーダー用紙!AT47</f>
        <v/>
      </c>
      <c r="L42" t="str">
        <f>リレーオーダー用紙!AU47</f>
        <v/>
      </c>
      <c r="M42" t="str">
        <f>リレーオーダー用紙!AV47</f>
        <v/>
      </c>
    </row>
    <row r="43" spans="1:13">
      <c r="A43" t="str">
        <f>IF(リレーオーダー用紙!F48="","",9)</f>
        <v/>
      </c>
      <c r="B43" s="60">
        <f>団体!$C$3</f>
        <v>0</v>
      </c>
      <c r="C43">
        <f>団体!$E$3</f>
        <v>0</v>
      </c>
      <c r="D43" s="59" t="str">
        <f>リレーオーダー用紙!AH48</f>
        <v/>
      </c>
      <c r="E43" t="str">
        <f>リレーオーダー用紙!AW48</f>
        <v>999:99.99</v>
      </c>
      <c r="F43" s="59" t="str">
        <f>団体!$B$3</f>
        <v/>
      </c>
      <c r="G43">
        <v>0</v>
      </c>
      <c r="H43">
        <v>7</v>
      </c>
      <c r="I43">
        <v>200</v>
      </c>
      <c r="J43" t="str">
        <f>リレーオーダー用紙!AS48</f>
        <v/>
      </c>
      <c r="K43" t="str">
        <f>リレーオーダー用紙!AT48</f>
        <v/>
      </c>
      <c r="L43" t="str">
        <f>リレーオーダー用紙!AU48</f>
        <v/>
      </c>
      <c r="M43" t="str">
        <f>リレーオーダー用紙!AV48</f>
        <v/>
      </c>
    </row>
    <row r="44" spans="1:13">
      <c r="A44" s="137" t="str">
        <f>IF(リレーオーダー用紙!F49="","",9)</f>
        <v/>
      </c>
      <c r="B44" s="150">
        <f>団体!$C$3</f>
        <v>0</v>
      </c>
      <c r="C44" s="137">
        <f>団体!$E$3</f>
        <v>0</v>
      </c>
      <c r="D44" s="148" t="str">
        <f>リレーオーダー用紙!AH49</f>
        <v/>
      </c>
      <c r="E44" s="137" t="str">
        <f>リレーオーダー用紙!AW49</f>
        <v>999:99.99</v>
      </c>
      <c r="F44" s="148" t="str">
        <f>団体!$B$3</f>
        <v/>
      </c>
      <c r="G44" s="137">
        <v>0</v>
      </c>
      <c r="H44" s="137">
        <v>7</v>
      </c>
      <c r="I44" s="137">
        <v>200</v>
      </c>
      <c r="J44" s="137" t="str">
        <f>リレーオーダー用紙!AS49</f>
        <v/>
      </c>
      <c r="K44" s="137" t="str">
        <f>リレーオーダー用紙!AT49</f>
        <v/>
      </c>
      <c r="L44" s="137" t="str">
        <f>リレーオーダー用紙!AU49</f>
        <v/>
      </c>
      <c r="M44" s="137" t="str">
        <f>リレーオーダー用紙!AV49</f>
        <v/>
      </c>
    </row>
    <row r="45" spans="1:13">
      <c r="A45" t="str">
        <f>IF(リレーオーダー用紙!F50="","",9)</f>
        <v/>
      </c>
      <c r="B45" s="60"/>
      <c r="D45" s="59"/>
      <c r="F45" s="59"/>
    </row>
    <row r="46" spans="1:13">
      <c r="A46" s="137" t="str">
        <f>IF(リレーオーダー用紙!F51="","",9)</f>
        <v/>
      </c>
      <c r="B46" s="150"/>
      <c r="C46" s="137"/>
      <c r="D46" s="148"/>
      <c r="E46" s="137"/>
      <c r="F46" s="148"/>
      <c r="G46" s="137"/>
      <c r="H46" s="137"/>
      <c r="I46" s="137"/>
      <c r="J46" s="137"/>
      <c r="K46" s="137"/>
      <c r="L46" s="137"/>
      <c r="M46" s="137"/>
    </row>
    <row r="47" spans="1:13">
      <c r="A47" t="str">
        <f>IF(リレーオーダー用紙!F52="","",9)</f>
        <v/>
      </c>
      <c r="B47" s="60">
        <f>団体!$C$3</f>
        <v>0</v>
      </c>
      <c r="C47">
        <f>団体!$E$3</f>
        <v>0</v>
      </c>
      <c r="D47" s="59" t="str">
        <f>リレーオーダー用紙!AH52</f>
        <v/>
      </c>
      <c r="E47" t="str">
        <f>リレーオーダー用紙!AW52</f>
        <v>999:99.99</v>
      </c>
      <c r="F47" s="59" t="str">
        <f>団体!$B$3</f>
        <v/>
      </c>
      <c r="G47">
        <v>0</v>
      </c>
      <c r="H47">
        <v>6</v>
      </c>
      <c r="I47">
        <v>200</v>
      </c>
      <c r="J47" t="str">
        <f>リレーオーダー用紙!AS52</f>
        <v/>
      </c>
      <c r="K47" t="str">
        <f>リレーオーダー用紙!AT52</f>
        <v/>
      </c>
      <c r="L47" t="str">
        <f>リレーオーダー用紙!AU52</f>
        <v/>
      </c>
      <c r="M47" t="str">
        <f>リレーオーダー用紙!AV52</f>
        <v/>
      </c>
    </row>
    <row r="48" spans="1:13">
      <c r="A48" t="str">
        <f>IF(リレーオーダー用紙!F53="","",9)</f>
        <v/>
      </c>
      <c r="B48" s="60">
        <f>団体!$C$3</f>
        <v>0</v>
      </c>
      <c r="C48">
        <f>団体!$E$3</f>
        <v>0</v>
      </c>
      <c r="D48" s="59" t="str">
        <f>リレーオーダー用紙!AH53</f>
        <v/>
      </c>
      <c r="E48" t="str">
        <f>リレーオーダー用紙!AW53</f>
        <v>999:99.99</v>
      </c>
      <c r="F48" s="59" t="str">
        <f>団体!$B$3</f>
        <v/>
      </c>
      <c r="G48">
        <v>0</v>
      </c>
      <c r="H48">
        <v>6</v>
      </c>
      <c r="I48">
        <v>200</v>
      </c>
      <c r="J48" t="str">
        <f>リレーオーダー用紙!AS53</f>
        <v/>
      </c>
      <c r="K48" t="str">
        <f>リレーオーダー用紙!AT53</f>
        <v/>
      </c>
      <c r="L48" t="str">
        <f>リレーオーダー用紙!AU53</f>
        <v/>
      </c>
      <c r="M48" t="str">
        <f>リレーオーダー用紙!AV53</f>
        <v/>
      </c>
    </row>
    <row r="49" spans="1:13">
      <c r="A49" t="str">
        <f>IF(リレーオーダー用紙!F54="","",9)</f>
        <v/>
      </c>
      <c r="B49" s="60">
        <f>団体!$C$3</f>
        <v>0</v>
      </c>
      <c r="C49">
        <f>団体!$E$3</f>
        <v>0</v>
      </c>
      <c r="D49" s="59" t="str">
        <f>リレーオーダー用紙!AH54</f>
        <v/>
      </c>
      <c r="E49" t="str">
        <f>リレーオーダー用紙!AW54</f>
        <v>999:99.99</v>
      </c>
      <c r="F49" s="59" t="str">
        <f>団体!$B$3</f>
        <v/>
      </c>
      <c r="G49">
        <v>0</v>
      </c>
      <c r="H49">
        <v>6</v>
      </c>
      <c r="I49">
        <v>200</v>
      </c>
      <c r="J49" t="str">
        <f>リレーオーダー用紙!AS54</f>
        <v/>
      </c>
      <c r="K49" t="str">
        <f>リレーオーダー用紙!AT54</f>
        <v/>
      </c>
      <c r="L49" t="str">
        <f>リレーオーダー用紙!AU54</f>
        <v/>
      </c>
      <c r="M49" t="str">
        <f>リレーオーダー用紙!AV54</f>
        <v/>
      </c>
    </row>
    <row r="50" spans="1:13">
      <c r="A50" t="str">
        <f>IF(リレーオーダー用紙!F55="","",9)</f>
        <v/>
      </c>
      <c r="B50" s="60">
        <f>団体!$C$3</f>
        <v>0</v>
      </c>
      <c r="C50">
        <f>団体!$E$3</f>
        <v>0</v>
      </c>
      <c r="D50" s="59" t="str">
        <f>リレーオーダー用紙!AH55</f>
        <v/>
      </c>
      <c r="E50" t="str">
        <f>リレーオーダー用紙!AW55</f>
        <v>999:99.99</v>
      </c>
      <c r="F50" s="59" t="str">
        <f>団体!$B$3</f>
        <v/>
      </c>
      <c r="G50">
        <v>0</v>
      </c>
      <c r="H50">
        <v>6</v>
      </c>
      <c r="I50">
        <v>200</v>
      </c>
      <c r="J50" t="str">
        <f>リレーオーダー用紙!AS55</f>
        <v/>
      </c>
      <c r="K50" t="str">
        <f>リレーオーダー用紙!AT55</f>
        <v/>
      </c>
      <c r="L50" t="str">
        <f>リレーオーダー用紙!AU55</f>
        <v/>
      </c>
      <c r="M50" t="str">
        <f>リレーオーダー用紙!AV55</f>
        <v/>
      </c>
    </row>
    <row r="51" spans="1:13">
      <c r="A51" t="str">
        <f>IF(リレーオーダー用紙!F56="","",9)</f>
        <v/>
      </c>
      <c r="B51" s="60">
        <f>団体!$C$3</f>
        <v>0</v>
      </c>
      <c r="C51">
        <f>団体!$E$3</f>
        <v>0</v>
      </c>
      <c r="D51" s="59" t="str">
        <f>リレーオーダー用紙!AH56</f>
        <v/>
      </c>
      <c r="E51" t="str">
        <f>リレーオーダー用紙!AW56</f>
        <v>999:99.99</v>
      </c>
      <c r="F51" s="59" t="str">
        <f>団体!$B$3</f>
        <v/>
      </c>
      <c r="G51">
        <v>0</v>
      </c>
      <c r="H51">
        <v>6</v>
      </c>
      <c r="I51">
        <v>200</v>
      </c>
      <c r="J51" t="str">
        <f>リレーオーダー用紙!AS56</f>
        <v/>
      </c>
      <c r="K51" t="str">
        <f>リレーオーダー用紙!AT56</f>
        <v/>
      </c>
      <c r="L51" t="str">
        <f>リレーオーダー用紙!AU56</f>
        <v/>
      </c>
      <c r="M51" t="str">
        <f>リレーオーダー用紙!AV56</f>
        <v/>
      </c>
    </row>
    <row r="52" spans="1:13">
      <c r="A52" t="str">
        <f>IF(リレーオーダー用紙!F57="","",9)</f>
        <v/>
      </c>
      <c r="B52" s="60">
        <f>団体!$C$3</f>
        <v>0</v>
      </c>
      <c r="C52">
        <f>団体!$E$3</f>
        <v>0</v>
      </c>
      <c r="D52" s="59" t="str">
        <f>リレーオーダー用紙!AH57</f>
        <v/>
      </c>
      <c r="E52" t="str">
        <f>リレーオーダー用紙!AW57</f>
        <v>999:99.99</v>
      </c>
      <c r="F52" s="59" t="str">
        <f>団体!$B$3</f>
        <v/>
      </c>
      <c r="G52">
        <v>0</v>
      </c>
      <c r="H52">
        <v>6</v>
      </c>
      <c r="I52">
        <v>200</v>
      </c>
      <c r="J52" t="str">
        <f>リレーオーダー用紙!AS57</f>
        <v/>
      </c>
      <c r="K52" t="str">
        <f>リレーオーダー用紙!AT57</f>
        <v/>
      </c>
      <c r="L52" t="str">
        <f>リレーオーダー用紙!AU57</f>
        <v/>
      </c>
      <c r="M52" t="str">
        <f>リレーオーダー用紙!AV57</f>
        <v/>
      </c>
    </row>
    <row r="53" spans="1:13">
      <c r="A53" s="137" t="str">
        <f>IF(リレーオーダー用紙!F58="","",9)</f>
        <v/>
      </c>
      <c r="B53" s="150">
        <f>団体!$C$3</f>
        <v>0</v>
      </c>
      <c r="C53" s="137">
        <f>団体!$E$3</f>
        <v>0</v>
      </c>
      <c r="D53" s="148" t="str">
        <f>リレーオーダー用紙!AH58</f>
        <v/>
      </c>
      <c r="E53" s="137" t="str">
        <f>リレーオーダー用紙!AW58</f>
        <v>999:99.99</v>
      </c>
      <c r="F53" s="148" t="str">
        <f>団体!$B$3</f>
        <v/>
      </c>
      <c r="G53" s="137">
        <v>0</v>
      </c>
      <c r="H53" s="137">
        <v>6</v>
      </c>
      <c r="I53" s="137">
        <v>200</v>
      </c>
      <c r="J53" s="137" t="str">
        <f>リレーオーダー用紙!AS58</f>
        <v/>
      </c>
      <c r="K53" s="137" t="str">
        <f>リレーオーダー用紙!AT58</f>
        <v/>
      </c>
      <c r="L53" s="137" t="str">
        <f>リレーオーダー用紙!AU58</f>
        <v/>
      </c>
      <c r="M53" s="137" t="str">
        <f>リレーオーダー用紙!AV58</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89"/>
  <sheetViews>
    <sheetView showGridLines="0" zoomScaleNormal="75" workbookViewId="0">
      <pane xSplit="5" ySplit="5" topLeftCell="F6" activePane="bottomRight" state="frozen"/>
      <selection pane="topRight" activeCell="F1" sqref="F1"/>
      <selection pane="bottomLeft" activeCell="A6" sqref="A6"/>
      <selection pane="bottomRight" activeCell="B6" sqref="B6"/>
    </sheetView>
  </sheetViews>
  <sheetFormatPr defaultRowHeight="16.5" customHeight="1"/>
  <cols>
    <col min="1" max="1" width="4.7109375" style="11" customWidth="1"/>
    <col min="2" max="2" width="14.140625" style="4" customWidth="1"/>
    <col min="3" max="3" width="10.140625" style="11" hidden="1" customWidth="1"/>
    <col min="4" max="5" width="13.5703125" style="4" customWidth="1"/>
    <col min="6" max="7" width="13" style="4" hidden="1" customWidth="1"/>
    <col min="8" max="8" width="19.7109375" style="6" customWidth="1"/>
    <col min="9" max="9" width="11.7109375" style="4" customWidth="1"/>
    <col min="10" max="10" width="19.7109375" style="6" customWidth="1"/>
    <col min="11" max="11" width="11.7109375" style="4" customWidth="1"/>
    <col min="12" max="12" width="19.7109375" style="6" customWidth="1"/>
    <col min="13" max="13" width="11.7109375" style="4" customWidth="1"/>
    <col min="14" max="14" width="19.7109375" style="6" customWidth="1"/>
    <col min="15" max="15" width="11.7109375" style="4" customWidth="1"/>
    <col min="16" max="16" width="6.85546875" style="4" customWidth="1"/>
    <col min="17" max="17" width="4" style="4" customWidth="1"/>
    <col min="18" max="19" width="5.7109375" style="4" hidden="1" customWidth="1"/>
    <col min="20" max="21" width="9.140625" style="4" hidden="1" customWidth="1"/>
    <col min="22" max="22" width="19.5703125" style="7" hidden="1" customWidth="1"/>
    <col min="23" max="23" width="4.140625" style="7" hidden="1" customWidth="1"/>
    <col min="24" max="24" width="5.42578125" style="4" hidden="1" customWidth="1"/>
    <col min="25" max="26" width="5" style="4" hidden="1" customWidth="1"/>
    <col min="27" max="27" width="16" style="4" hidden="1" customWidth="1"/>
    <col min="28" max="28" width="11.5703125" style="4" hidden="1" customWidth="1"/>
    <col min="29" max="29" width="7.7109375" style="4" hidden="1" customWidth="1"/>
    <col min="30" max="30" width="5.7109375" style="4" hidden="1" customWidth="1"/>
    <col min="31" max="32" width="19.5703125" style="4" hidden="1" customWidth="1"/>
    <col min="33" max="33" width="6.42578125" style="4" hidden="1" customWidth="1"/>
    <col min="34" max="35" width="3.140625" style="4" hidden="1" customWidth="1"/>
    <col min="36" max="37" width="4" style="4" hidden="1" customWidth="1"/>
    <col min="38" max="38" width="5.140625" style="4" hidden="1" customWidth="1"/>
    <col min="39" max="40" width="6.28515625" style="4" hidden="1" customWidth="1"/>
    <col min="41" max="41" width="4.85546875" style="4" hidden="1" customWidth="1"/>
    <col min="42" max="42" width="9.140625" style="4" hidden="1" customWidth="1"/>
    <col min="43" max="46" width="11.5703125" style="4" hidden="1" customWidth="1"/>
    <col min="47" max="47" width="9.140625" style="4" hidden="1" customWidth="1"/>
    <col min="48" max="48" width="9.7109375" style="4" hidden="1" customWidth="1"/>
    <col min="49" max="50" width="0" style="4" hidden="1" customWidth="1"/>
    <col min="51" max="16384" width="9.140625" style="4"/>
  </cols>
  <sheetData>
    <row r="1" spans="1:48" ht="16.5" customHeight="1">
      <c r="A1" s="51" t="str">
        <f>申込書!B1</f>
        <v>第27回ＪＳＣＡマスターズ水泳通信記録会</v>
      </c>
      <c r="L1" s="52"/>
      <c r="M1" s="20"/>
      <c r="N1" s="52"/>
      <c r="O1" s="185" t="s">
        <v>90</v>
      </c>
      <c r="P1" s="187"/>
    </row>
    <row r="2" spans="1:48" ht="16.5" customHeight="1">
      <c r="B2" s="133"/>
      <c r="C2" s="133"/>
      <c r="D2" s="133"/>
      <c r="E2" s="133"/>
      <c r="F2" s="133"/>
      <c r="G2" s="133"/>
      <c r="H2" s="133"/>
      <c r="I2" s="133"/>
      <c r="J2" s="133"/>
      <c r="K2" s="133"/>
      <c r="L2" s="133"/>
      <c r="M2" s="133"/>
      <c r="N2" s="133"/>
      <c r="O2" s="133"/>
      <c r="P2" s="133"/>
      <c r="Q2" s="133"/>
      <c r="R2" s="133"/>
      <c r="S2" s="133"/>
      <c r="AB2" s="133"/>
    </row>
    <row r="3" spans="1:48" ht="16.5" customHeight="1">
      <c r="A3" s="158" t="str">
        <f>申込書!C4&amp;申込書!D4&amp;申込書!E4&amp;申込書!F4&amp;申込書!G4&amp;申込書!H4&amp;申込書!I4&amp;申込書!J4</f>
        <v/>
      </c>
      <c r="C3" s="5" t="str">
        <f>IF(申込書!C6="","チーム登録を行って下さい",申込書!C6)</f>
        <v>チーム登録を行って下さい</v>
      </c>
      <c r="D3" s="180">
        <f>申込書!Q4</f>
        <v>0</v>
      </c>
      <c r="E3" s="5"/>
      <c r="F3" s="5"/>
      <c r="G3" s="5"/>
      <c r="H3" s="179" t="s">
        <v>299</v>
      </c>
      <c r="R3" s="198" t="s">
        <v>58</v>
      </c>
      <c r="S3" s="198"/>
    </row>
    <row r="4" spans="1:48" s="11" customFormat="1" ht="16.5" customHeight="1">
      <c r="A4" s="9" t="s">
        <v>11</v>
      </c>
      <c r="B4" s="9" t="s">
        <v>9</v>
      </c>
      <c r="C4" s="9" t="s">
        <v>10</v>
      </c>
      <c r="D4" s="9" t="s">
        <v>12</v>
      </c>
      <c r="E4" s="9" t="s">
        <v>13</v>
      </c>
      <c r="F4" s="9" t="s">
        <v>14</v>
      </c>
      <c r="G4" s="9" t="s">
        <v>15</v>
      </c>
      <c r="H4" s="263" t="s">
        <v>196</v>
      </c>
      <c r="I4" s="264"/>
      <c r="J4" s="263" t="s">
        <v>197</v>
      </c>
      <c r="K4" s="264"/>
      <c r="L4" s="263" t="s">
        <v>198</v>
      </c>
      <c r="M4" s="264"/>
      <c r="N4" s="263" t="s">
        <v>199</v>
      </c>
      <c r="O4" s="264"/>
      <c r="P4" s="9" t="s">
        <v>24</v>
      </c>
      <c r="Q4" s="10"/>
      <c r="R4" s="10" t="s">
        <v>186</v>
      </c>
      <c r="S4" s="10" t="s">
        <v>187</v>
      </c>
      <c r="V4" s="12"/>
      <c r="W4" s="12"/>
      <c r="AB4" s="10" t="s">
        <v>50</v>
      </c>
      <c r="AC4" s="11" t="s">
        <v>25</v>
      </c>
      <c r="AD4" s="11" t="s">
        <v>179</v>
      </c>
      <c r="AE4" s="11" t="s">
        <v>193</v>
      </c>
      <c r="AF4" s="11" t="s">
        <v>194</v>
      </c>
      <c r="AG4" s="11" t="s">
        <v>192</v>
      </c>
      <c r="AH4" s="262" t="s">
        <v>161</v>
      </c>
      <c r="AI4" s="262"/>
      <c r="AJ4" s="262"/>
      <c r="AK4" s="262"/>
      <c r="AL4" s="262" t="s">
        <v>162</v>
      </c>
      <c r="AM4" s="262"/>
      <c r="AN4" s="262"/>
      <c r="AO4" s="262"/>
      <c r="AQ4" s="262" t="s">
        <v>165</v>
      </c>
      <c r="AR4" s="262"/>
      <c r="AS4" s="262"/>
      <c r="AT4" s="262"/>
    </row>
    <row r="5" spans="1:48" ht="16.5" customHeight="1">
      <c r="A5" s="5" t="s">
        <v>48</v>
      </c>
      <c r="H5" s="124" t="s">
        <v>132</v>
      </c>
      <c r="I5" s="156" t="s">
        <v>266</v>
      </c>
      <c r="J5" s="124" t="s">
        <v>132</v>
      </c>
      <c r="K5" s="156" t="s">
        <v>266</v>
      </c>
      <c r="L5" s="124" t="s">
        <v>132</v>
      </c>
      <c r="M5" s="156" t="s">
        <v>266</v>
      </c>
      <c r="N5" s="124" t="s">
        <v>132</v>
      </c>
      <c r="O5" s="156" t="s">
        <v>266</v>
      </c>
      <c r="P5" s="139"/>
      <c r="Y5" s="4">
        <v>0</v>
      </c>
      <c r="AH5" s="139" t="s">
        <v>51</v>
      </c>
      <c r="AI5" s="139" t="s">
        <v>52</v>
      </c>
      <c r="AJ5" s="139" t="s">
        <v>53</v>
      </c>
      <c r="AK5" s="139" t="s">
        <v>54</v>
      </c>
      <c r="AL5" s="139" t="s">
        <v>51</v>
      </c>
      <c r="AM5" s="139" t="s">
        <v>52</v>
      </c>
      <c r="AN5" s="139" t="s">
        <v>53</v>
      </c>
      <c r="AO5" s="139" t="s">
        <v>54</v>
      </c>
      <c r="AQ5" s="9" t="s">
        <v>51</v>
      </c>
      <c r="AR5" s="9" t="s">
        <v>52</v>
      </c>
      <c r="AS5" s="9" t="s">
        <v>53</v>
      </c>
      <c r="AT5" s="9" t="s">
        <v>54</v>
      </c>
      <c r="AU5" s="4" t="s">
        <v>267</v>
      </c>
      <c r="AV5" s="4" t="s">
        <v>268</v>
      </c>
    </row>
    <row r="6" spans="1:48" ht="16.5" customHeight="1">
      <c r="A6" s="9" t="str">
        <f>IF(B6="","",1)</f>
        <v/>
      </c>
      <c r="B6" s="95"/>
      <c r="C6" s="96"/>
      <c r="D6" s="97"/>
      <c r="E6" s="97"/>
      <c r="F6" s="97"/>
      <c r="G6" s="97"/>
      <c r="H6" s="151"/>
      <c r="I6" s="130"/>
      <c r="J6" s="151"/>
      <c r="K6" s="130"/>
      <c r="L6" s="151"/>
      <c r="M6" s="130"/>
      <c r="N6" s="151"/>
      <c r="O6" s="130"/>
      <c r="P6" s="9" t="str">
        <f>IF(B6="","",YEAR(申込書!$C$60)-YEAR(申込一覧表!B6))</f>
        <v/>
      </c>
      <c r="Q6" s="13"/>
      <c r="R6" s="14">
        <f t="shared" ref="R6:R45" si="0">IF(H6="",0,IF(H6=J6,1,0))</f>
        <v>0</v>
      </c>
      <c r="S6" s="14">
        <f t="shared" ref="S6:S45" si="1">IF(L6="",0,IF(L6=N6,1,0))</f>
        <v>0</v>
      </c>
      <c r="T6" s="4" t="str">
        <f t="shared" ref="T6:T45" si="2">TRIM(D6)</f>
        <v/>
      </c>
      <c r="U6" s="4" t="str">
        <f t="shared" ref="U6:U45" si="3">TRIM(E6)</f>
        <v/>
      </c>
      <c r="V6" s="30" t="s">
        <v>202</v>
      </c>
      <c r="W6" s="57">
        <v>1</v>
      </c>
      <c r="X6" s="4">
        <f t="shared" ref="X6:X45" si="4">LEN(T6)+LEN(U6)</f>
        <v>0</v>
      </c>
      <c r="Y6" s="4">
        <f>Y5+IF(AA6="",0,1)</f>
        <v>0</v>
      </c>
      <c r="Z6" s="4" t="str">
        <f>IF(AA6="","",Y6)</f>
        <v/>
      </c>
      <c r="AA6" s="4" t="str">
        <f t="shared" ref="AA6:AA45" si="5">T6&amp;IF(OR(X6&gt;4,X6=0),"",REPT("  ",5-X6))&amp;U6</f>
        <v/>
      </c>
      <c r="AB6" s="14">
        <f>COUNTA(I6,K6,M6,O6)</f>
        <v>0</v>
      </c>
      <c r="AC6" s="4" t="str">
        <f t="shared" ref="AC6:AC45" si="6">IF(P6="","",IF(P6&lt;25,18,P6-MOD(P6,5)))</f>
        <v/>
      </c>
      <c r="AD6" s="4">
        <v>0</v>
      </c>
      <c r="AE6" s="4" t="str">
        <f t="shared" ref="AE6:AE45" si="7">F6&amp;" "&amp;G6</f>
        <v xml:space="preserve"> </v>
      </c>
      <c r="AF6" s="4" t="str">
        <f t="shared" ref="AF6:AF45" si="8">T6&amp;"  "&amp;U6</f>
        <v xml:space="preserve">  </v>
      </c>
      <c r="AG6" s="4" t="str">
        <f>P6</f>
        <v/>
      </c>
      <c r="AH6" s="4" t="str">
        <f>IF(H6="","",VLOOKUP(H6,$V$5:$W$12,2,0))</f>
        <v/>
      </c>
      <c r="AI6" s="4" t="str">
        <f t="shared" ref="AI6:AI45" si="9">IF(J6="","",VLOOKUP(J6,$V$6:$W$12,2,0))</f>
        <v/>
      </c>
      <c r="AJ6" s="4" t="str">
        <f>IF(L6="","",VLOOKUP(L6,$V$5:$W$12,2,0))</f>
        <v/>
      </c>
      <c r="AK6" s="4" t="str">
        <f>IF(N6="","",VLOOKUP(N6,$V$5:$W$12,2,0))</f>
        <v/>
      </c>
      <c r="AL6" s="4" t="str">
        <f>IF(H6="","",VALUE(LEFT(H6,4)))</f>
        <v/>
      </c>
      <c r="AM6" s="4" t="str">
        <f>IF(J6="","",VALUE(LEFT(J6,4)))</f>
        <v/>
      </c>
      <c r="AN6" s="4" t="str">
        <f>IF(L6="","",VALUE(LEFT(L6,4)))</f>
        <v/>
      </c>
      <c r="AO6" s="4" t="str">
        <f>IF(N6="","",VALUE(LEFT(N6,4)))</f>
        <v/>
      </c>
      <c r="AP6" s="4">
        <f t="shared" ref="AP6:AP45" si="10">IF(C6="100歳",1,0)</f>
        <v>0</v>
      </c>
      <c r="AQ6" s="4" t="str">
        <f>IF(I6="","999:99.99"," "&amp;LEFT(RIGHT("  "&amp;TEXT(I6,"0.00"),8),3)&amp;":"&amp;RIGHT(TEXT(I6,"0.00"),5))</f>
        <v>999:99.99</v>
      </c>
      <c r="AR6" s="4" t="str">
        <f>IF(K6="","999:99.99"," "&amp;LEFT(RIGHT("  "&amp;TEXT(K6,"0.00"),8),3)&amp;":"&amp;RIGHT(TEXT(K6,"0.00"),5))</f>
        <v>999:99.99</v>
      </c>
      <c r="AS6" s="4" t="str">
        <f>IF(M6="","999:99.99"," "&amp;LEFT(RIGHT("  "&amp;TEXT(M6,"0.00"),8),3)&amp;":"&amp;RIGHT(TEXT(M6,"0.00"),5))</f>
        <v>999:99.99</v>
      </c>
      <c r="AT6" s="4" t="str">
        <f>IF(O6="","999:99.99"," "&amp;LEFT(RIGHT("  "&amp;TEXT(O6,"0.00"),8),3)&amp;":"&amp;RIGHT(TEXT(O6,"0.00"),5))</f>
        <v>999:99.99</v>
      </c>
      <c r="AU6" s="4" t="str">
        <f>IF(AH6="","",COUNT(AH6))</f>
        <v/>
      </c>
      <c r="AV6" s="4" t="str">
        <f>IF(AI6="","",COUNT(AI6:AK6))</f>
        <v/>
      </c>
    </row>
    <row r="7" spans="1:48" ht="16.5" customHeight="1">
      <c r="A7" s="9" t="str">
        <f t="shared" ref="A7:A45" si="11">IF(B7="","",A6+1)</f>
        <v/>
      </c>
      <c r="B7" s="95"/>
      <c r="C7" s="96"/>
      <c r="D7" s="97"/>
      <c r="E7" s="97"/>
      <c r="F7" s="97"/>
      <c r="G7" s="97"/>
      <c r="H7" s="151"/>
      <c r="I7" s="130"/>
      <c r="J7" s="151"/>
      <c r="K7" s="130"/>
      <c r="L7" s="151"/>
      <c r="M7" s="130"/>
      <c r="N7" s="151"/>
      <c r="O7" s="130"/>
      <c r="P7" s="9" t="str">
        <f>IF(B7="","",YEAR(申込書!$C$60)-YEAR(申込一覧表!B7))</f>
        <v/>
      </c>
      <c r="Q7" s="13"/>
      <c r="R7" s="14">
        <f t="shared" si="0"/>
        <v>0</v>
      </c>
      <c r="S7" s="14">
        <f t="shared" si="1"/>
        <v>0</v>
      </c>
      <c r="T7" s="4" t="str">
        <f t="shared" si="2"/>
        <v/>
      </c>
      <c r="U7" s="4" t="str">
        <f t="shared" si="3"/>
        <v/>
      </c>
      <c r="V7" s="31" t="s">
        <v>200</v>
      </c>
      <c r="W7" s="57">
        <v>1</v>
      </c>
      <c r="X7" s="4">
        <f t="shared" si="4"/>
        <v>0</v>
      </c>
      <c r="Y7" s="4">
        <f t="shared" ref="Y7:Y70" si="12">Y6+IF(AA7="",0,1)</f>
        <v>0</v>
      </c>
      <c r="Z7" s="4" t="str">
        <f t="shared" ref="Z7:Z70" si="13">IF(AA7="","",Y7)</f>
        <v/>
      </c>
      <c r="AA7" s="4" t="str">
        <f t="shared" si="5"/>
        <v/>
      </c>
      <c r="AB7" s="14">
        <f t="shared" ref="AB7:AB45" si="14">COUNTA(I7,K7,M7,O7)</f>
        <v>0</v>
      </c>
      <c r="AC7" s="4" t="str">
        <f t="shared" si="6"/>
        <v/>
      </c>
      <c r="AD7" s="4">
        <v>0</v>
      </c>
      <c r="AE7" s="4" t="str">
        <f t="shared" si="7"/>
        <v xml:space="preserve"> </v>
      </c>
      <c r="AF7" s="4" t="str">
        <f t="shared" si="8"/>
        <v xml:space="preserve">  </v>
      </c>
      <c r="AG7" s="4" t="str">
        <f t="shared" ref="AG7:AG45" si="15">P7</f>
        <v/>
      </c>
      <c r="AH7" s="4" t="str">
        <f t="shared" ref="AH7:AH46" si="16">IF(H7="","",VLOOKUP(H7,$V$6:$W$12,2,0))</f>
        <v/>
      </c>
      <c r="AI7" s="4" t="str">
        <f t="shared" si="9"/>
        <v/>
      </c>
      <c r="AJ7" s="4" t="str">
        <f t="shared" ref="AJ7:AJ45" si="17">IF(L7="","",VLOOKUP(L7,$V$5:$W$12,2,0))</f>
        <v/>
      </c>
      <c r="AK7" s="4" t="str">
        <f t="shared" ref="AK7:AK45" si="18">IF(N7="","",VLOOKUP(N7,$V$5:$W$12,2,0))</f>
        <v/>
      </c>
      <c r="AL7" s="4" t="str">
        <f t="shared" ref="AL7:AL45" si="19">IF(H7="","",VALUE(LEFT(H7,4)))</f>
        <v/>
      </c>
      <c r="AM7" s="4" t="str">
        <f t="shared" ref="AM7:AM45" si="20">IF(J7="","",VALUE(LEFT(J7,4)))</f>
        <v/>
      </c>
      <c r="AN7" s="4" t="str">
        <f t="shared" ref="AN7:AN45" si="21">IF(L7="","",VALUE(LEFT(L7,4)))</f>
        <v/>
      </c>
      <c r="AO7" s="4" t="str">
        <f t="shared" ref="AO7:AO45" si="22">IF(N7="","",VALUE(LEFT(N7,4)))</f>
        <v/>
      </c>
      <c r="AP7" s="4">
        <f t="shared" si="10"/>
        <v>0</v>
      </c>
      <c r="AQ7" s="4" t="str">
        <f t="shared" ref="AQ7:AQ45" si="23">IF(I7="","999:99.99"," "&amp;LEFT(RIGHT("  "&amp;TEXT(I7,"0.00"),8),3)&amp;":"&amp;RIGHT(TEXT(I7,"0.00"),5))</f>
        <v>999:99.99</v>
      </c>
      <c r="AR7" s="4" t="str">
        <f t="shared" ref="AR7:AR45" si="24">IF(K7="","999:99.99"," "&amp;LEFT(RIGHT("  "&amp;TEXT(K7,"0.00"),8),3)&amp;":"&amp;RIGHT(TEXT(K7,"0.00"),5))</f>
        <v>999:99.99</v>
      </c>
      <c r="AS7" s="4" t="str">
        <f t="shared" ref="AS7:AS45" si="25">IF(M7="","999:99.99"," "&amp;LEFT(RIGHT("  "&amp;TEXT(M7,"0.00"),8),3)&amp;":"&amp;RIGHT(TEXT(M7,"0.00"),5))</f>
        <v>999:99.99</v>
      </c>
      <c r="AT7" s="4" t="str">
        <f t="shared" ref="AT7:AT45" si="26">IF(O7="","999:99.99"," "&amp;LEFT(RIGHT("  "&amp;TEXT(O7,"0.00"),8),3)&amp;":"&amp;RIGHT(TEXT(O7,"0.00"),5))</f>
        <v>999:99.99</v>
      </c>
      <c r="AU7" s="4" t="str">
        <f t="shared" ref="AU7:AU70" si="27">IF(AH7="","",COUNT(AH7))</f>
        <v/>
      </c>
      <c r="AV7" s="4" t="str">
        <f>IF(AI7="","",COUNT(AI7:AK7))</f>
        <v/>
      </c>
    </row>
    <row r="8" spans="1:48" ht="16.5" customHeight="1">
      <c r="A8" s="9" t="str">
        <f t="shared" si="11"/>
        <v/>
      </c>
      <c r="B8" s="95"/>
      <c r="C8" s="96"/>
      <c r="D8" s="97"/>
      <c r="E8" s="97"/>
      <c r="F8" s="97"/>
      <c r="G8" s="97"/>
      <c r="H8" s="151"/>
      <c r="I8" s="130"/>
      <c r="J8" s="151"/>
      <c r="K8" s="130"/>
      <c r="L8" s="151"/>
      <c r="M8" s="130"/>
      <c r="N8" s="151"/>
      <c r="O8" s="130"/>
      <c r="P8" s="9" t="str">
        <f>IF(B8="","",YEAR(申込書!$C$60)-YEAR(申込一覧表!B8))</f>
        <v/>
      </c>
      <c r="Q8" s="13"/>
      <c r="R8" s="14">
        <f t="shared" si="0"/>
        <v>0</v>
      </c>
      <c r="S8" s="14">
        <f t="shared" si="1"/>
        <v>0</v>
      </c>
      <c r="T8" s="4" t="str">
        <f t="shared" si="2"/>
        <v/>
      </c>
      <c r="U8" s="4" t="str">
        <f t="shared" si="3"/>
        <v/>
      </c>
      <c r="V8" s="31" t="s">
        <v>201</v>
      </c>
      <c r="W8" s="57">
        <v>1</v>
      </c>
      <c r="X8" s="4">
        <f t="shared" si="4"/>
        <v>0</v>
      </c>
      <c r="Y8" s="4">
        <f t="shared" si="12"/>
        <v>0</v>
      </c>
      <c r="Z8" s="4" t="str">
        <f t="shared" si="13"/>
        <v/>
      </c>
      <c r="AA8" s="4" t="str">
        <f t="shared" si="5"/>
        <v/>
      </c>
      <c r="AB8" s="14">
        <f t="shared" si="14"/>
        <v>0</v>
      </c>
      <c r="AC8" s="4" t="str">
        <f t="shared" si="6"/>
        <v/>
      </c>
      <c r="AD8" s="4">
        <v>0</v>
      </c>
      <c r="AE8" s="4" t="str">
        <f t="shared" si="7"/>
        <v xml:space="preserve"> </v>
      </c>
      <c r="AF8" s="4" t="str">
        <f t="shared" si="8"/>
        <v xml:space="preserve">  </v>
      </c>
      <c r="AG8" s="4" t="str">
        <f t="shared" si="15"/>
        <v/>
      </c>
      <c r="AH8" s="4" t="str">
        <f t="shared" si="16"/>
        <v/>
      </c>
      <c r="AI8" s="4" t="str">
        <f t="shared" si="9"/>
        <v/>
      </c>
      <c r="AJ8" s="4" t="str">
        <f t="shared" si="17"/>
        <v/>
      </c>
      <c r="AK8" s="4" t="str">
        <f t="shared" si="18"/>
        <v/>
      </c>
      <c r="AL8" s="4" t="str">
        <f t="shared" si="19"/>
        <v/>
      </c>
      <c r="AM8" s="4" t="str">
        <f t="shared" si="20"/>
        <v/>
      </c>
      <c r="AN8" s="4" t="str">
        <f t="shared" si="21"/>
        <v/>
      </c>
      <c r="AO8" s="4" t="str">
        <f t="shared" si="22"/>
        <v/>
      </c>
      <c r="AP8" s="4">
        <f t="shared" si="10"/>
        <v>0</v>
      </c>
      <c r="AQ8" s="4" t="str">
        <f t="shared" si="23"/>
        <v>999:99.99</v>
      </c>
      <c r="AR8" s="4" t="str">
        <f t="shared" si="24"/>
        <v>999:99.99</v>
      </c>
      <c r="AS8" s="4" t="str">
        <f t="shared" si="25"/>
        <v>999:99.99</v>
      </c>
      <c r="AT8" s="4" t="str">
        <f t="shared" si="26"/>
        <v>999:99.99</v>
      </c>
      <c r="AU8" s="4" t="str">
        <f t="shared" si="27"/>
        <v/>
      </c>
      <c r="AV8" s="4" t="str">
        <f>IF(AI8="","",COUNT(AI8:AK8))</f>
        <v/>
      </c>
    </row>
    <row r="9" spans="1:48" ht="16.5" customHeight="1">
      <c r="A9" s="9" t="str">
        <f t="shared" si="11"/>
        <v/>
      </c>
      <c r="B9" s="95"/>
      <c r="C9" s="96"/>
      <c r="D9" s="97"/>
      <c r="E9" s="97"/>
      <c r="F9" s="97"/>
      <c r="G9" s="97"/>
      <c r="H9" s="151"/>
      <c r="I9" s="130"/>
      <c r="J9" s="151"/>
      <c r="K9" s="130"/>
      <c r="L9" s="151"/>
      <c r="M9" s="130"/>
      <c r="N9" s="151"/>
      <c r="O9" s="130"/>
      <c r="P9" s="9" t="str">
        <f>IF(B9="","",YEAR(申込書!$C$60)-YEAR(申込一覧表!B9))</f>
        <v/>
      </c>
      <c r="Q9" s="13"/>
      <c r="R9" s="14">
        <f t="shared" si="0"/>
        <v>0</v>
      </c>
      <c r="S9" s="14">
        <f t="shared" si="1"/>
        <v>0</v>
      </c>
      <c r="T9" s="4" t="str">
        <f t="shared" si="2"/>
        <v/>
      </c>
      <c r="U9" s="4" t="str">
        <f t="shared" si="3"/>
        <v/>
      </c>
      <c r="V9" s="31" t="s">
        <v>203</v>
      </c>
      <c r="W9" s="57">
        <v>5</v>
      </c>
      <c r="X9" s="4">
        <f t="shared" si="4"/>
        <v>0</v>
      </c>
      <c r="Y9" s="4">
        <f t="shared" si="12"/>
        <v>0</v>
      </c>
      <c r="Z9" s="4" t="str">
        <f t="shared" si="13"/>
        <v/>
      </c>
      <c r="AA9" s="4" t="str">
        <f t="shared" si="5"/>
        <v/>
      </c>
      <c r="AB9" s="14">
        <f t="shared" si="14"/>
        <v>0</v>
      </c>
      <c r="AC9" s="4" t="str">
        <f t="shared" si="6"/>
        <v/>
      </c>
      <c r="AD9" s="4">
        <v>0</v>
      </c>
      <c r="AE9" s="4" t="str">
        <f t="shared" si="7"/>
        <v xml:space="preserve"> </v>
      </c>
      <c r="AF9" s="4" t="str">
        <f t="shared" si="8"/>
        <v xml:space="preserve">  </v>
      </c>
      <c r="AG9" s="4" t="str">
        <f t="shared" si="15"/>
        <v/>
      </c>
      <c r="AH9" s="4" t="str">
        <f t="shared" si="16"/>
        <v/>
      </c>
      <c r="AI9" s="4" t="str">
        <f t="shared" si="9"/>
        <v/>
      </c>
      <c r="AJ9" s="4" t="str">
        <f t="shared" si="17"/>
        <v/>
      </c>
      <c r="AK9" s="4" t="str">
        <f t="shared" si="18"/>
        <v/>
      </c>
      <c r="AL9" s="4" t="str">
        <f t="shared" si="19"/>
        <v/>
      </c>
      <c r="AM9" s="4" t="str">
        <f t="shared" si="20"/>
        <v/>
      </c>
      <c r="AN9" s="4" t="str">
        <f t="shared" si="21"/>
        <v/>
      </c>
      <c r="AO9" s="4" t="str">
        <f t="shared" si="22"/>
        <v/>
      </c>
      <c r="AP9" s="4">
        <f t="shared" si="10"/>
        <v>0</v>
      </c>
      <c r="AQ9" s="4" t="str">
        <f t="shared" si="23"/>
        <v>999:99.99</v>
      </c>
      <c r="AR9" s="4" t="str">
        <f t="shared" si="24"/>
        <v>999:99.99</v>
      </c>
      <c r="AS9" s="4" t="str">
        <f t="shared" si="25"/>
        <v>999:99.99</v>
      </c>
      <c r="AT9" s="4" t="str">
        <f t="shared" si="26"/>
        <v>999:99.99</v>
      </c>
      <c r="AU9" s="4" t="str">
        <f t="shared" si="27"/>
        <v/>
      </c>
      <c r="AV9" s="4" t="str">
        <f t="shared" ref="AV9:AV72" si="28">IF(AI9="","",COUNT(AI9:AK9))</f>
        <v/>
      </c>
    </row>
    <row r="10" spans="1:48" ht="16.5" customHeight="1">
      <c r="A10" s="9" t="str">
        <f t="shared" si="11"/>
        <v/>
      </c>
      <c r="B10" s="95"/>
      <c r="C10" s="96"/>
      <c r="D10" s="97"/>
      <c r="E10" s="97"/>
      <c r="F10" s="97"/>
      <c r="G10" s="97"/>
      <c r="H10" s="151"/>
      <c r="I10" s="130"/>
      <c r="J10" s="151"/>
      <c r="K10" s="130"/>
      <c r="L10" s="151"/>
      <c r="M10" s="130"/>
      <c r="N10" s="151"/>
      <c r="O10" s="130"/>
      <c r="P10" s="9" t="str">
        <f>IF(B10="","",YEAR(申込書!$C$60)-YEAR(申込一覧表!B10))</f>
        <v/>
      </c>
      <c r="Q10" s="13"/>
      <c r="R10" s="14">
        <f t="shared" si="0"/>
        <v>0</v>
      </c>
      <c r="S10" s="14">
        <f t="shared" si="1"/>
        <v>0</v>
      </c>
      <c r="T10" s="4" t="str">
        <f t="shared" si="2"/>
        <v/>
      </c>
      <c r="U10" s="4" t="str">
        <f t="shared" si="3"/>
        <v/>
      </c>
      <c r="V10" s="31"/>
      <c r="W10" s="57">
        <v>5</v>
      </c>
      <c r="X10" s="4">
        <f t="shared" si="4"/>
        <v>0</v>
      </c>
      <c r="Y10" s="4">
        <f t="shared" si="12"/>
        <v>0</v>
      </c>
      <c r="Z10" s="4" t="str">
        <f t="shared" si="13"/>
        <v/>
      </c>
      <c r="AA10" s="4" t="str">
        <f t="shared" si="5"/>
        <v/>
      </c>
      <c r="AB10" s="14">
        <f t="shared" si="14"/>
        <v>0</v>
      </c>
      <c r="AC10" s="4" t="str">
        <f t="shared" si="6"/>
        <v/>
      </c>
      <c r="AD10" s="4">
        <v>0</v>
      </c>
      <c r="AE10" s="4" t="str">
        <f t="shared" si="7"/>
        <v xml:space="preserve"> </v>
      </c>
      <c r="AF10" s="4" t="str">
        <f t="shared" si="8"/>
        <v xml:space="preserve">  </v>
      </c>
      <c r="AG10" s="4" t="str">
        <f t="shared" si="15"/>
        <v/>
      </c>
      <c r="AH10" s="4" t="str">
        <f t="shared" si="16"/>
        <v/>
      </c>
      <c r="AI10" s="4" t="str">
        <f t="shared" si="9"/>
        <v/>
      </c>
      <c r="AJ10" s="4" t="str">
        <f t="shared" si="17"/>
        <v/>
      </c>
      <c r="AK10" s="4" t="str">
        <f t="shared" si="18"/>
        <v/>
      </c>
      <c r="AL10" s="4" t="str">
        <f t="shared" si="19"/>
        <v/>
      </c>
      <c r="AM10" s="4" t="str">
        <f t="shared" si="20"/>
        <v/>
      </c>
      <c r="AN10" s="4" t="str">
        <f t="shared" si="21"/>
        <v/>
      </c>
      <c r="AO10" s="4" t="str">
        <f t="shared" si="22"/>
        <v/>
      </c>
      <c r="AP10" s="4">
        <f t="shared" si="10"/>
        <v>0</v>
      </c>
      <c r="AQ10" s="4" t="str">
        <f t="shared" si="23"/>
        <v>999:99.99</v>
      </c>
      <c r="AR10" s="4" t="str">
        <f t="shared" si="24"/>
        <v>999:99.99</v>
      </c>
      <c r="AS10" s="4" t="str">
        <f t="shared" si="25"/>
        <v>999:99.99</v>
      </c>
      <c r="AT10" s="4" t="str">
        <f t="shared" si="26"/>
        <v>999:99.99</v>
      </c>
      <c r="AU10" s="4" t="str">
        <f t="shared" si="27"/>
        <v/>
      </c>
      <c r="AV10" s="4" t="str">
        <f t="shared" si="28"/>
        <v/>
      </c>
    </row>
    <row r="11" spans="1:48" ht="16.5" customHeight="1">
      <c r="A11" s="9" t="str">
        <f t="shared" si="11"/>
        <v/>
      </c>
      <c r="B11" s="95"/>
      <c r="C11" s="96"/>
      <c r="D11" s="97"/>
      <c r="E11" s="97"/>
      <c r="F11" s="97"/>
      <c r="G11" s="97"/>
      <c r="H11" s="151"/>
      <c r="I11" s="130"/>
      <c r="J11" s="151"/>
      <c r="K11" s="130"/>
      <c r="L11" s="151"/>
      <c r="M11" s="130"/>
      <c r="N11" s="151"/>
      <c r="O11" s="130"/>
      <c r="P11" s="9" t="str">
        <f>IF(B11="","",YEAR(申込書!$C$60)-YEAR(申込一覧表!B11))</f>
        <v/>
      </c>
      <c r="Q11" s="13"/>
      <c r="R11" s="14">
        <f t="shared" si="0"/>
        <v>0</v>
      </c>
      <c r="S11" s="14">
        <f t="shared" si="1"/>
        <v>0</v>
      </c>
      <c r="T11" s="4" t="str">
        <f t="shared" si="2"/>
        <v/>
      </c>
      <c r="U11" s="4" t="str">
        <f t="shared" si="3"/>
        <v/>
      </c>
      <c r="V11" s="31"/>
      <c r="W11" s="132">
        <v>1</v>
      </c>
      <c r="X11" s="4">
        <f t="shared" si="4"/>
        <v>0</v>
      </c>
      <c r="Y11" s="4">
        <f t="shared" si="12"/>
        <v>0</v>
      </c>
      <c r="Z11" s="4" t="str">
        <f t="shared" si="13"/>
        <v/>
      </c>
      <c r="AA11" s="4" t="str">
        <f t="shared" si="5"/>
        <v/>
      </c>
      <c r="AB11" s="14">
        <f t="shared" si="14"/>
        <v>0</v>
      </c>
      <c r="AC11" s="4" t="str">
        <f t="shared" si="6"/>
        <v/>
      </c>
      <c r="AD11" s="4">
        <v>0</v>
      </c>
      <c r="AE11" s="4" t="str">
        <f t="shared" si="7"/>
        <v xml:space="preserve"> </v>
      </c>
      <c r="AF11" s="4" t="str">
        <f t="shared" si="8"/>
        <v xml:space="preserve">  </v>
      </c>
      <c r="AG11" s="4" t="str">
        <f t="shared" si="15"/>
        <v/>
      </c>
      <c r="AH11" s="4" t="str">
        <f t="shared" si="16"/>
        <v/>
      </c>
      <c r="AI11" s="4" t="str">
        <f t="shared" si="9"/>
        <v/>
      </c>
      <c r="AJ11" s="4" t="str">
        <f t="shared" si="17"/>
        <v/>
      </c>
      <c r="AK11" s="4" t="str">
        <f t="shared" si="18"/>
        <v/>
      </c>
      <c r="AL11" s="4" t="str">
        <f t="shared" si="19"/>
        <v/>
      </c>
      <c r="AM11" s="4" t="str">
        <f t="shared" si="20"/>
        <v/>
      </c>
      <c r="AN11" s="4" t="str">
        <f t="shared" si="21"/>
        <v/>
      </c>
      <c r="AO11" s="4" t="str">
        <f t="shared" si="22"/>
        <v/>
      </c>
      <c r="AP11" s="4">
        <f t="shared" si="10"/>
        <v>0</v>
      </c>
      <c r="AQ11" s="4" t="str">
        <f t="shared" si="23"/>
        <v>999:99.99</v>
      </c>
      <c r="AR11" s="4" t="str">
        <f t="shared" si="24"/>
        <v>999:99.99</v>
      </c>
      <c r="AS11" s="4" t="str">
        <f t="shared" si="25"/>
        <v>999:99.99</v>
      </c>
      <c r="AT11" s="4" t="str">
        <f t="shared" si="26"/>
        <v>999:99.99</v>
      </c>
      <c r="AU11" s="4" t="str">
        <f t="shared" si="27"/>
        <v/>
      </c>
      <c r="AV11" s="4" t="str">
        <f t="shared" si="28"/>
        <v/>
      </c>
    </row>
    <row r="12" spans="1:48" ht="16.5" customHeight="1">
      <c r="A12" s="9" t="str">
        <f t="shared" si="11"/>
        <v/>
      </c>
      <c r="B12" s="95"/>
      <c r="C12" s="96"/>
      <c r="D12" s="97"/>
      <c r="E12" s="97"/>
      <c r="F12" s="97"/>
      <c r="G12" s="97"/>
      <c r="H12" s="151"/>
      <c r="I12" s="130"/>
      <c r="J12" s="151"/>
      <c r="K12" s="130"/>
      <c r="L12" s="151"/>
      <c r="M12" s="130"/>
      <c r="N12" s="151"/>
      <c r="O12" s="130"/>
      <c r="P12" s="9" t="str">
        <f>IF(B12="","",YEAR(申込書!$C$60)-YEAR(申込一覧表!B12))</f>
        <v/>
      </c>
      <c r="Q12" s="13"/>
      <c r="R12" s="14">
        <f t="shared" si="0"/>
        <v>0</v>
      </c>
      <c r="S12" s="14">
        <f t="shared" si="1"/>
        <v>0</v>
      </c>
      <c r="T12" s="4" t="str">
        <f t="shared" si="2"/>
        <v/>
      </c>
      <c r="U12" s="4" t="str">
        <f t="shared" si="3"/>
        <v/>
      </c>
      <c r="V12" s="38"/>
      <c r="W12" s="132">
        <v>3</v>
      </c>
      <c r="X12" s="4">
        <f t="shared" si="4"/>
        <v>0</v>
      </c>
      <c r="Y12" s="4">
        <f t="shared" si="12"/>
        <v>0</v>
      </c>
      <c r="Z12" s="4" t="str">
        <f t="shared" si="13"/>
        <v/>
      </c>
      <c r="AA12" s="4" t="str">
        <f t="shared" si="5"/>
        <v/>
      </c>
      <c r="AB12" s="14">
        <f t="shared" si="14"/>
        <v>0</v>
      </c>
      <c r="AC12" s="4" t="str">
        <f t="shared" si="6"/>
        <v/>
      </c>
      <c r="AD12" s="4">
        <v>0</v>
      </c>
      <c r="AE12" s="4" t="str">
        <f t="shared" si="7"/>
        <v xml:space="preserve"> </v>
      </c>
      <c r="AF12" s="4" t="str">
        <f t="shared" si="8"/>
        <v xml:space="preserve">  </v>
      </c>
      <c r="AG12" s="4" t="str">
        <f t="shared" si="15"/>
        <v/>
      </c>
      <c r="AH12" s="4" t="str">
        <f t="shared" si="16"/>
        <v/>
      </c>
      <c r="AI12" s="4" t="str">
        <f t="shared" si="9"/>
        <v/>
      </c>
      <c r="AJ12" s="4" t="str">
        <f t="shared" si="17"/>
        <v/>
      </c>
      <c r="AK12" s="4" t="str">
        <f t="shared" si="18"/>
        <v/>
      </c>
      <c r="AL12" s="4" t="str">
        <f t="shared" si="19"/>
        <v/>
      </c>
      <c r="AM12" s="4" t="str">
        <f t="shared" si="20"/>
        <v/>
      </c>
      <c r="AN12" s="4" t="str">
        <f t="shared" si="21"/>
        <v/>
      </c>
      <c r="AO12" s="4" t="str">
        <f t="shared" si="22"/>
        <v/>
      </c>
      <c r="AP12" s="4">
        <f t="shared" si="10"/>
        <v>0</v>
      </c>
      <c r="AQ12" s="4" t="str">
        <f t="shared" si="23"/>
        <v>999:99.99</v>
      </c>
      <c r="AR12" s="4" t="str">
        <f t="shared" si="24"/>
        <v>999:99.99</v>
      </c>
      <c r="AS12" s="4" t="str">
        <f t="shared" si="25"/>
        <v>999:99.99</v>
      </c>
      <c r="AT12" s="4" t="str">
        <f t="shared" si="26"/>
        <v>999:99.99</v>
      </c>
      <c r="AU12" s="4" t="str">
        <f t="shared" si="27"/>
        <v/>
      </c>
      <c r="AV12" s="4" t="str">
        <f t="shared" si="28"/>
        <v/>
      </c>
    </row>
    <row r="13" spans="1:48" ht="16.5" customHeight="1">
      <c r="A13" s="9" t="str">
        <f t="shared" si="11"/>
        <v/>
      </c>
      <c r="B13" s="95"/>
      <c r="C13" s="96"/>
      <c r="D13" s="97"/>
      <c r="E13" s="97"/>
      <c r="F13" s="97"/>
      <c r="G13" s="97"/>
      <c r="H13" s="151"/>
      <c r="I13" s="130"/>
      <c r="J13" s="151"/>
      <c r="K13" s="130"/>
      <c r="L13" s="151"/>
      <c r="M13" s="130"/>
      <c r="N13" s="151"/>
      <c r="O13" s="130"/>
      <c r="P13" s="9" t="str">
        <f>IF(B13="","",YEAR(申込書!$C$60)-YEAR(申込一覧表!B13))</f>
        <v/>
      </c>
      <c r="Q13" s="13"/>
      <c r="R13" s="14">
        <f t="shared" si="0"/>
        <v>0</v>
      </c>
      <c r="S13" s="14">
        <f t="shared" si="1"/>
        <v>0</v>
      </c>
      <c r="T13" s="4" t="str">
        <f t="shared" si="2"/>
        <v/>
      </c>
      <c r="U13" s="4" t="str">
        <f t="shared" si="3"/>
        <v/>
      </c>
      <c r="X13" s="4">
        <f t="shared" si="4"/>
        <v>0</v>
      </c>
      <c r="Y13" s="4">
        <f t="shared" si="12"/>
        <v>0</v>
      </c>
      <c r="Z13" s="4" t="str">
        <f t="shared" si="13"/>
        <v/>
      </c>
      <c r="AA13" s="4" t="str">
        <f t="shared" si="5"/>
        <v/>
      </c>
      <c r="AB13" s="14">
        <f t="shared" si="14"/>
        <v>0</v>
      </c>
      <c r="AC13" s="4" t="str">
        <f t="shared" si="6"/>
        <v/>
      </c>
      <c r="AD13" s="4">
        <v>0</v>
      </c>
      <c r="AE13" s="4" t="str">
        <f t="shared" si="7"/>
        <v xml:space="preserve"> </v>
      </c>
      <c r="AF13" s="4" t="str">
        <f t="shared" si="8"/>
        <v xml:space="preserve">  </v>
      </c>
      <c r="AG13" s="4" t="str">
        <f t="shared" si="15"/>
        <v/>
      </c>
      <c r="AH13" s="4" t="str">
        <f t="shared" si="16"/>
        <v/>
      </c>
      <c r="AI13" s="4" t="str">
        <f t="shared" si="9"/>
        <v/>
      </c>
      <c r="AJ13" s="4" t="str">
        <f t="shared" si="17"/>
        <v/>
      </c>
      <c r="AK13" s="4" t="str">
        <f t="shared" si="18"/>
        <v/>
      </c>
      <c r="AL13" s="4" t="str">
        <f t="shared" si="19"/>
        <v/>
      </c>
      <c r="AM13" s="4" t="str">
        <f t="shared" si="20"/>
        <v/>
      </c>
      <c r="AN13" s="4" t="str">
        <f t="shared" si="21"/>
        <v/>
      </c>
      <c r="AO13" s="4" t="str">
        <f t="shared" si="22"/>
        <v/>
      </c>
      <c r="AP13" s="4">
        <f t="shared" si="10"/>
        <v>0</v>
      </c>
      <c r="AQ13" s="4" t="str">
        <f t="shared" si="23"/>
        <v>999:99.99</v>
      </c>
      <c r="AR13" s="4" t="str">
        <f t="shared" si="24"/>
        <v>999:99.99</v>
      </c>
      <c r="AS13" s="4" t="str">
        <f t="shared" si="25"/>
        <v>999:99.99</v>
      </c>
      <c r="AT13" s="4" t="str">
        <f t="shared" si="26"/>
        <v>999:99.99</v>
      </c>
      <c r="AU13" s="4" t="str">
        <f t="shared" si="27"/>
        <v/>
      </c>
      <c r="AV13" s="4" t="str">
        <f t="shared" si="28"/>
        <v/>
      </c>
    </row>
    <row r="14" spans="1:48" ht="16.5" customHeight="1">
      <c r="A14" s="9" t="str">
        <f t="shared" si="11"/>
        <v/>
      </c>
      <c r="B14" s="95"/>
      <c r="C14" s="96"/>
      <c r="D14" s="97"/>
      <c r="E14" s="97"/>
      <c r="F14" s="97"/>
      <c r="G14" s="97"/>
      <c r="H14" s="151"/>
      <c r="I14" s="130"/>
      <c r="J14" s="151"/>
      <c r="K14" s="130"/>
      <c r="L14" s="151"/>
      <c r="M14" s="130"/>
      <c r="N14" s="151"/>
      <c r="O14" s="130"/>
      <c r="P14" s="9" t="str">
        <f>IF(B14="","",YEAR(申込書!$C$60)-YEAR(申込一覧表!B14))</f>
        <v/>
      </c>
      <c r="Q14" s="13"/>
      <c r="R14" s="14">
        <f t="shared" si="0"/>
        <v>0</v>
      </c>
      <c r="S14" s="14">
        <f t="shared" si="1"/>
        <v>0</v>
      </c>
      <c r="T14" s="4" t="str">
        <f t="shared" si="2"/>
        <v/>
      </c>
      <c r="U14" s="4" t="str">
        <f t="shared" si="3"/>
        <v/>
      </c>
      <c r="V14" s="30"/>
      <c r="W14" s="57">
        <v>1</v>
      </c>
      <c r="X14" s="4">
        <f t="shared" si="4"/>
        <v>0</v>
      </c>
      <c r="Y14" s="4">
        <f t="shared" si="12"/>
        <v>0</v>
      </c>
      <c r="Z14" s="4" t="str">
        <f t="shared" si="13"/>
        <v/>
      </c>
      <c r="AA14" s="4" t="str">
        <f t="shared" si="5"/>
        <v/>
      </c>
      <c r="AB14" s="14">
        <f t="shared" si="14"/>
        <v>0</v>
      </c>
      <c r="AC14" s="4" t="str">
        <f t="shared" si="6"/>
        <v/>
      </c>
      <c r="AD14" s="4">
        <v>0</v>
      </c>
      <c r="AE14" s="4" t="str">
        <f t="shared" si="7"/>
        <v xml:space="preserve"> </v>
      </c>
      <c r="AF14" s="4" t="str">
        <f t="shared" si="8"/>
        <v xml:space="preserve">  </v>
      </c>
      <c r="AG14" s="4" t="str">
        <f t="shared" si="15"/>
        <v/>
      </c>
      <c r="AH14" s="4" t="str">
        <f t="shared" si="16"/>
        <v/>
      </c>
      <c r="AI14" s="4" t="str">
        <f t="shared" si="9"/>
        <v/>
      </c>
      <c r="AJ14" s="4" t="str">
        <f t="shared" si="17"/>
        <v/>
      </c>
      <c r="AK14" s="4" t="str">
        <f t="shared" si="18"/>
        <v/>
      </c>
      <c r="AL14" s="4" t="str">
        <f t="shared" si="19"/>
        <v/>
      </c>
      <c r="AM14" s="4" t="str">
        <f t="shared" si="20"/>
        <v/>
      </c>
      <c r="AN14" s="4" t="str">
        <f t="shared" si="21"/>
        <v/>
      </c>
      <c r="AO14" s="4" t="str">
        <f t="shared" si="22"/>
        <v/>
      </c>
      <c r="AP14" s="4">
        <f t="shared" si="10"/>
        <v>0</v>
      </c>
      <c r="AQ14" s="4" t="str">
        <f t="shared" si="23"/>
        <v>999:99.99</v>
      </c>
      <c r="AR14" s="4" t="str">
        <f t="shared" si="24"/>
        <v>999:99.99</v>
      </c>
      <c r="AS14" s="4" t="str">
        <f t="shared" si="25"/>
        <v>999:99.99</v>
      </c>
      <c r="AT14" s="4" t="str">
        <f t="shared" si="26"/>
        <v>999:99.99</v>
      </c>
      <c r="AU14" s="4" t="str">
        <f t="shared" si="27"/>
        <v/>
      </c>
      <c r="AV14" s="4" t="str">
        <f t="shared" si="28"/>
        <v/>
      </c>
    </row>
    <row r="15" spans="1:48" ht="16.5" customHeight="1">
      <c r="A15" s="9" t="str">
        <f t="shared" si="11"/>
        <v/>
      </c>
      <c r="B15" s="95"/>
      <c r="C15" s="96"/>
      <c r="D15" s="97"/>
      <c r="E15" s="97"/>
      <c r="F15" s="97"/>
      <c r="G15" s="97"/>
      <c r="H15" s="151"/>
      <c r="I15" s="130"/>
      <c r="J15" s="151"/>
      <c r="K15" s="130"/>
      <c r="L15" s="151"/>
      <c r="M15" s="130"/>
      <c r="N15" s="151"/>
      <c r="O15" s="130"/>
      <c r="P15" s="9" t="str">
        <f>IF(B15="","",YEAR(申込書!$C$60)-YEAR(申込一覧表!B15))</f>
        <v/>
      </c>
      <c r="Q15" s="13"/>
      <c r="R15" s="14">
        <f t="shared" si="0"/>
        <v>0</v>
      </c>
      <c r="S15" s="14">
        <f t="shared" si="1"/>
        <v>0</v>
      </c>
      <c r="T15" s="4" t="str">
        <f t="shared" si="2"/>
        <v/>
      </c>
      <c r="U15" s="4" t="str">
        <f t="shared" si="3"/>
        <v/>
      </c>
      <c r="V15" s="31"/>
      <c r="W15" s="57">
        <v>3</v>
      </c>
      <c r="X15" s="4">
        <f t="shared" si="4"/>
        <v>0</v>
      </c>
      <c r="Y15" s="4">
        <f t="shared" si="12"/>
        <v>0</v>
      </c>
      <c r="Z15" s="4" t="str">
        <f t="shared" si="13"/>
        <v/>
      </c>
      <c r="AA15" s="4" t="str">
        <f t="shared" si="5"/>
        <v/>
      </c>
      <c r="AB15" s="14">
        <f t="shared" si="14"/>
        <v>0</v>
      </c>
      <c r="AC15" s="4" t="str">
        <f t="shared" si="6"/>
        <v/>
      </c>
      <c r="AD15" s="4">
        <v>0</v>
      </c>
      <c r="AE15" s="4" t="str">
        <f t="shared" si="7"/>
        <v xml:space="preserve"> </v>
      </c>
      <c r="AF15" s="4" t="str">
        <f t="shared" si="8"/>
        <v xml:space="preserve">  </v>
      </c>
      <c r="AG15" s="4" t="str">
        <f t="shared" si="15"/>
        <v/>
      </c>
      <c r="AH15" s="4" t="str">
        <f t="shared" si="16"/>
        <v/>
      </c>
      <c r="AI15" s="4" t="str">
        <f t="shared" si="9"/>
        <v/>
      </c>
      <c r="AJ15" s="4" t="str">
        <f t="shared" si="17"/>
        <v/>
      </c>
      <c r="AK15" s="4" t="str">
        <f t="shared" si="18"/>
        <v/>
      </c>
      <c r="AL15" s="4" t="str">
        <f t="shared" si="19"/>
        <v/>
      </c>
      <c r="AM15" s="4" t="str">
        <f t="shared" si="20"/>
        <v/>
      </c>
      <c r="AN15" s="4" t="str">
        <f t="shared" si="21"/>
        <v/>
      </c>
      <c r="AO15" s="4" t="str">
        <f t="shared" si="22"/>
        <v/>
      </c>
      <c r="AP15" s="4">
        <f t="shared" si="10"/>
        <v>0</v>
      </c>
      <c r="AQ15" s="4" t="str">
        <f t="shared" si="23"/>
        <v>999:99.99</v>
      </c>
      <c r="AR15" s="4" t="str">
        <f t="shared" si="24"/>
        <v>999:99.99</v>
      </c>
      <c r="AS15" s="4" t="str">
        <f t="shared" si="25"/>
        <v>999:99.99</v>
      </c>
      <c r="AT15" s="4" t="str">
        <f t="shared" si="26"/>
        <v>999:99.99</v>
      </c>
      <c r="AU15" s="4" t="str">
        <f t="shared" si="27"/>
        <v/>
      </c>
      <c r="AV15" s="4" t="str">
        <f t="shared" si="28"/>
        <v/>
      </c>
    </row>
    <row r="16" spans="1:48" ht="16.5" customHeight="1">
      <c r="A16" s="9" t="str">
        <f t="shared" si="11"/>
        <v/>
      </c>
      <c r="B16" s="95"/>
      <c r="C16" s="96"/>
      <c r="D16" s="97"/>
      <c r="E16" s="97"/>
      <c r="F16" s="97"/>
      <c r="G16" s="97"/>
      <c r="H16" s="151"/>
      <c r="I16" s="130"/>
      <c r="J16" s="151"/>
      <c r="K16" s="130"/>
      <c r="L16" s="151"/>
      <c r="M16" s="130"/>
      <c r="N16" s="151"/>
      <c r="O16" s="130"/>
      <c r="P16" s="9" t="str">
        <f>IF(B16="","",YEAR(申込書!$C$60)-YEAR(申込一覧表!B16))</f>
        <v/>
      </c>
      <c r="Q16" s="13"/>
      <c r="R16" s="14">
        <f t="shared" si="0"/>
        <v>0</v>
      </c>
      <c r="S16" s="14">
        <f t="shared" si="1"/>
        <v>0</v>
      </c>
      <c r="T16" s="4" t="str">
        <f t="shared" si="2"/>
        <v/>
      </c>
      <c r="U16" s="4" t="str">
        <f t="shared" si="3"/>
        <v/>
      </c>
      <c r="V16" s="31"/>
      <c r="W16" s="57">
        <v>2</v>
      </c>
      <c r="X16" s="4">
        <f t="shared" si="4"/>
        <v>0</v>
      </c>
      <c r="Y16" s="4">
        <f t="shared" si="12"/>
        <v>0</v>
      </c>
      <c r="Z16" s="4" t="str">
        <f t="shared" si="13"/>
        <v/>
      </c>
      <c r="AA16" s="4" t="str">
        <f t="shared" si="5"/>
        <v/>
      </c>
      <c r="AB16" s="14">
        <f t="shared" si="14"/>
        <v>0</v>
      </c>
      <c r="AC16" s="4" t="str">
        <f t="shared" si="6"/>
        <v/>
      </c>
      <c r="AD16" s="4">
        <v>0</v>
      </c>
      <c r="AE16" s="4" t="str">
        <f t="shared" si="7"/>
        <v xml:space="preserve"> </v>
      </c>
      <c r="AF16" s="4" t="str">
        <f t="shared" si="8"/>
        <v xml:space="preserve">  </v>
      </c>
      <c r="AG16" s="4" t="str">
        <f t="shared" si="15"/>
        <v/>
      </c>
      <c r="AH16" s="4" t="str">
        <f t="shared" si="16"/>
        <v/>
      </c>
      <c r="AI16" s="4" t="str">
        <f t="shared" si="9"/>
        <v/>
      </c>
      <c r="AJ16" s="4" t="str">
        <f t="shared" si="17"/>
        <v/>
      </c>
      <c r="AK16" s="4" t="str">
        <f t="shared" si="18"/>
        <v/>
      </c>
      <c r="AL16" s="4" t="str">
        <f t="shared" si="19"/>
        <v/>
      </c>
      <c r="AM16" s="4" t="str">
        <f t="shared" si="20"/>
        <v/>
      </c>
      <c r="AN16" s="4" t="str">
        <f t="shared" si="21"/>
        <v/>
      </c>
      <c r="AO16" s="4" t="str">
        <f t="shared" si="22"/>
        <v/>
      </c>
      <c r="AP16" s="4">
        <f t="shared" si="10"/>
        <v>0</v>
      </c>
      <c r="AQ16" s="4" t="str">
        <f t="shared" si="23"/>
        <v>999:99.99</v>
      </c>
      <c r="AR16" s="4" t="str">
        <f t="shared" si="24"/>
        <v>999:99.99</v>
      </c>
      <c r="AS16" s="4" t="str">
        <f t="shared" si="25"/>
        <v>999:99.99</v>
      </c>
      <c r="AT16" s="4" t="str">
        <f t="shared" si="26"/>
        <v>999:99.99</v>
      </c>
      <c r="AU16" s="4" t="str">
        <f t="shared" si="27"/>
        <v/>
      </c>
      <c r="AV16" s="4" t="str">
        <f t="shared" si="28"/>
        <v/>
      </c>
    </row>
    <row r="17" spans="1:48" ht="16.5" customHeight="1">
      <c r="A17" s="9" t="str">
        <f t="shared" si="11"/>
        <v/>
      </c>
      <c r="B17" s="95"/>
      <c r="C17" s="96"/>
      <c r="D17" s="97"/>
      <c r="E17" s="97"/>
      <c r="F17" s="97"/>
      <c r="G17" s="97"/>
      <c r="H17" s="151"/>
      <c r="I17" s="130"/>
      <c r="J17" s="151"/>
      <c r="K17" s="130"/>
      <c r="L17" s="151"/>
      <c r="M17" s="130"/>
      <c r="N17" s="151"/>
      <c r="O17" s="130"/>
      <c r="P17" s="9" t="str">
        <f>IF(B17="","",YEAR(申込書!$C$60)-YEAR(申込一覧表!B17))</f>
        <v/>
      </c>
      <c r="Q17" s="13"/>
      <c r="R17" s="14">
        <f t="shared" si="0"/>
        <v>0</v>
      </c>
      <c r="S17" s="14">
        <f t="shared" si="1"/>
        <v>0</v>
      </c>
      <c r="T17" s="4" t="str">
        <f t="shared" si="2"/>
        <v/>
      </c>
      <c r="U17" s="4" t="str">
        <f t="shared" si="3"/>
        <v/>
      </c>
      <c r="V17" s="31"/>
      <c r="W17" s="57">
        <v>1</v>
      </c>
      <c r="X17" s="4">
        <f t="shared" si="4"/>
        <v>0</v>
      </c>
      <c r="Y17" s="4">
        <f t="shared" si="12"/>
        <v>0</v>
      </c>
      <c r="Z17" s="4" t="str">
        <f t="shared" si="13"/>
        <v/>
      </c>
      <c r="AA17" s="4" t="str">
        <f t="shared" si="5"/>
        <v/>
      </c>
      <c r="AB17" s="14">
        <f t="shared" si="14"/>
        <v>0</v>
      </c>
      <c r="AC17" s="4" t="str">
        <f t="shared" si="6"/>
        <v/>
      </c>
      <c r="AD17" s="4">
        <v>0</v>
      </c>
      <c r="AE17" s="4" t="str">
        <f t="shared" si="7"/>
        <v xml:space="preserve"> </v>
      </c>
      <c r="AF17" s="4" t="str">
        <f t="shared" si="8"/>
        <v xml:space="preserve">  </v>
      </c>
      <c r="AG17" s="4" t="str">
        <f t="shared" si="15"/>
        <v/>
      </c>
      <c r="AH17" s="4" t="str">
        <f t="shared" si="16"/>
        <v/>
      </c>
      <c r="AI17" s="4" t="str">
        <f t="shared" si="9"/>
        <v/>
      </c>
      <c r="AJ17" s="4" t="str">
        <f t="shared" si="17"/>
        <v/>
      </c>
      <c r="AK17" s="4" t="str">
        <f t="shared" si="18"/>
        <v/>
      </c>
      <c r="AL17" s="4" t="str">
        <f t="shared" si="19"/>
        <v/>
      </c>
      <c r="AM17" s="4" t="str">
        <f t="shared" si="20"/>
        <v/>
      </c>
      <c r="AN17" s="4" t="str">
        <f t="shared" si="21"/>
        <v/>
      </c>
      <c r="AO17" s="4" t="str">
        <f t="shared" si="22"/>
        <v/>
      </c>
      <c r="AP17" s="4">
        <f t="shared" si="10"/>
        <v>0</v>
      </c>
      <c r="AQ17" s="4" t="str">
        <f t="shared" si="23"/>
        <v>999:99.99</v>
      </c>
      <c r="AR17" s="4" t="str">
        <f t="shared" si="24"/>
        <v>999:99.99</v>
      </c>
      <c r="AS17" s="4" t="str">
        <f t="shared" si="25"/>
        <v>999:99.99</v>
      </c>
      <c r="AT17" s="4" t="str">
        <f t="shared" si="26"/>
        <v>999:99.99</v>
      </c>
      <c r="AU17" s="4" t="str">
        <f t="shared" si="27"/>
        <v/>
      </c>
      <c r="AV17" s="4" t="str">
        <f t="shared" si="28"/>
        <v/>
      </c>
    </row>
    <row r="18" spans="1:48" ht="16.5" customHeight="1">
      <c r="A18" s="9" t="str">
        <f t="shared" si="11"/>
        <v/>
      </c>
      <c r="B18" s="95"/>
      <c r="C18" s="96"/>
      <c r="D18" s="97"/>
      <c r="E18" s="97"/>
      <c r="F18" s="97"/>
      <c r="G18" s="97"/>
      <c r="H18" s="151"/>
      <c r="I18" s="130"/>
      <c r="J18" s="151"/>
      <c r="K18" s="130"/>
      <c r="L18" s="151"/>
      <c r="M18" s="130"/>
      <c r="N18" s="151"/>
      <c r="O18" s="130"/>
      <c r="P18" s="9" t="str">
        <f>IF(B18="","",YEAR(申込書!$C$60)-YEAR(申込一覧表!B18))</f>
        <v/>
      </c>
      <c r="Q18" s="13"/>
      <c r="R18" s="14">
        <f t="shared" si="0"/>
        <v>0</v>
      </c>
      <c r="S18" s="14">
        <f t="shared" si="1"/>
        <v>0</v>
      </c>
      <c r="T18" s="4" t="str">
        <f t="shared" si="2"/>
        <v/>
      </c>
      <c r="U18" s="4" t="str">
        <f t="shared" si="3"/>
        <v/>
      </c>
      <c r="V18" s="31"/>
      <c r="W18" s="57">
        <v>2</v>
      </c>
      <c r="X18" s="4">
        <f t="shared" si="4"/>
        <v>0</v>
      </c>
      <c r="Y18" s="4">
        <f t="shared" si="12"/>
        <v>0</v>
      </c>
      <c r="Z18" s="4" t="str">
        <f t="shared" si="13"/>
        <v/>
      </c>
      <c r="AA18" s="4" t="str">
        <f t="shared" si="5"/>
        <v/>
      </c>
      <c r="AB18" s="14">
        <f t="shared" si="14"/>
        <v>0</v>
      </c>
      <c r="AC18" s="4" t="str">
        <f t="shared" si="6"/>
        <v/>
      </c>
      <c r="AD18" s="4">
        <v>0</v>
      </c>
      <c r="AE18" s="4" t="str">
        <f t="shared" si="7"/>
        <v xml:space="preserve"> </v>
      </c>
      <c r="AF18" s="4" t="str">
        <f t="shared" si="8"/>
        <v xml:space="preserve">  </v>
      </c>
      <c r="AG18" s="4" t="str">
        <f t="shared" si="15"/>
        <v/>
      </c>
      <c r="AH18" s="4" t="str">
        <f t="shared" si="16"/>
        <v/>
      </c>
      <c r="AI18" s="4" t="str">
        <f t="shared" si="9"/>
        <v/>
      </c>
      <c r="AJ18" s="4" t="str">
        <f t="shared" si="17"/>
        <v/>
      </c>
      <c r="AK18" s="4" t="str">
        <f t="shared" si="18"/>
        <v/>
      </c>
      <c r="AL18" s="4" t="str">
        <f t="shared" si="19"/>
        <v/>
      </c>
      <c r="AM18" s="4" t="str">
        <f t="shared" si="20"/>
        <v/>
      </c>
      <c r="AN18" s="4" t="str">
        <f t="shared" si="21"/>
        <v/>
      </c>
      <c r="AO18" s="4" t="str">
        <f t="shared" si="22"/>
        <v/>
      </c>
      <c r="AP18" s="4">
        <f t="shared" si="10"/>
        <v>0</v>
      </c>
      <c r="AQ18" s="4" t="str">
        <f t="shared" si="23"/>
        <v>999:99.99</v>
      </c>
      <c r="AR18" s="4" t="str">
        <f t="shared" si="24"/>
        <v>999:99.99</v>
      </c>
      <c r="AS18" s="4" t="str">
        <f t="shared" si="25"/>
        <v>999:99.99</v>
      </c>
      <c r="AT18" s="4" t="str">
        <f t="shared" si="26"/>
        <v>999:99.99</v>
      </c>
      <c r="AU18" s="4" t="str">
        <f t="shared" si="27"/>
        <v/>
      </c>
      <c r="AV18" s="4" t="str">
        <f t="shared" si="28"/>
        <v/>
      </c>
    </row>
    <row r="19" spans="1:48" ht="16.5" customHeight="1">
      <c r="A19" s="9" t="str">
        <f t="shared" si="11"/>
        <v/>
      </c>
      <c r="B19" s="95"/>
      <c r="C19" s="96"/>
      <c r="D19" s="97"/>
      <c r="E19" s="97"/>
      <c r="F19" s="97"/>
      <c r="G19" s="97"/>
      <c r="H19" s="151"/>
      <c r="I19" s="130"/>
      <c r="J19" s="151"/>
      <c r="K19" s="130"/>
      <c r="L19" s="151"/>
      <c r="M19" s="130"/>
      <c r="N19" s="151"/>
      <c r="O19" s="130"/>
      <c r="P19" s="9" t="str">
        <f>IF(B19="","",YEAR(申込書!$C$60)-YEAR(申込一覧表!B19))</f>
        <v/>
      </c>
      <c r="Q19" s="13"/>
      <c r="R19" s="14">
        <f t="shared" si="0"/>
        <v>0</v>
      </c>
      <c r="S19" s="14">
        <f t="shared" si="1"/>
        <v>0</v>
      </c>
      <c r="T19" s="4" t="str">
        <f t="shared" si="2"/>
        <v/>
      </c>
      <c r="U19" s="4" t="str">
        <f t="shared" si="3"/>
        <v/>
      </c>
      <c r="V19" s="38"/>
      <c r="W19" s="132">
        <v>4</v>
      </c>
      <c r="X19" s="4">
        <f t="shared" si="4"/>
        <v>0</v>
      </c>
      <c r="Y19" s="4">
        <f t="shared" si="12"/>
        <v>0</v>
      </c>
      <c r="Z19" s="4" t="str">
        <f t="shared" si="13"/>
        <v/>
      </c>
      <c r="AA19" s="4" t="str">
        <f t="shared" si="5"/>
        <v/>
      </c>
      <c r="AB19" s="14">
        <f t="shared" si="14"/>
        <v>0</v>
      </c>
      <c r="AC19" s="4" t="str">
        <f t="shared" si="6"/>
        <v/>
      </c>
      <c r="AD19" s="4">
        <v>0</v>
      </c>
      <c r="AE19" s="4" t="str">
        <f t="shared" si="7"/>
        <v xml:space="preserve"> </v>
      </c>
      <c r="AF19" s="4" t="str">
        <f t="shared" si="8"/>
        <v xml:space="preserve">  </v>
      </c>
      <c r="AG19" s="4" t="str">
        <f t="shared" si="15"/>
        <v/>
      </c>
      <c r="AH19" s="4" t="str">
        <f t="shared" si="16"/>
        <v/>
      </c>
      <c r="AI19" s="4" t="str">
        <f t="shared" si="9"/>
        <v/>
      </c>
      <c r="AJ19" s="4" t="str">
        <f t="shared" si="17"/>
        <v/>
      </c>
      <c r="AK19" s="4" t="str">
        <f t="shared" si="18"/>
        <v/>
      </c>
      <c r="AL19" s="4" t="str">
        <f t="shared" si="19"/>
        <v/>
      </c>
      <c r="AM19" s="4" t="str">
        <f t="shared" si="20"/>
        <v/>
      </c>
      <c r="AN19" s="4" t="str">
        <f t="shared" si="21"/>
        <v/>
      </c>
      <c r="AO19" s="4" t="str">
        <f t="shared" si="22"/>
        <v/>
      </c>
      <c r="AP19" s="4">
        <f t="shared" si="10"/>
        <v>0</v>
      </c>
      <c r="AQ19" s="4" t="str">
        <f t="shared" si="23"/>
        <v>999:99.99</v>
      </c>
      <c r="AR19" s="4" t="str">
        <f t="shared" si="24"/>
        <v>999:99.99</v>
      </c>
      <c r="AS19" s="4" t="str">
        <f t="shared" si="25"/>
        <v>999:99.99</v>
      </c>
      <c r="AT19" s="4" t="str">
        <f t="shared" si="26"/>
        <v>999:99.99</v>
      </c>
      <c r="AU19" s="4" t="str">
        <f t="shared" si="27"/>
        <v/>
      </c>
      <c r="AV19" s="4" t="str">
        <f t="shared" si="28"/>
        <v/>
      </c>
    </row>
    <row r="20" spans="1:48" ht="16.5" customHeight="1">
      <c r="A20" s="9" t="str">
        <f t="shared" si="11"/>
        <v/>
      </c>
      <c r="B20" s="95"/>
      <c r="C20" s="96"/>
      <c r="D20" s="97"/>
      <c r="E20" s="97"/>
      <c r="F20" s="97"/>
      <c r="G20" s="97"/>
      <c r="H20" s="151"/>
      <c r="I20" s="130"/>
      <c r="J20" s="151"/>
      <c r="K20" s="130"/>
      <c r="L20" s="151"/>
      <c r="M20" s="130"/>
      <c r="N20" s="151"/>
      <c r="O20" s="130"/>
      <c r="P20" s="9" t="str">
        <f>IF(B20="","",YEAR(申込書!$C$60)-YEAR(申込一覧表!B20))</f>
        <v/>
      </c>
      <c r="Q20" s="13"/>
      <c r="R20" s="14">
        <f t="shared" si="0"/>
        <v>0</v>
      </c>
      <c r="S20" s="14">
        <f t="shared" si="1"/>
        <v>0</v>
      </c>
      <c r="T20" s="4" t="str">
        <f t="shared" si="2"/>
        <v/>
      </c>
      <c r="U20" s="4" t="str">
        <f t="shared" si="3"/>
        <v/>
      </c>
      <c r="X20" s="4">
        <f t="shared" si="4"/>
        <v>0</v>
      </c>
      <c r="Y20" s="4">
        <f t="shared" si="12"/>
        <v>0</v>
      </c>
      <c r="Z20" s="4" t="str">
        <f t="shared" si="13"/>
        <v/>
      </c>
      <c r="AA20" s="4" t="str">
        <f t="shared" si="5"/>
        <v/>
      </c>
      <c r="AB20" s="14">
        <f t="shared" si="14"/>
        <v>0</v>
      </c>
      <c r="AC20" s="4" t="str">
        <f t="shared" si="6"/>
        <v/>
      </c>
      <c r="AD20" s="4">
        <v>0</v>
      </c>
      <c r="AE20" s="4" t="str">
        <f t="shared" si="7"/>
        <v xml:space="preserve"> </v>
      </c>
      <c r="AF20" s="4" t="str">
        <f t="shared" si="8"/>
        <v xml:space="preserve">  </v>
      </c>
      <c r="AG20" s="4" t="str">
        <f t="shared" si="15"/>
        <v/>
      </c>
      <c r="AH20" s="4" t="str">
        <f t="shared" si="16"/>
        <v/>
      </c>
      <c r="AI20" s="4" t="str">
        <f t="shared" si="9"/>
        <v/>
      </c>
      <c r="AJ20" s="4" t="str">
        <f t="shared" si="17"/>
        <v/>
      </c>
      <c r="AK20" s="4" t="str">
        <f t="shared" si="18"/>
        <v/>
      </c>
      <c r="AL20" s="4" t="str">
        <f t="shared" si="19"/>
        <v/>
      </c>
      <c r="AM20" s="4" t="str">
        <f t="shared" si="20"/>
        <v/>
      </c>
      <c r="AN20" s="4" t="str">
        <f t="shared" si="21"/>
        <v/>
      </c>
      <c r="AO20" s="4" t="str">
        <f t="shared" si="22"/>
        <v/>
      </c>
      <c r="AP20" s="4">
        <f t="shared" si="10"/>
        <v>0</v>
      </c>
      <c r="AQ20" s="4" t="str">
        <f t="shared" si="23"/>
        <v>999:99.99</v>
      </c>
      <c r="AR20" s="4" t="str">
        <f t="shared" si="24"/>
        <v>999:99.99</v>
      </c>
      <c r="AS20" s="4" t="str">
        <f t="shared" si="25"/>
        <v>999:99.99</v>
      </c>
      <c r="AT20" s="4" t="str">
        <f t="shared" si="26"/>
        <v>999:99.99</v>
      </c>
      <c r="AU20" s="4" t="str">
        <f t="shared" si="27"/>
        <v/>
      </c>
      <c r="AV20" s="4" t="str">
        <f t="shared" si="28"/>
        <v/>
      </c>
    </row>
    <row r="21" spans="1:48" ht="16.5" customHeight="1">
      <c r="A21" s="9" t="str">
        <f t="shared" si="11"/>
        <v/>
      </c>
      <c r="B21" s="95"/>
      <c r="C21" s="96"/>
      <c r="D21" s="97"/>
      <c r="E21" s="97"/>
      <c r="F21" s="97"/>
      <c r="G21" s="97"/>
      <c r="H21" s="151"/>
      <c r="I21" s="130"/>
      <c r="J21" s="151"/>
      <c r="K21" s="130"/>
      <c r="L21" s="151"/>
      <c r="M21" s="130"/>
      <c r="N21" s="151"/>
      <c r="O21" s="130"/>
      <c r="P21" s="9" t="str">
        <f>IF(B21="","",YEAR(申込書!$C$60)-YEAR(申込一覧表!B21))</f>
        <v/>
      </c>
      <c r="Q21" s="13"/>
      <c r="R21" s="14">
        <f t="shared" si="0"/>
        <v>0</v>
      </c>
      <c r="S21" s="14">
        <f t="shared" si="1"/>
        <v>0</v>
      </c>
      <c r="T21" s="4" t="str">
        <f t="shared" si="2"/>
        <v/>
      </c>
      <c r="U21" s="4" t="str">
        <f t="shared" si="3"/>
        <v/>
      </c>
      <c r="X21" s="4">
        <f t="shared" si="4"/>
        <v>0</v>
      </c>
      <c r="Y21" s="4">
        <f t="shared" si="12"/>
        <v>0</v>
      </c>
      <c r="Z21" s="4" t="str">
        <f t="shared" si="13"/>
        <v/>
      </c>
      <c r="AA21" s="4" t="str">
        <f t="shared" si="5"/>
        <v/>
      </c>
      <c r="AB21" s="14">
        <f t="shared" si="14"/>
        <v>0</v>
      </c>
      <c r="AC21" s="4" t="str">
        <f t="shared" si="6"/>
        <v/>
      </c>
      <c r="AD21" s="4">
        <v>0</v>
      </c>
      <c r="AE21" s="4" t="str">
        <f t="shared" si="7"/>
        <v xml:space="preserve"> </v>
      </c>
      <c r="AF21" s="4" t="str">
        <f t="shared" si="8"/>
        <v xml:space="preserve">  </v>
      </c>
      <c r="AG21" s="4" t="str">
        <f t="shared" si="15"/>
        <v/>
      </c>
      <c r="AH21" s="4" t="str">
        <f t="shared" si="16"/>
        <v/>
      </c>
      <c r="AI21" s="4" t="str">
        <f t="shared" si="9"/>
        <v/>
      </c>
      <c r="AJ21" s="4" t="str">
        <f t="shared" si="17"/>
        <v/>
      </c>
      <c r="AK21" s="4" t="str">
        <f t="shared" si="18"/>
        <v/>
      </c>
      <c r="AL21" s="4" t="str">
        <f t="shared" si="19"/>
        <v/>
      </c>
      <c r="AM21" s="4" t="str">
        <f t="shared" si="20"/>
        <v/>
      </c>
      <c r="AN21" s="4" t="str">
        <f t="shared" si="21"/>
        <v/>
      </c>
      <c r="AO21" s="4" t="str">
        <f t="shared" si="22"/>
        <v/>
      </c>
      <c r="AP21" s="4">
        <f t="shared" si="10"/>
        <v>0</v>
      </c>
      <c r="AQ21" s="4" t="str">
        <f t="shared" si="23"/>
        <v>999:99.99</v>
      </c>
      <c r="AR21" s="4" t="str">
        <f t="shared" si="24"/>
        <v>999:99.99</v>
      </c>
      <c r="AS21" s="4" t="str">
        <f t="shared" si="25"/>
        <v>999:99.99</v>
      </c>
      <c r="AT21" s="4" t="str">
        <f t="shared" si="26"/>
        <v>999:99.99</v>
      </c>
      <c r="AU21" s="4" t="str">
        <f t="shared" si="27"/>
        <v/>
      </c>
      <c r="AV21" s="4" t="str">
        <f t="shared" si="28"/>
        <v/>
      </c>
    </row>
    <row r="22" spans="1:48" ht="16.5" customHeight="1">
      <c r="A22" s="9" t="str">
        <f t="shared" si="11"/>
        <v/>
      </c>
      <c r="B22" s="95"/>
      <c r="C22" s="96"/>
      <c r="D22" s="97"/>
      <c r="E22" s="97"/>
      <c r="F22" s="97"/>
      <c r="G22" s="97"/>
      <c r="H22" s="151"/>
      <c r="I22" s="130"/>
      <c r="J22" s="151"/>
      <c r="K22" s="130"/>
      <c r="L22" s="151"/>
      <c r="M22" s="130"/>
      <c r="N22" s="151"/>
      <c r="O22" s="130"/>
      <c r="P22" s="9" t="str">
        <f>IF(B22="","",YEAR(申込書!$C$60)-YEAR(申込一覧表!B22))</f>
        <v/>
      </c>
      <c r="Q22" s="13"/>
      <c r="R22" s="14">
        <f t="shared" si="0"/>
        <v>0</v>
      </c>
      <c r="S22" s="14">
        <f t="shared" si="1"/>
        <v>0</v>
      </c>
      <c r="T22" s="4" t="str">
        <f t="shared" si="2"/>
        <v/>
      </c>
      <c r="U22" s="4" t="str">
        <f t="shared" si="3"/>
        <v/>
      </c>
      <c r="X22" s="4">
        <f t="shared" si="4"/>
        <v>0</v>
      </c>
      <c r="Y22" s="4">
        <f t="shared" si="12"/>
        <v>0</v>
      </c>
      <c r="Z22" s="4" t="str">
        <f t="shared" si="13"/>
        <v/>
      </c>
      <c r="AA22" s="4" t="str">
        <f t="shared" si="5"/>
        <v/>
      </c>
      <c r="AB22" s="14">
        <f t="shared" si="14"/>
        <v>0</v>
      </c>
      <c r="AC22" s="4" t="str">
        <f t="shared" si="6"/>
        <v/>
      </c>
      <c r="AD22" s="4">
        <v>0</v>
      </c>
      <c r="AE22" s="4" t="str">
        <f t="shared" si="7"/>
        <v xml:space="preserve"> </v>
      </c>
      <c r="AF22" s="4" t="str">
        <f t="shared" si="8"/>
        <v xml:space="preserve">  </v>
      </c>
      <c r="AG22" s="4" t="str">
        <f t="shared" si="15"/>
        <v/>
      </c>
      <c r="AH22" s="4" t="str">
        <f t="shared" si="16"/>
        <v/>
      </c>
      <c r="AI22" s="4" t="str">
        <f t="shared" si="9"/>
        <v/>
      </c>
      <c r="AJ22" s="4" t="str">
        <f t="shared" si="17"/>
        <v/>
      </c>
      <c r="AK22" s="4" t="str">
        <f t="shared" si="18"/>
        <v/>
      </c>
      <c r="AL22" s="4" t="str">
        <f t="shared" si="19"/>
        <v/>
      </c>
      <c r="AM22" s="4" t="str">
        <f t="shared" si="20"/>
        <v/>
      </c>
      <c r="AN22" s="4" t="str">
        <f t="shared" si="21"/>
        <v/>
      </c>
      <c r="AO22" s="4" t="str">
        <f t="shared" si="22"/>
        <v/>
      </c>
      <c r="AP22" s="4">
        <f t="shared" si="10"/>
        <v>0</v>
      </c>
      <c r="AQ22" s="4" t="str">
        <f t="shared" si="23"/>
        <v>999:99.99</v>
      </c>
      <c r="AR22" s="4" t="str">
        <f t="shared" si="24"/>
        <v>999:99.99</v>
      </c>
      <c r="AS22" s="4" t="str">
        <f t="shared" si="25"/>
        <v>999:99.99</v>
      </c>
      <c r="AT22" s="4" t="str">
        <f t="shared" si="26"/>
        <v>999:99.99</v>
      </c>
      <c r="AU22" s="4" t="str">
        <f t="shared" si="27"/>
        <v/>
      </c>
      <c r="AV22" s="4" t="str">
        <f t="shared" si="28"/>
        <v/>
      </c>
    </row>
    <row r="23" spans="1:48" ht="16.5" customHeight="1">
      <c r="A23" s="9" t="str">
        <f t="shared" si="11"/>
        <v/>
      </c>
      <c r="B23" s="95"/>
      <c r="C23" s="96"/>
      <c r="D23" s="97"/>
      <c r="E23" s="97"/>
      <c r="F23" s="97"/>
      <c r="G23" s="97"/>
      <c r="H23" s="151"/>
      <c r="I23" s="130"/>
      <c r="J23" s="151"/>
      <c r="K23" s="130"/>
      <c r="L23" s="151"/>
      <c r="M23" s="130"/>
      <c r="N23" s="151"/>
      <c r="O23" s="130"/>
      <c r="P23" s="9" t="str">
        <f>IF(B23="","",YEAR(申込書!$C$60)-YEAR(申込一覧表!B23))</f>
        <v/>
      </c>
      <c r="Q23" s="13"/>
      <c r="R23" s="14">
        <f t="shared" si="0"/>
        <v>0</v>
      </c>
      <c r="S23" s="14">
        <f t="shared" si="1"/>
        <v>0</v>
      </c>
      <c r="T23" s="4" t="str">
        <f t="shared" si="2"/>
        <v/>
      </c>
      <c r="U23" s="4" t="str">
        <f t="shared" si="3"/>
        <v/>
      </c>
      <c r="X23" s="4">
        <f t="shared" si="4"/>
        <v>0</v>
      </c>
      <c r="Y23" s="4">
        <f t="shared" si="12"/>
        <v>0</v>
      </c>
      <c r="Z23" s="4" t="str">
        <f t="shared" si="13"/>
        <v/>
      </c>
      <c r="AA23" s="4" t="str">
        <f t="shared" si="5"/>
        <v/>
      </c>
      <c r="AB23" s="14">
        <f t="shared" si="14"/>
        <v>0</v>
      </c>
      <c r="AC23" s="4" t="str">
        <f t="shared" si="6"/>
        <v/>
      </c>
      <c r="AD23" s="4">
        <v>0</v>
      </c>
      <c r="AE23" s="4" t="str">
        <f t="shared" si="7"/>
        <v xml:space="preserve"> </v>
      </c>
      <c r="AF23" s="4" t="str">
        <f t="shared" si="8"/>
        <v xml:space="preserve">  </v>
      </c>
      <c r="AG23" s="4" t="str">
        <f t="shared" si="15"/>
        <v/>
      </c>
      <c r="AH23" s="4" t="str">
        <f t="shared" si="16"/>
        <v/>
      </c>
      <c r="AI23" s="4" t="str">
        <f t="shared" si="9"/>
        <v/>
      </c>
      <c r="AJ23" s="4" t="str">
        <f t="shared" si="17"/>
        <v/>
      </c>
      <c r="AK23" s="4" t="str">
        <f t="shared" si="18"/>
        <v/>
      </c>
      <c r="AL23" s="4" t="str">
        <f t="shared" si="19"/>
        <v/>
      </c>
      <c r="AM23" s="4" t="str">
        <f t="shared" si="20"/>
        <v/>
      </c>
      <c r="AN23" s="4" t="str">
        <f t="shared" si="21"/>
        <v/>
      </c>
      <c r="AO23" s="4" t="str">
        <f t="shared" si="22"/>
        <v/>
      </c>
      <c r="AP23" s="4">
        <f t="shared" si="10"/>
        <v>0</v>
      </c>
      <c r="AQ23" s="4" t="str">
        <f t="shared" si="23"/>
        <v>999:99.99</v>
      </c>
      <c r="AR23" s="4" t="str">
        <f t="shared" si="24"/>
        <v>999:99.99</v>
      </c>
      <c r="AS23" s="4" t="str">
        <f t="shared" si="25"/>
        <v>999:99.99</v>
      </c>
      <c r="AT23" s="4" t="str">
        <f t="shared" si="26"/>
        <v>999:99.99</v>
      </c>
      <c r="AU23" s="4" t="str">
        <f t="shared" si="27"/>
        <v/>
      </c>
      <c r="AV23" s="4" t="str">
        <f t="shared" si="28"/>
        <v/>
      </c>
    </row>
    <row r="24" spans="1:48" ht="16.5" customHeight="1">
      <c r="A24" s="9" t="str">
        <f t="shared" si="11"/>
        <v/>
      </c>
      <c r="B24" s="95"/>
      <c r="C24" s="96"/>
      <c r="D24" s="97"/>
      <c r="E24" s="97"/>
      <c r="F24" s="97"/>
      <c r="G24" s="97"/>
      <c r="H24" s="151"/>
      <c r="I24" s="130"/>
      <c r="J24" s="151"/>
      <c r="K24" s="130"/>
      <c r="L24" s="151"/>
      <c r="M24" s="130"/>
      <c r="N24" s="151"/>
      <c r="O24" s="130"/>
      <c r="P24" s="9" t="str">
        <f>IF(B24="","",YEAR(申込書!$C$60)-YEAR(申込一覧表!B24))</f>
        <v/>
      </c>
      <c r="Q24" s="13"/>
      <c r="R24" s="14">
        <f t="shared" si="0"/>
        <v>0</v>
      </c>
      <c r="S24" s="14">
        <f t="shared" si="1"/>
        <v>0</v>
      </c>
      <c r="T24" s="4" t="str">
        <f t="shared" si="2"/>
        <v/>
      </c>
      <c r="U24" s="4" t="str">
        <f t="shared" si="3"/>
        <v/>
      </c>
      <c r="X24" s="4">
        <f t="shared" si="4"/>
        <v>0</v>
      </c>
      <c r="Y24" s="4">
        <f t="shared" si="12"/>
        <v>0</v>
      </c>
      <c r="Z24" s="4" t="str">
        <f t="shared" si="13"/>
        <v/>
      </c>
      <c r="AA24" s="4" t="str">
        <f t="shared" si="5"/>
        <v/>
      </c>
      <c r="AB24" s="14">
        <f t="shared" si="14"/>
        <v>0</v>
      </c>
      <c r="AC24" s="4" t="str">
        <f t="shared" si="6"/>
        <v/>
      </c>
      <c r="AD24" s="4">
        <v>0</v>
      </c>
      <c r="AE24" s="4" t="str">
        <f t="shared" si="7"/>
        <v xml:space="preserve"> </v>
      </c>
      <c r="AF24" s="4" t="str">
        <f t="shared" si="8"/>
        <v xml:space="preserve">  </v>
      </c>
      <c r="AG24" s="4" t="str">
        <f t="shared" si="15"/>
        <v/>
      </c>
      <c r="AH24" s="4" t="str">
        <f t="shared" si="16"/>
        <v/>
      </c>
      <c r="AI24" s="4" t="str">
        <f t="shared" si="9"/>
        <v/>
      </c>
      <c r="AJ24" s="4" t="str">
        <f t="shared" si="17"/>
        <v/>
      </c>
      <c r="AK24" s="4" t="str">
        <f t="shared" si="18"/>
        <v/>
      </c>
      <c r="AL24" s="4" t="str">
        <f t="shared" si="19"/>
        <v/>
      </c>
      <c r="AM24" s="4" t="str">
        <f t="shared" si="20"/>
        <v/>
      </c>
      <c r="AN24" s="4" t="str">
        <f t="shared" si="21"/>
        <v/>
      </c>
      <c r="AO24" s="4" t="str">
        <f t="shared" si="22"/>
        <v/>
      </c>
      <c r="AP24" s="4">
        <f t="shared" si="10"/>
        <v>0</v>
      </c>
      <c r="AQ24" s="4" t="str">
        <f t="shared" si="23"/>
        <v>999:99.99</v>
      </c>
      <c r="AR24" s="4" t="str">
        <f t="shared" si="24"/>
        <v>999:99.99</v>
      </c>
      <c r="AS24" s="4" t="str">
        <f t="shared" si="25"/>
        <v>999:99.99</v>
      </c>
      <c r="AT24" s="4" t="str">
        <f t="shared" si="26"/>
        <v>999:99.99</v>
      </c>
      <c r="AU24" s="4" t="str">
        <f t="shared" si="27"/>
        <v/>
      </c>
      <c r="AV24" s="4" t="str">
        <f t="shared" si="28"/>
        <v/>
      </c>
    </row>
    <row r="25" spans="1:48" ht="16.5" customHeight="1">
      <c r="A25" s="9" t="str">
        <f t="shared" si="11"/>
        <v/>
      </c>
      <c r="B25" s="95"/>
      <c r="C25" s="96"/>
      <c r="D25" s="97"/>
      <c r="E25" s="97"/>
      <c r="F25" s="97"/>
      <c r="G25" s="97"/>
      <c r="H25" s="151"/>
      <c r="I25" s="130"/>
      <c r="J25" s="151"/>
      <c r="K25" s="130"/>
      <c r="L25" s="151"/>
      <c r="M25" s="130"/>
      <c r="N25" s="151"/>
      <c r="O25" s="130"/>
      <c r="P25" s="9" t="str">
        <f>IF(B25="","",YEAR(申込書!$C$60)-YEAR(申込一覧表!B25))</f>
        <v/>
      </c>
      <c r="Q25" s="13"/>
      <c r="R25" s="14">
        <f t="shared" si="0"/>
        <v>0</v>
      </c>
      <c r="S25" s="14">
        <f t="shared" si="1"/>
        <v>0</v>
      </c>
      <c r="T25" s="4" t="str">
        <f t="shared" si="2"/>
        <v/>
      </c>
      <c r="U25" s="4" t="str">
        <f t="shared" si="3"/>
        <v/>
      </c>
      <c r="X25" s="4">
        <f t="shared" si="4"/>
        <v>0</v>
      </c>
      <c r="Y25" s="4">
        <f t="shared" si="12"/>
        <v>0</v>
      </c>
      <c r="Z25" s="4" t="str">
        <f t="shared" si="13"/>
        <v/>
      </c>
      <c r="AA25" s="4" t="str">
        <f t="shared" si="5"/>
        <v/>
      </c>
      <c r="AB25" s="14">
        <f t="shared" si="14"/>
        <v>0</v>
      </c>
      <c r="AC25" s="4" t="str">
        <f t="shared" si="6"/>
        <v/>
      </c>
      <c r="AD25" s="4">
        <v>0</v>
      </c>
      <c r="AE25" s="4" t="str">
        <f t="shared" si="7"/>
        <v xml:space="preserve"> </v>
      </c>
      <c r="AF25" s="4" t="str">
        <f t="shared" si="8"/>
        <v xml:space="preserve">  </v>
      </c>
      <c r="AG25" s="4" t="str">
        <f t="shared" si="15"/>
        <v/>
      </c>
      <c r="AH25" s="4" t="str">
        <f t="shared" si="16"/>
        <v/>
      </c>
      <c r="AI25" s="4" t="str">
        <f t="shared" si="9"/>
        <v/>
      </c>
      <c r="AJ25" s="4" t="str">
        <f t="shared" si="17"/>
        <v/>
      </c>
      <c r="AK25" s="4" t="str">
        <f t="shared" si="18"/>
        <v/>
      </c>
      <c r="AL25" s="4" t="str">
        <f t="shared" si="19"/>
        <v/>
      </c>
      <c r="AM25" s="4" t="str">
        <f t="shared" si="20"/>
        <v/>
      </c>
      <c r="AN25" s="4" t="str">
        <f t="shared" si="21"/>
        <v/>
      </c>
      <c r="AO25" s="4" t="str">
        <f t="shared" si="22"/>
        <v/>
      </c>
      <c r="AP25" s="4">
        <f t="shared" si="10"/>
        <v>0</v>
      </c>
      <c r="AQ25" s="4" t="str">
        <f t="shared" si="23"/>
        <v>999:99.99</v>
      </c>
      <c r="AR25" s="4" t="str">
        <f t="shared" si="24"/>
        <v>999:99.99</v>
      </c>
      <c r="AS25" s="4" t="str">
        <f t="shared" si="25"/>
        <v>999:99.99</v>
      </c>
      <c r="AT25" s="4" t="str">
        <f t="shared" si="26"/>
        <v>999:99.99</v>
      </c>
      <c r="AU25" s="4" t="str">
        <f t="shared" si="27"/>
        <v/>
      </c>
      <c r="AV25" s="4" t="str">
        <f t="shared" si="28"/>
        <v/>
      </c>
    </row>
    <row r="26" spans="1:48" ht="16.5" customHeight="1">
      <c r="A26" s="9" t="str">
        <f t="shared" si="11"/>
        <v/>
      </c>
      <c r="B26" s="95"/>
      <c r="C26" s="96"/>
      <c r="D26" s="97"/>
      <c r="E26" s="97"/>
      <c r="F26" s="97"/>
      <c r="G26" s="97"/>
      <c r="H26" s="151"/>
      <c r="I26" s="130"/>
      <c r="J26" s="151"/>
      <c r="K26" s="130"/>
      <c r="L26" s="151"/>
      <c r="M26" s="130"/>
      <c r="N26" s="151"/>
      <c r="O26" s="130"/>
      <c r="P26" s="9" t="str">
        <f>IF(B26="","",YEAR(申込書!$C$60)-YEAR(申込一覧表!B26))</f>
        <v/>
      </c>
      <c r="Q26" s="13"/>
      <c r="R26" s="14">
        <f t="shared" si="0"/>
        <v>0</v>
      </c>
      <c r="S26" s="14">
        <f t="shared" si="1"/>
        <v>0</v>
      </c>
      <c r="T26" s="4" t="str">
        <f t="shared" si="2"/>
        <v/>
      </c>
      <c r="U26" s="4" t="str">
        <f t="shared" si="3"/>
        <v/>
      </c>
      <c r="X26" s="4">
        <f t="shared" si="4"/>
        <v>0</v>
      </c>
      <c r="Y26" s="4">
        <f t="shared" si="12"/>
        <v>0</v>
      </c>
      <c r="Z26" s="4" t="str">
        <f t="shared" si="13"/>
        <v/>
      </c>
      <c r="AA26" s="4" t="str">
        <f t="shared" si="5"/>
        <v/>
      </c>
      <c r="AB26" s="14">
        <f t="shared" si="14"/>
        <v>0</v>
      </c>
      <c r="AC26" s="4" t="str">
        <f t="shared" si="6"/>
        <v/>
      </c>
      <c r="AD26" s="4">
        <v>0</v>
      </c>
      <c r="AE26" s="4" t="str">
        <f t="shared" si="7"/>
        <v xml:space="preserve"> </v>
      </c>
      <c r="AF26" s="4" t="str">
        <f t="shared" si="8"/>
        <v xml:space="preserve">  </v>
      </c>
      <c r="AG26" s="4" t="str">
        <f t="shared" si="15"/>
        <v/>
      </c>
      <c r="AH26" s="4" t="str">
        <f t="shared" si="16"/>
        <v/>
      </c>
      <c r="AI26" s="4" t="str">
        <f t="shared" si="9"/>
        <v/>
      </c>
      <c r="AJ26" s="4" t="str">
        <f t="shared" si="17"/>
        <v/>
      </c>
      <c r="AK26" s="4" t="str">
        <f t="shared" si="18"/>
        <v/>
      </c>
      <c r="AL26" s="4" t="str">
        <f t="shared" si="19"/>
        <v/>
      </c>
      <c r="AM26" s="4" t="str">
        <f t="shared" si="20"/>
        <v/>
      </c>
      <c r="AN26" s="4" t="str">
        <f t="shared" si="21"/>
        <v/>
      </c>
      <c r="AO26" s="4" t="str">
        <f t="shared" si="22"/>
        <v/>
      </c>
      <c r="AP26" s="4">
        <f t="shared" si="10"/>
        <v>0</v>
      </c>
      <c r="AQ26" s="4" t="str">
        <f t="shared" si="23"/>
        <v>999:99.99</v>
      </c>
      <c r="AR26" s="4" t="str">
        <f t="shared" si="24"/>
        <v>999:99.99</v>
      </c>
      <c r="AS26" s="4" t="str">
        <f t="shared" si="25"/>
        <v>999:99.99</v>
      </c>
      <c r="AT26" s="4" t="str">
        <f t="shared" si="26"/>
        <v>999:99.99</v>
      </c>
      <c r="AU26" s="4" t="str">
        <f t="shared" si="27"/>
        <v/>
      </c>
      <c r="AV26" s="4" t="str">
        <f t="shared" si="28"/>
        <v/>
      </c>
    </row>
    <row r="27" spans="1:48" ht="16.5" customHeight="1">
      <c r="A27" s="9" t="str">
        <f t="shared" si="11"/>
        <v/>
      </c>
      <c r="B27" s="95"/>
      <c r="C27" s="96"/>
      <c r="D27" s="97"/>
      <c r="E27" s="97"/>
      <c r="F27" s="97"/>
      <c r="G27" s="97"/>
      <c r="H27" s="151"/>
      <c r="I27" s="130"/>
      <c r="J27" s="151"/>
      <c r="K27" s="130"/>
      <c r="L27" s="151"/>
      <c r="M27" s="130"/>
      <c r="N27" s="151"/>
      <c r="O27" s="130"/>
      <c r="P27" s="9" t="str">
        <f>IF(B27="","",YEAR(申込書!$C$60)-YEAR(申込一覧表!B27))</f>
        <v/>
      </c>
      <c r="Q27" s="13"/>
      <c r="R27" s="14">
        <f t="shared" si="0"/>
        <v>0</v>
      </c>
      <c r="S27" s="14">
        <f t="shared" si="1"/>
        <v>0</v>
      </c>
      <c r="T27" s="4" t="str">
        <f t="shared" si="2"/>
        <v/>
      </c>
      <c r="U27" s="4" t="str">
        <f t="shared" si="3"/>
        <v/>
      </c>
      <c r="X27" s="4">
        <f t="shared" si="4"/>
        <v>0</v>
      </c>
      <c r="Y27" s="4">
        <f t="shared" si="12"/>
        <v>0</v>
      </c>
      <c r="Z27" s="4" t="str">
        <f t="shared" si="13"/>
        <v/>
      </c>
      <c r="AA27" s="4" t="str">
        <f t="shared" si="5"/>
        <v/>
      </c>
      <c r="AB27" s="14">
        <f t="shared" si="14"/>
        <v>0</v>
      </c>
      <c r="AC27" s="4" t="str">
        <f t="shared" si="6"/>
        <v/>
      </c>
      <c r="AD27" s="4">
        <v>0</v>
      </c>
      <c r="AE27" s="4" t="str">
        <f t="shared" si="7"/>
        <v xml:space="preserve"> </v>
      </c>
      <c r="AF27" s="4" t="str">
        <f t="shared" si="8"/>
        <v xml:space="preserve">  </v>
      </c>
      <c r="AG27" s="4" t="str">
        <f t="shared" si="15"/>
        <v/>
      </c>
      <c r="AH27" s="4" t="str">
        <f t="shared" si="16"/>
        <v/>
      </c>
      <c r="AI27" s="4" t="str">
        <f t="shared" si="9"/>
        <v/>
      </c>
      <c r="AJ27" s="4" t="str">
        <f t="shared" si="17"/>
        <v/>
      </c>
      <c r="AK27" s="4" t="str">
        <f t="shared" si="18"/>
        <v/>
      </c>
      <c r="AL27" s="4" t="str">
        <f t="shared" si="19"/>
        <v/>
      </c>
      <c r="AM27" s="4" t="str">
        <f t="shared" si="20"/>
        <v/>
      </c>
      <c r="AN27" s="4" t="str">
        <f t="shared" si="21"/>
        <v/>
      </c>
      <c r="AO27" s="4" t="str">
        <f t="shared" si="22"/>
        <v/>
      </c>
      <c r="AP27" s="4">
        <f t="shared" si="10"/>
        <v>0</v>
      </c>
      <c r="AQ27" s="4" t="str">
        <f t="shared" si="23"/>
        <v>999:99.99</v>
      </c>
      <c r="AR27" s="4" t="str">
        <f t="shared" si="24"/>
        <v>999:99.99</v>
      </c>
      <c r="AS27" s="4" t="str">
        <f t="shared" si="25"/>
        <v>999:99.99</v>
      </c>
      <c r="AT27" s="4" t="str">
        <f t="shared" si="26"/>
        <v>999:99.99</v>
      </c>
      <c r="AU27" s="4" t="str">
        <f t="shared" si="27"/>
        <v/>
      </c>
      <c r="AV27" s="4" t="str">
        <f t="shared" si="28"/>
        <v/>
      </c>
    </row>
    <row r="28" spans="1:48" ht="16.5" customHeight="1">
      <c r="A28" s="9" t="str">
        <f t="shared" si="11"/>
        <v/>
      </c>
      <c r="B28" s="95"/>
      <c r="C28" s="96"/>
      <c r="D28" s="97"/>
      <c r="E28" s="97"/>
      <c r="F28" s="97"/>
      <c r="G28" s="97"/>
      <c r="H28" s="151"/>
      <c r="I28" s="130"/>
      <c r="J28" s="151"/>
      <c r="K28" s="130"/>
      <c r="L28" s="151"/>
      <c r="M28" s="130"/>
      <c r="N28" s="151"/>
      <c r="O28" s="130"/>
      <c r="P28" s="9" t="str">
        <f>IF(B28="","",YEAR(申込書!$C$60)-YEAR(申込一覧表!B28))</f>
        <v/>
      </c>
      <c r="Q28" s="13"/>
      <c r="R28" s="14">
        <f t="shared" si="0"/>
        <v>0</v>
      </c>
      <c r="S28" s="14">
        <f t="shared" si="1"/>
        <v>0</v>
      </c>
      <c r="T28" s="4" t="str">
        <f t="shared" si="2"/>
        <v/>
      </c>
      <c r="U28" s="4" t="str">
        <f t="shared" si="3"/>
        <v/>
      </c>
      <c r="X28" s="4">
        <f t="shared" si="4"/>
        <v>0</v>
      </c>
      <c r="Y28" s="4">
        <f t="shared" si="12"/>
        <v>0</v>
      </c>
      <c r="Z28" s="4" t="str">
        <f t="shared" si="13"/>
        <v/>
      </c>
      <c r="AA28" s="4" t="str">
        <f t="shared" si="5"/>
        <v/>
      </c>
      <c r="AB28" s="14">
        <f t="shared" si="14"/>
        <v>0</v>
      </c>
      <c r="AC28" s="4" t="str">
        <f t="shared" si="6"/>
        <v/>
      </c>
      <c r="AD28" s="4">
        <v>0</v>
      </c>
      <c r="AE28" s="4" t="str">
        <f t="shared" si="7"/>
        <v xml:space="preserve"> </v>
      </c>
      <c r="AF28" s="4" t="str">
        <f t="shared" si="8"/>
        <v xml:space="preserve">  </v>
      </c>
      <c r="AG28" s="4" t="str">
        <f t="shared" si="15"/>
        <v/>
      </c>
      <c r="AH28" s="4" t="str">
        <f t="shared" si="16"/>
        <v/>
      </c>
      <c r="AI28" s="4" t="str">
        <f t="shared" si="9"/>
        <v/>
      </c>
      <c r="AJ28" s="4" t="str">
        <f t="shared" si="17"/>
        <v/>
      </c>
      <c r="AK28" s="4" t="str">
        <f t="shared" si="18"/>
        <v/>
      </c>
      <c r="AL28" s="4" t="str">
        <f t="shared" si="19"/>
        <v/>
      </c>
      <c r="AM28" s="4" t="str">
        <f t="shared" si="20"/>
        <v/>
      </c>
      <c r="AN28" s="4" t="str">
        <f t="shared" si="21"/>
        <v/>
      </c>
      <c r="AO28" s="4" t="str">
        <f t="shared" si="22"/>
        <v/>
      </c>
      <c r="AP28" s="4">
        <f t="shared" si="10"/>
        <v>0</v>
      </c>
      <c r="AQ28" s="4" t="str">
        <f t="shared" si="23"/>
        <v>999:99.99</v>
      </c>
      <c r="AR28" s="4" t="str">
        <f t="shared" si="24"/>
        <v>999:99.99</v>
      </c>
      <c r="AS28" s="4" t="str">
        <f t="shared" si="25"/>
        <v>999:99.99</v>
      </c>
      <c r="AT28" s="4" t="str">
        <f t="shared" si="26"/>
        <v>999:99.99</v>
      </c>
      <c r="AU28" s="4" t="str">
        <f t="shared" si="27"/>
        <v/>
      </c>
      <c r="AV28" s="4" t="str">
        <f t="shared" si="28"/>
        <v/>
      </c>
    </row>
    <row r="29" spans="1:48" ht="16.5" customHeight="1">
      <c r="A29" s="9" t="str">
        <f t="shared" si="11"/>
        <v/>
      </c>
      <c r="B29" s="95"/>
      <c r="C29" s="96"/>
      <c r="D29" s="97"/>
      <c r="E29" s="97"/>
      <c r="F29" s="97"/>
      <c r="G29" s="97"/>
      <c r="H29" s="151"/>
      <c r="I29" s="130"/>
      <c r="J29" s="151"/>
      <c r="K29" s="130"/>
      <c r="L29" s="151"/>
      <c r="M29" s="130"/>
      <c r="N29" s="151"/>
      <c r="O29" s="130"/>
      <c r="P29" s="9" t="str">
        <f>IF(B29="","",YEAR(申込書!$C$60)-YEAR(申込一覧表!B29))</f>
        <v/>
      </c>
      <c r="Q29" s="13"/>
      <c r="R29" s="14">
        <f t="shared" si="0"/>
        <v>0</v>
      </c>
      <c r="S29" s="14">
        <f t="shared" si="1"/>
        <v>0</v>
      </c>
      <c r="T29" s="4" t="str">
        <f t="shared" si="2"/>
        <v/>
      </c>
      <c r="U29" s="4" t="str">
        <f t="shared" si="3"/>
        <v/>
      </c>
      <c r="X29" s="4">
        <f t="shared" si="4"/>
        <v>0</v>
      </c>
      <c r="Y29" s="4">
        <f t="shared" si="12"/>
        <v>0</v>
      </c>
      <c r="Z29" s="4" t="str">
        <f t="shared" si="13"/>
        <v/>
      </c>
      <c r="AA29" s="4" t="str">
        <f t="shared" si="5"/>
        <v/>
      </c>
      <c r="AB29" s="14">
        <f t="shared" si="14"/>
        <v>0</v>
      </c>
      <c r="AC29" s="4" t="str">
        <f t="shared" si="6"/>
        <v/>
      </c>
      <c r="AD29" s="4">
        <v>0</v>
      </c>
      <c r="AE29" s="4" t="str">
        <f t="shared" si="7"/>
        <v xml:space="preserve"> </v>
      </c>
      <c r="AF29" s="4" t="str">
        <f t="shared" si="8"/>
        <v xml:space="preserve">  </v>
      </c>
      <c r="AG29" s="4" t="str">
        <f t="shared" si="15"/>
        <v/>
      </c>
      <c r="AH29" s="4" t="str">
        <f t="shared" si="16"/>
        <v/>
      </c>
      <c r="AI29" s="4" t="str">
        <f t="shared" si="9"/>
        <v/>
      </c>
      <c r="AJ29" s="4" t="str">
        <f t="shared" si="17"/>
        <v/>
      </c>
      <c r="AK29" s="4" t="str">
        <f t="shared" si="18"/>
        <v/>
      </c>
      <c r="AL29" s="4" t="str">
        <f t="shared" si="19"/>
        <v/>
      </c>
      <c r="AM29" s="4" t="str">
        <f t="shared" si="20"/>
        <v/>
      </c>
      <c r="AN29" s="4" t="str">
        <f t="shared" si="21"/>
        <v/>
      </c>
      <c r="AO29" s="4" t="str">
        <f t="shared" si="22"/>
        <v/>
      </c>
      <c r="AP29" s="4">
        <f t="shared" si="10"/>
        <v>0</v>
      </c>
      <c r="AQ29" s="4" t="str">
        <f t="shared" si="23"/>
        <v>999:99.99</v>
      </c>
      <c r="AR29" s="4" t="str">
        <f t="shared" si="24"/>
        <v>999:99.99</v>
      </c>
      <c r="AS29" s="4" t="str">
        <f t="shared" si="25"/>
        <v>999:99.99</v>
      </c>
      <c r="AT29" s="4" t="str">
        <f t="shared" si="26"/>
        <v>999:99.99</v>
      </c>
      <c r="AU29" s="4" t="str">
        <f t="shared" si="27"/>
        <v/>
      </c>
      <c r="AV29" s="4" t="str">
        <f t="shared" si="28"/>
        <v/>
      </c>
    </row>
    <row r="30" spans="1:48" ht="16.5" customHeight="1">
      <c r="A30" s="9" t="str">
        <f t="shared" si="11"/>
        <v/>
      </c>
      <c r="B30" s="95"/>
      <c r="C30" s="96"/>
      <c r="D30" s="97"/>
      <c r="E30" s="97"/>
      <c r="F30" s="97"/>
      <c r="G30" s="97"/>
      <c r="H30" s="151"/>
      <c r="I30" s="130"/>
      <c r="J30" s="151"/>
      <c r="K30" s="130"/>
      <c r="L30" s="151"/>
      <c r="M30" s="130"/>
      <c r="N30" s="151"/>
      <c r="O30" s="130"/>
      <c r="P30" s="9" t="str">
        <f>IF(B30="","",YEAR(申込書!$C$60)-YEAR(申込一覧表!B30))</f>
        <v/>
      </c>
      <c r="Q30" s="13"/>
      <c r="R30" s="14">
        <f t="shared" si="0"/>
        <v>0</v>
      </c>
      <c r="S30" s="14">
        <f t="shared" si="1"/>
        <v>0</v>
      </c>
      <c r="T30" s="4" t="str">
        <f t="shared" si="2"/>
        <v/>
      </c>
      <c r="U30" s="4" t="str">
        <f t="shared" si="3"/>
        <v/>
      </c>
      <c r="X30" s="4">
        <f t="shared" si="4"/>
        <v>0</v>
      </c>
      <c r="Y30" s="4">
        <f t="shared" si="12"/>
        <v>0</v>
      </c>
      <c r="Z30" s="4" t="str">
        <f t="shared" si="13"/>
        <v/>
      </c>
      <c r="AA30" s="4" t="str">
        <f t="shared" si="5"/>
        <v/>
      </c>
      <c r="AB30" s="14">
        <f t="shared" si="14"/>
        <v>0</v>
      </c>
      <c r="AC30" s="4" t="str">
        <f t="shared" si="6"/>
        <v/>
      </c>
      <c r="AD30" s="4">
        <v>0</v>
      </c>
      <c r="AE30" s="4" t="str">
        <f t="shared" si="7"/>
        <v xml:space="preserve"> </v>
      </c>
      <c r="AF30" s="4" t="str">
        <f t="shared" si="8"/>
        <v xml:space="preserve">  </v>
      </c>
      <c r="AG30" s="4" t="str">
        <f t="shared" si="15"/>
        <v/>
      </c>
      <c r="AH30" s="4" t="str">
        <f t="shared" si="16"/>
        <v/>
      </c>
      <c r="AI30" s="4" t="str">
        <f t="shared" si="9"/>
        <v/>
      </c>
      <c r="AJ30" s="4" t="str">
        <f t="shared" si="17"/>
        <v/>
      </c>
      <c r="AK30" s="4" t="str">
        <f t="shared" si="18"/>
        <v/>
      </c>
      <c r="AL30" s="4" t="str">
        <f t="shared" si="19"/>
        <v/>
      </c>
      <c r="AM30" s="4" t="str">
        <f t="shared" si="20"/>
        <v/>
      </c>
      <c r="AN30" s="4" t="str">
        <f t="shared" si="21"/>
        <v/>
      </c>
      <c r="AO30" s="4" t="str">
        <f t="shared" si="22"/>
        <v/>
      </c>
      <c r="AP30" s="4">
        <f t="shared" si="10"/>
        <v>0</v>
      </c>
      <c r="AQ30" s="4" t="str">
        <f t="shared" si="23"/>
        <v>999:99.99</v>
      </c>
      <c r="AR30" s="4" t="str">
        <f t="shared" si="24"/>
        <v>999:99.99</v>
      </c>
      <c r="AS30" s="4" t="str">
        <f t="shared" si="25"/>
        <v>999:99.99</v>
      </c>
      <c r="AT30" s="4" t="str">
        <f t="shared" si="26"/>
        <v>999:99.99</v>
      </c>
      <c r="AU30" s="4" t="str">
        <f t="shared" si="27"/>
        <v/>
      </c>
      <c r="AV30" s="4" t="str">
        <f t="shared" si="28"/>
        <v/>
      </c>
    </row>
    <row r="31" spans="1:48" ht="16.5" customHeight="1">
      <c r="A31" s="9" t="str">
        <f t="shared" si="11"/>
        <v/>
      </c>
      <c r="B31" s="95"/>
      <c r="C31" s="96"/>
      <c r="D31" s="97"/>
      <c r="E31" s="97"/>
      <c r="F31" s="97"/>
      <c r="G31" s="97"/>
      <c r="H31" s="151"/>
      <c r="I31" s="130"/>
      <c r="J31" s="151"/>
      <c r="K31" s="130"/>
      <c r="L31" s="151"/>
      <c r="M31" s="130"/>
      <c r="N31" s="151"/>
      <c r="O31" s="130"/>
      <c r="P31" s="9" t="str">
        <f>IF(B31="","",YEAR(申込書!$C$60)-YEAR(申込一覧表!B31))</f>
        <v/>
      </c>
      <c r="Q31" s="13"/>
      <c r="R31" s="14">
        <f t="shared" si="0"/>
        <v>0</v>
      </c>
      <c r="S31" s="14">
        <f t="shared" si="1"/>
        <v>0</v>
      </c>
      <c r="T31" s="4" t="str">
        <f t="shared" si="2"/>
        <v/>
      </c>
      <c r="U31" s="4" t="str">
        <f t="shared" si="3"/>
        <v/>
      </c>
      <c r="X31" s="4">
        <f t="shared" si="4"/>
        <v>0</v>
      </c>
      <c r="Y31" s="4">
        <f t="shared" si="12"/>
        <v>0</v>
      </c>
      <c r="Z31" s="4" t="str">
        <f t="shared" si="13"/>
        <v/>
      </c>
      <c r="AA31" s="4" t="str">
        <f t="shared" si="5"/>
        <v/>
      </c>
      <c r="AB31" s="14">
        <f t="shared" si="14"/>
        <v>0</v>
      </c>
      <c r="AC31" s="4" t="str">
        <f t="shared" si="6"/>
        <v/>
      </c>
      <c r="AD31" s="4">
        <v>0</v>
      </c>
      <c r="AE31" s="4" t="str">
        <f t="shared" si="7"/>
        <v xml:space="preserve"> </v>
      </c>
      <c r="AF31" s="4" t="str">
        <f t="shared" si="8"/>
        <v xml:space="preserve">  </v>
      </c>
      <c r="AG31" s="4" t="str">
        <f t="shared" si="15"/>
        <v/>
      </c>
      <c r="AH31" s="4" t="str">
        <f t="shared" si="16"/>
        <v/>
      </c>
      <c r="AI31" s="4" t="str">
        <f t="shared" si="9"/>
        <v/>
      </c>
      <c r="AJ31" s="4" t="str">
        <f t="shared" si="17"/>
        <v/>
      </c>
      <c r="AK31" s="4" t="str">
        <f t="shared" si="18"/>
        <v/>
      </c>
      <c r="AL31" s="4" t="str">
        <f t="shared" si="19"/>
        <v/>
      </c>
      <c r="AM31" s="4" t="str">
        <f t="shared" si="20"/>
        <v/>
      </c>
      <c r="AN31" s="4" t="str">
        <f t="shared" si="21"/>
        <v/>
      </c>
      <c r="AO31" s="4" t="str">
        <f t="shared" si="22"/>
        <v/>
      </c>
      <c r="AP31" s="4">
        <f t="shared" si="10"/>
        <v>0</v>
      </c>
      <c r="AQ31" s="4" t="str">
        <f t="shared" si="23"/>
        <v>999:99.99</v>
      </c>
      <c r="AR31" s="4" t="str">
        <f t="shared" si="24"/>
        <v>999:99.99</v>
      </c>
      <c r="AS31" s="4" t="str">
        <f t="shared" si="25"/>
        <v>999:99.99</v>
      </c>
      <c r="AT31" s="4" t="str">
        <f t="shared" si="26"/>
        <v>999:99.99</v>
      </c>
      <c r="AU31" s="4" t="str">
        <f t="shared" si="27"/>
        <v/>
      </c>
      <c r="AV31" s="4" t="str">
        <f t="shared" si="28"/>
        <v/>
      </c>
    </row>
    <row r="32" spans="1:48" ht="16.5" customHeight="1">
      <c r="A32" s="9" t="str">
        <f t="shared" si="11"/>
        <v/>
      </c>
      <c r="B32" s="95"/>
      <c r="C32" s="96"/>
      <c r="D32" s="97"/>
      <c r="E32" s="97"/>
      <c r="F32" s="97"/>
      <c r="G32" s="97"/>
      <c r="H32" s="151"/>
      <c r="I32" s="130"/>
      <c r="J32" s="151"/>
      <c r="K32" s="130"/>
      <c r="L32" s="151"/>
      <c r="M32" s="130"/>
      <c r="N32" s="151"/>
      <c r="O32" s="130"/>
      <c r="P32" s="9" t="str">
        <f>IF(B32="","",YEAR(申込書!$C$60)-YEAR(申込一覧表!B32))</f>
        <v/>
      </c>
      <c r="Q32" s="13"/>
      <c r="R32" s="14">
        <f t="shared" si="0"/>
        <v>0</v>
      </c>
      <c r="S32" s="14">
        <f t="shared" si="1"/>
        <v>0</v>
      </c>
      <c r="T32" s="4" t="str">
        <f t="shared" si="2"/>
        <v/>
      </c>
      <c r="U32" s="4" t="str">
        <f t="shared" si="3"/>
        <v/>
      </c>
      <c r="X32" s="4">
        <f t="shared" si="4"/>
        <v>0</v>
      </c>
      <c r="Y32" s="4">
        <f t="shared" si="12"/>
        <v>0</v>
      </c>
      <c r="Z32" s="4" t="str">
        <f t="shared" si="13"/>
        <v/>
      </c>
      <c r="AA32" s="4" t="str">
        <f t="shared" si="5"/>
        <v/>
      </c>
      <c r="AB32" s="14">
        <f t="shared" si="14"/>
        <v>0</v>
      </c>
      <c r="AC32" s="4" t="str">
        <f t="shared" si="6"/>
        <v/>
      </c>
      <c r="AD32" s="4">
        <v>0</v>
      </c>
      <c r="AE32" s="4" t="str">
        <f t="shared" si="7"/>
        <v xml:space="preserve"> </v>
      </c>
      <c r="AF32" s="4" t="str">
        <f t="shared" si="8"/>
        <v xml:space="preserve">  </v>
      </c>
      <c r="AG32" s="4" t="str">
        <f t="shared" si="15"/>
        <v/>
      </c>
      <c r="AH32" s="4" t="str">
        <f t="shared" si="16"/>
        <v/>
      </c>
      <c r="AI32" s="4" t="str">
        <f t="shared" si="9"/>
        <v/>
      </c>
      <c r="AJ32" s="4" t="str">
        <f t="shared" si="17"/>
        <v/>
      </c>
      <c r="AK32" s="4" t="str">
        <f t="shared" si="18"/>
        <v/>
      </c>
      <c r="AL32" s="4" t="str">
        <f t="shared" si="19"/>
        <v/>
      </c>
      <c r="AM32" s="4" t="str">
        <f t="shared" si="20"/>
        <v/>
      </c>
      <c r="AN32" s="4" t="str">
        <f t="shared" si="21"/>
        <v/>
      </c>
      <c r="AO32" s="4" t="str">
        <f t="shared" si="22"/>
        <v/>
      </c>
      <c r="AP32" s="4">
        <f t="shared" si="10"/>
        <v>0</v>
      </c>
      <c r="AQ32" s="4" t="str">
        <f t="shared" si="23"/>
        <v>999:99.99</v>
      </c>
      <c r="AR32" s="4" t="str">
        <f t="shared" si="24"/>
        <v>999:99.99</v>
      </c>
      <c r="AS32" s="4" t="str">
        <f t="shared" si="25"/>
        <v>999:99.99</v>
      </c>
      <c r="AT32" s="4" t="str">
        <f t="shared" si="26"/>
        <v>999:99.99</v>
      </c>
      <c r="AU32" s="4" t="str">
        <f t="shared" si="27"/>
        <v/>
      </c>
      <c r="AV32" s="4" t="str">
        <f t="shared" si="28"/>
        <v/>
      </c>
    </row>
    <row r="33" spans="1:48" ht="16.5" customHeight="1">
      <c r="A33" s="9" t="str">
        <f t="shared" si="11"/>
        <v/>
      </c>
      <c r="B33" s="95"/>
      <c r="C33" s="96"/>
      <c r="D33" s="97"/>
      <c r="E33" s="97"/>
      <c r="F33" s="97"/>
      <c r="G33" s="97"/>
      <c r="H33" s="151"/>
      <c r="I33" s="130"/>
      <c r="J33" s="151"/>
      <c r="K33" s="130"/>
      <c r="L33" s="151"/>
      <c r="M33" s="130"/>
      <c r="N33" s="151"/>
      <c r="O33" s="130"/>
      <c r="P33" s="9" t="str">
        <f>IF(B33="","",YEAR(申込書!$C$60)-YEAR(申込一覧表!B33))</f>
        <v/>
      </c>
      <c r="Q33" s="13"/>
      <c r="R33" s="14">
        <f t="shared" si="0"/>
        <v>0</v>
      </c>
      <c r="S33" s="14">
        <f t="shared" si="1"/>
        <v>0</v>
      </c>
      <c r="T33" s="4" t="str">
        <f t="shared" si="2"/>
        <v/>
      </c>
      <c r="U33" s="4" t="str">
        <f t="shared" si="3"/>
        <v/>
      </c>
      <c r="X33" s="4">
        <f t="shared" si="4"/>
        <v>0</v>
      </c>
      <c r="Y33" s="4">
        <f t="shared" si="12"/>
        <v>0</v>
      </c>
      <c r="Z33" s="4" t="str">
        <f t="shared" si="13"/>
        <v/>
      </c>
      <c r="AA33" s="4" t="str">
        <f t="shared" si="5"/>
        <v/>
      </c>
      <c r="AB33" s="14">
        <f t="shared" si="14"/>
        <v>0</v>
      </c>
      <c r="AC33" s="4" t="str">
        <f t="shared" si="6"/>
        <v/>
      </c>
      <c r="AD33" s="4">
        <v>0</v>
      </c>
      <c r="AE33" s="4" t="str">
        <f t="shared" si="7"/>
        <v xml:space="preserve"> </v>
      </c>
      <c r="AF33" s="4" t="str">
        <f t="shared" si="8"/>
        <v xml:space="preserve">  </v>
      </c>
      <c r="AG33" s="4" t="str">
        <f t="shared" si="15"/>
        <v/>
      </c>
      <c r="AH33" s="4" t="str">
        <f t="shared" si="16"/>
        <v/>
      </c>
      <c r="AI33" s="4" t="str">
        <f t="shared" si="9"/>
        <v/>
      </c>
      <c r="AJ33" s="4" t="str">
        <f t="shared" si="17"/>
        <v/>
      </c>
      <c r="AK33" s="4" t="str">
        <f t="shared" si="18"/>
        <v/>
      </c>
      <c r="AL33" s="4" t="str">
        <f t="shared" si="19"/>
        <v/>
      </c>
      <c r="AM33" s="4" t="str">
        <f t="shared" si="20"/>
        <v/>
      </c>
      <c r="AN33" s="4" t="str">
        <f t="shared" si="21"/>
        <v/>
      </c>
      <c r="AO33" s="4" t="str">
        <f t="shared" si="22"/>
        <v/>
      </c>
      <c r="AP33" s="4">
        <f t="shared" si="10"/>
        <v>0</v>
      </c>
      <c r="AQ33" s="4" t="str">
        <f t="shared" si="23"/>
        <v>999:99.99</v>
      </c>
      <c r="AR33" s="4" t="str">
        <f t="shared" si="24"/>
        <v>999:99.99</v>
      </c>
      <c r="AS33" s="4" t="str">
        <f t="shared" si="25"/>
        <v>999:99.99</v>
      </c>
      <c r="AT33" s="4" t="str">
        <f t="shared" si="26"/>
        <v>999:99.99</v>
      </c>
      <c r="AU33" s="4" t="str">
        <f t="shared" si="27"/>
        <v/>
      </c>
      <c r="AV33" s="4" t="str">
        <f t="shared" si="28"/>
        <v/>
      </c>
    </row>
    <row r="34" spans="1:48" ht="16.5" customHeight="1">
      <c r="A34" s="9" t="str">
        <f t="shared" si="11"/>
        <v/>
      </c>
      <c r="B34" s="95"/>
      <c r="C34" s="96"/>
      <c r="D34" s="97"/>
      <c r="E34" s="97"/>
      <c r="F34" s="97"/>
      <c r="G34" s="97"/>
      <c r="H34" s="151"/>
      <c r="I34" s="130"/>
      <c r="J34" s="151"/>
      <c r="K34" s="130"/>
      <c r="L34" s="151"/>
      <c r="M34" s="130"/>
      <c r="N34" s="151"/>
      <c r="O34" s="130"/>
      <c r="P34" s="9" t="str">
        <f>IF(B34="","",YEAR(申込書!$C$60)-YEAR(申込一覧表!B34))</f>
        <v/>
      </c>
      <c r="Q34" s="13"/>
      <c r="R34" s="14">
        <f t="shared" si="0"/>
        <v>0</v>
      </c>
      <c r="S34" s="14">
        <f t="shared" si="1"/>
        <v>0</v>
      </c>
      <c r="T34" s="4" t="str">
        <f t="shared" si="2"/>
        <v/>
      </c>
      <c r="U34" s="4" t="str">
        <f t="shared" si="3"/>
        <v/>
      </c>
      <c r="X34" s="4">
        <f t="shared" si="4"/>
        <v>0</v>
      </c>
      <c r="Y34" s="4">
        <f t="shared" si="12"/>
        <v>0</v>
      </c>
      <c r="Z34" s="4" t="str">
        <f t="shared" si="13"/>
        <v/>
      </c>
      <c r="AA34" s="4" t="str">
        <f t="shared" si="5"/>
        <v/>
      </c>
      <c r="AB34" s="14">
        <f t="shared" si="14"/>
        <v>0</v>
      </c>
      <c r="AC34" s="4" t="str">
        <f t="shared" si="6"/>
        <v/>
      </c>
      <c r="AD34" s="4">
        <v>0</v>
      </c>
      <c r="AE34" s="4" t="str">
        <f t="shared" si="7"/>
        <v xml:space="preserve"> </v>
      </c>
      <c r="AF34" s="4" t="str">
        <f t="shared" si="8"/>
        <v xml:space="preserve">  </v>
      </c>
      <c r="AG34" s="4" t="str">
        <f t="shared" si="15"/>
        <v/>
      </c>
      <c r="AH34" s="4" t="str">
        <f t="shared" si="16"/>
        <v/>
      </c>
      <c r="AI34" s="4" t="str">
        <f t="shared" si="9"/>
        <v/>
      </c>
      <c r="AJ34" s="4" t="str">
        <f t="shared" si="17"/>
        <v/>
      </c>
      <c r="AK34" s="4" t="str">
        <f t="shared" si="18"/>
        <v/>
      </c>
      <c r="AL34" s="4" t="str">
        <f t="shared" si="19"/>
        <v/>
      </c>
      <c r="AM34" s="4" t="str">
        <f t="shared" si="20"/>
        <v/>
      </c>
      <c r="AN34" s="4" t="str">
        <f t="shared" si="21"/>
        <v/>
      </c>
      <c r="AO34" s="4" t="str">
        <f t="shared" si="22"/>
        <v/>
      </c>
      <c r="AP34" s="4">
        <f t="shared" si="10"/>
        <v>0</v>
      </c>
      <c r="AQ34" s="4" t="str">
        <f t="shared" si="23"/>
        <v>999:99.99</v>
      </c>
      <c r="AR34" s="4" t="str">
        <f t="shared" si="24"/>
        <v>999:99.99</v>
      </c>
      <c r="AS34" s="4" t="str">
        <f t="shared" si="25"/>
        <v>999:99.99</v>
      </c>
      <c r="AT34" s="4" t="str">
        <f t="shared" si="26"/>
        <v>999:99.99</v>
      </c>
      <c r="AU34" s="4" t="str">
        <f t="shared" si="27"/>
        <v/>
      </c>
      <c r="AV34" s="4" t="str">
        <f t="shared" si="28"/>
        <v/>
      </c>
    </row>
    <row r="35" spans="1:48" ht="16.5" customHeight="1">
      <c r="A35" s="9" t="str">
        <f t="shared" si="11"/>
        <v/>
      </c>
      <c r="B35" s="95"/>
      <c r="C35" s="96"/>
      <c r="D35" s="97"/>
      <c r="E35" s="97"/>
      <c r="F35" s="97"/>
      <c r="G35" s="97"/>
      <c r="H35" s="151"/>
      <c r="I35" s="130"/>
      <c r="J35" s="151"/>
      <c r="K35" s="130"/>
      <c r="L35" s="151"/>
      <c r="M35" s="130"/>
      <c r="N35" s="151"/>
      <c r="O35" s="130"/>
      <c r="P35" s="9" t="str">
        <f>IF(B35="","",YEAR(申込書!$C$60)-YEAR(申込一覧表!B35))</f>
        <v/>
      </c>
      <c r="Q35" s="13"/>
      <c r="R35" s="14">
        <f t="shared" si="0"/>
        <v>0</v>
      </c>
      <c r="S35" s="14">
        <f t="shared" si="1"/>
        <v>0</v>
      </c>
      <c r="T35" s="4" t="str">
        <f t="shared" si="2"/>
        <v/>
      </c>
      <c r="U35" s="4" t="str">
        <f t="shared" si="3"/>
        <v/>
      </c>
      <c r="X35" s="4">
        <f t="shared" si="4"/>
        <v>0</v>
      </c>
      <c r="Y35" s="4">
        <f t="shared" si="12"/>
        <v>0</v>
      </c>
      <c r="Z35" s="4" t="str">
        <f t="shared" si="13"/>
        <v/>
      </c>
      <c r="AA35" s="4" t="str">
        <f t="shared" si="5"/>
        <v/>
      </c>
      <c r="AB35" s="14">
        <f t="shared" si="14"/>
        <v>0</v>
      </c>
      <c r="AC35" s="4" t="str">
        <f t="shared" si="6"/>
        <v/>
      </c>
      <c r="AD35" s="4">
        <v>0</v>
      </c>
      <c r="AE35" s="4" t="str">
        <f t="shared" si="7"/>
        <v xml:space="preserve"> </v>
      </c>
      <c r="AF35" s="4" t="str">
        <f t="shared" si="8"/>
        <v xml:space="preserve">  </v>
      </c>
      <c r="AG35" s="4" t="str">
        <f t="shared" si="15"/>
        <v/>
      </c>
      <c r="AH35" s="4" t="str">
        <f t="shared" si="16"/>
        <v/>
      </c>
      <c r="AI35" s="4" t="str">
        <f t="shared" si="9"/>
        <v/>
      </c>
      <c r="AJ35" s="4" t="str">
        <f t="shared" si="17"/>
        <v/>
      </c>
      <c r="AK35" s="4" t="str">
        <f t="shared" si="18"/>
        <v/>
      </c>
      <c r="AL35" s="4" t="str">
        <f t="shared" si="19"/>
        <v/>
      </c>
      <c r="AM35" s="4" t="str">
        <f t="shared" si="20"/>
        <v/>
      </c>
      <c r="AN35" s="4" t="str">
        <f t="shared" si="21"/>
        <v/>
      </c>
      <c r="AO35" s="4" t="str">
        <f t="shared" si="22"/>
        <v/>
      </c>
      <c r="AP35" s="4">
        <f t="shared" si="10"/>
        <v>0</v>
      </c>
      <c r="AQ35" s="4" t="str">
        <f t="shared" si="23"/>
        <v>999:99.99</v>
      </c>
      <c r="AR35" s="4" t="str">
        <f t="shared" si="24"/>
        <v>999:99.99</v>
      </c>
      <c r="AS35" s="4" t="str">
        <f t="shared" si="25"/>
        <v>999:99.99</v>
      </c>
      <c r="AT35" s="4" t="str">
        <f t="shared" si="26"/>
        <v>999:99.99</v>
      </c>
      <c r="AU35" s="4" t="str">
        <f t="shared" si="27"/>
        <v/>
      </c>
      <c r="AV35" s="4" t="str">
        <f t="shared" si="28"/>
        <v/>
      </c>
    </row>
    <row r="36" spans="1:48" ht="16.5" customHeight="1">
      <c r="A36" s="9" t="str">
        <f t="shared" si="11"/>
        <v/>
      </c>
      <c r="B36" s="95"/>
      <c r="C36" s="96"/>
      <c r="D36" s="97"/>
      <c r="E36" s="97"/>
      <c r="F36" s="97"/>
      <c r="G36" s="97"/>
      <c r="H36" s="151"/>
      <c r="I36" s="130"/>
      <c r="J36" s="151"/>
      <c r="K36" s="130"/>
      <c r="L36" s="151"/>
      <c r="M36" s="130"/>
      <c r="N36" s="151"/>
      <c r="O36" s="130"/>
      <c r="P36" s="9" t="str">
        <f>IF(B36="","",YEAR(申込書!$C$60)-YEAR(申込一覧表!B36))</f>
        <v/>
      </c>
      <c r="Q36" s="13"/>
      <c r="R36" s="14">
        <f t="shared" si="0"/>
        <v>0</v>
      </c>
      <c r="S36" s="14">
        <f t="shared" si="1"/>
        <v>0</v>
      </c>
      <c r="T36" s="4" t="str">
        <f t="shared" si="2"/>
        <v/>
      </c>
      <c r="U36" s="4" t="str">
        <f t="shared" si="3"/>
        <v/>
      </c>
      <c r="X36" s="4">
        <f t="shared" si="4"/>
        <v>0</v>
      </c>
      <c r="Y36" s="4">
        <f t="shared" si="12"/>
        <v>0</v>
      </c>
      <c r="Z36" s="4" t="str">
        <f t="shared" si="13"/>
        <v/>
      </c>
      <c r="AA36" s="4" t="str">
        <f t="shared" si="5"/>
        <v/>
      </c>
      <c r="AB36" s="14">
        <f t="shared" si="14"/>
        <v>0</v>
      </c>
      <c r="AC36" s="4" t="str">
        <f t="shared" si="6"/>
        <v/>
      </c>
      <c r="AD36" s="4">
        <v>0</v>
      </c>
      <c r="AE36" s="4" t="str">
        <f t="shared" si="7"/>
        <v xml:space="preserve"> </v>
      </c>
      <c r="AF36" s="4" t="str">
        <f t="shared" si="8"/>
        <v xml:space="preserve">  </v>
      </c>
      <c r="AG36" s="4" t="str">
        <f t="shared" si="15"/>
        <v/>
      </c>
      <c r="AH36" s="4" t="str">
        <f t="shared" si="16"/>
        <v/>
      </c>
      <c r="AI36" s="4" t="str">
        <f t="shared" si="9"/>
        <v/>
      </c>
      <c r="AJ36" s="4" t="str">
        <f t="shared" si="17"/>
        <v/>
      </c>
      <c r="AK36" s="4" t="str">
        <f t="shared" si="18"/>
        <v/>
      </c>
      <c r="AL36" s="4" t="str">
        <f t="shared" si="19"/>
        <v/>
      </c>
      <c r="AM36" s="4" t="str">
        <f t="shared" si="20"/>
        <v/>
      </c>
      <c r="AN36" s="4" t="str">
        <f t="shared" si="21"/>
        <v/>
      </c>
      <c r="AO36" s="4" t="str">
        <f t="shared" si="22"/>
        <v/>
      </c>
      <c r="AP36" s="4">
        <f t="shared" si="10"/>
        <v>0</v>
      </c>
      <c r="AQ36" s="4" t="str">
        <f t="shared" si="23"/>
        <v>999:99.99</v>
      </c>
      <c r="AR36" s="4" t="str">
        <f t="shared" si="24"/>
        <v>999:99.99</v>
      </c>
      <c r="AS36" s="4" t="str">
        <f t="shared" si="25"/>
        <v>999:99.99</v>
      </c>
      <c r="AT36" s="4" t="str">
        <f t="shared" si="26"/>
        <v>999:99.99</v>
      </c>
      <c r="AU36" s="4" t="str">
        <f t="shared" si="27"/>
        <v/>
      </c>
      <c r="AV36" s="4" t="str">
        <f t="shared" si="28"/>
        <v/>
      </c>
    </row>
    <row r="37" spans="1:48" ht="16.5" customHeight="1">
      <c r="A37" s="9" t="str">
        <f t="shared" si="11"/>
        <v/>
      </c>
      <c r="B37" s="95"/>
      <c r="C37" s="96"/>
      <c r="D37" s="97"/>
      <c r="E37" s="97"/>
      <c r="F37" s="97"/>
      <c r="G37" s="97"/>
      <c r="H37" s="151"/>
      <c r="I37" s="130"/>
      <c r="J37" s="151"/>
      <c r="K37" s="130"/>
      <c r="L37" s="151"/>
      <c r="M37" s="130"/>
      <c r="N37" s="151"/>
      <c r="O37" s="130"/>
      <c r="P37" s="9" t="str">
        <f>IF(B37="","",YEAR(申込書!$C$60)-YEAR(申込一覧表!B37))</f>
        <v/>
      </c>
      <c r="Q37" s="13"/>
      <c r="R37" s="14">
        <f t="shared" si="0"/>
        <v>0</v>
      </c>
      <c r="S37" s="14">
        <f t="shared" si="1"/>
        <v>0</v>
      </c>
      <c r="T37" s="4" t="str">
        <f t="shared" si="2"/>
        <v/>
      </c>
      <c r="U37" s="4" t="str">
        <f t="shared" si="3"/>
        <v/>
      </c>
      <c r="X37" s="4">
        <f t="shared" si="4"/>
        <v>0</v>
      </c>
      <c r="Y37" s="4">
        <f t="shared" si="12"/>
        <v>0</v>
      </c>
      <c r="Z37" s="4" t="str">
        <f t="shared" si="13"/>
        <v/>
      </c>
      <c r="AA37" s="4" t="str">
        <f t="shared" si="5"/>
        <v/>
      </c>
      <c r="AB37" s="14">
        <f t="shared" si="14"/>
        <v>0</v>
      </c>
      <c r="AC37" s="4" t="str">
        <f t="shared" si="6"/>
        <v/>
      </c>
      <c r="AD37" s="4">
        <v>0</v>
      </c>
      <c r="AE37" s="4" t="str">
        <f t="shared" si="7"/>
        <v xml:space="preserve"> </v>
      </c>
      <c r="AF37" s="4" t="str">
        <f t="shared" si="8"/>
        <v xml:space="preserve">  </v>
      </c>
      <c r="AG37" s="4" t="str">
        <f t="shared" si="15"/>
        <v/>
      </c>
      <c r="AH37" s="4" t="str">
        <f t="shared" si="16"/>
        <v/>
      </c>
      <c r="AI37" s="4" t="str">
        <f t="shared" si="9"/>
        <v/>
      </c>
      <c r="AJ37" s="4" t="str">
        <f t="shared" si="17"/>
        <v/>
      </c>
      <c r="AK37" s="4" t="str">
        <f t="shared" si="18"/>
        <v/>
      </c>
      <c r="AL37" s="4" t="str">
        <f t="shared" si="19"/>
        <v/>
      </c>
      <c r="AM37" s="4" t="str">
        <f t="shared" si="20"/>
        <v/>
      </c>
      <c r="AN37" s="4" t="str">
        <f t="shared" si="21"/>
        <v/>
      </c>
      <c r="AO37" s="4" t="str">
        <f t="shared" si="22"/>
        <v/>
      </c>
      <c r="AP37" s="4">
        <f t="shared" si="10"/>
        <v>0</v>
      </c>
      <c r="AQ37" s="4" t="str">
        <f t="shared" si="23"/>
        <v>999:99.99</v>
      </c>
      <c r="AR37" s="4" t="str">
        <f t="shared" si="24"/>
        <v>999:99.99</v>
      </c>
      <c r="AS37" s="4" t="str">
        <f t="shared" si="25"/>
        <v>999:99.99</v>
      </c>
      <c r="AT37" s="4" t="str">
        <f t="shared" si="26"/>
        <v>999:99.99</v>
      </c>
      <c r="AU37" s="4" t="str">
        <f t="shared" si="27"/>
        <v/>
      </c>
      <c r="AV37" s="4" t="str">
        <f t="shared" si="28"/>
        <v/>
      </c>
    </row>
    <row r="38" spans="1:48" ht="16.5" customHeight="1">
      <c r="A38" s="9" t="str">
        <f t="shared" si="11"/>
        <v/>
      </c>
      <c r="B38" s="95"/>
      <c r="C38" s="96"/>
      <c r="D38" s="97"/>
      <c r="E38" s="97"/>
      <c r="F38" s="97"/>
      <c r="G38" s="97"/>
      <c r="H38" s="151"/>
      <c r="I38" s="130"/>
      <c r="J38" s="151"/>
      <c r="K38" s="130"/>
      <c r="L38" s="151"/>
      <c r="M38" s="130"/>
      <c r="N38" s="151"/>
      <c r="O38" s="130"/>
      <c r="P38" s="9" t="str">
        <f>IF(B38="","",YEAR(申込書!$C$60)-YEAR(申込一覧表!B38))</f>
        <v/>
      </c>
      <c r="Q38" s="13"/>
      <c r="R38" s="14">
        <f t="shared" si="0"/>
        <v>0</v>
      </c>
      <c r="S38" s="14">
        <f t="shared" si="1"/>
        <v>0</v>
      </c>
      <c r="T38" s="4" t="str">
        <f t="shared" si="2"/>
        <v/>
      </c>
      <c r="U38" s="4" t="str">
        <f t="shared" si="3"/>
        <v/>
      </c>
      <c r="X38" s="4">
        <f t="shared" si="4"/>
        <v>0</v>
      </c>
      <c r="Y38" s="4">
        <f t="shared" si="12"/>
        <v>0</v>
      </c>
      <c r="Z38" s="4" t="str">
        <f t="shared" si="13"/>
        <v/>
      </c>
      <c r="AA38" s="4" t="str">
        <f t="shared" si="5"/>
        <v/>
      </c>
      <c r="AB38" s="14">
        <f t="shared" si="14"/>
        <v>0</v>
      </c>
      <c r="AC38" s="4" t="str">
        <f t="shared" si="6"/>
        <v/>
      </c>
      <c r="AD38" s="4">
        <v>0</v>
      </c>
      <c r="AE38" s="4" t="str">
        <f t="shared" si="7"/>
        <v xml:space="preserve"> </v>
      </c>
      <c r="AF38" s="4" t="str">
        <f t="shared" si="8"/>
        <v xml:space="preserve">  </v>
      </c>
      <c r="AG38" s="4" t="str">
        <f t="shared" si="15"/>
        <v/>
      </c>
      <c r="AH38" s="4" t="str">
        <f t="shared" si="16"/>
        <v/>
      </c>
      <c r="AI38" s="4" t="str">
        <f t="shared" si="9"/>
        <v/>
      </c>
      <c r="AJ38" s="4" t="str">
        <f t="shared" si="17"/>
        <v/>
      </c>
      <c r="AK38" s="4" t="str">
        <f t="shared" si="18"/>
        <v/>
      </c>
      <c r="AL38" s="4" t="str">
        <f t="shared" si="19"/>
        <v/>
      </c>
      <c r="AM38" s="4" t="str">
        <f t="shared" si="20"/>
        <v/>
      </c>
      <c r="AN38" s="4" t="str">
        <f t="shared" si="21"/>
        <v/>
      </c>
      <c r="AO38" s="4" t="str">
        <f t="shared" si="22"/>
        <v/>
      </c>
      <c r="AP38" s="4">
        <f t="shared" si="10"/>
        <v>0</v>
      </c>
      <c r="AQ38" s="4" t="str">
        <f t="shared" si="23"/>
        <v>999:99.99</v>
      </c>
      <c r="AR38" s="4" t="str">
        <f t="shared" si="24"/>
        <v>999:99.99</v>
      </c>
      <c r="AS38" s="4" t="str">
        <f t="shared" si="25"/>
        <v>999:99.99</v>
      </c>
      <c r="AT38" s="4" t="str">
        <f t="shared" si="26"/>
        <v>999:99.99</v>
      </c>
      <c r="AU38" s="4" t="str">
        <f t="shared" si="27"/>
        <v/>
      </c>
      <c r="AV38" s="4" t="str">
        <f t="shared" si="28"/>
        <v/>
      </c>
    </row>
    <row r="39" spans="1:48" ht="16.5" customHeight="1">
      <c r="A39" s="9" t="str">
        <f t="shared" si="11"/>
        <v/>
      </c>
      <c r="B39" s="95"/>
      <c r="C39" s="96"/>
      <c r="D39" s="97"/>
      <c r="E39" s="97"/>
      <c r="F39" s="97"/>
      <c r="G39" s="97"/>
      <c r="H39" s="151"/>
      <c r="I39" s="130"/>
      <c r="J39" s="151"/>
      <c r="K39" s="130"/>
      <c r="L39" s="151"/>
      <c r="M39" s="130"/>
      <c r="N39" s="151"/>
      <c r="O39" s="130"/>
      <c r="P39" s="9" t="str">
        <f>IF(B39="","",YEAR(申込書!$C$60)-YEAR(申込一覧表!B39))</f>
        <v/>
      </c>
      <c r="Q39" s="13"/>
      <c r="R39" s="14">
        <f t="shared" si="0"/>
        <v>0</v>
      </c>
      <c r="S39" s="14">
        <f t="shared" si="1"/>
        <v>0</v>
      </c>
      <c r="T39" s="4" t="str">
        <f t="shared" si="2"/>
        <v/>
      </c>
      <c r="U39" s="4" t="str">
        <f t="shared" si="3"/>
        <v/>
      </c>
      <c r="X39" s="4">
        <f t="shared" si="4"/>
        <v>0</v>
      </c>
      <c r="Y39" s="4">
        <f t="shared" si="12"/>
        <v>0</v>
      </c>
      <c r="Z39" s="4" t="str">
        <f t="shared" si="13"/>
        <v/>
      </c>
      <c r="AA39" s="4" t="str">
        <f t="shared" si="5"/>
        <v/>
      </c>
      <c r="AB39" s="14">
        <f t="shared" si="14"/>
        <v>0</v>
      </c>
      <c r="AC39" s="4" t="str">
        <f t="shared" si="6"/>
        <v/>
      </c>
      <c r="AD39" s="4">
        <v>0</v>
      </c>
      <c r="AE39" s="4" t="str">
        <f t="shared" si="7"/>
        <v xml:space="preserve"> </v>
      </c>
      <c r="AF39" s="4" t="str">
        <f t="shared" si="8"/>
        <v xml:space="preserve">  </v>
      </c>
      <c r="AG39" s="4" t="str">
        <f t="shared" si="15"/>
        <v/>
      </c>
      <c r="AH39" s="4" t="str">
        <f t="shared" si="16"/>
        <v/>
      </c>
      <c r="AI39" s="4" t="str">
        <f t="shared" si="9"/>
        <v/>
      </c>
      <c r="AJ39" s="4" t="str">
        <f t="shared" si="17"/>
        <v/>
      </c>
      <c r="AK39" s="4" t="str">
        <f t="shared" si="18"/>
        <v/>
      </c>
      <c r="AL39" s="4" t="str">
        <f t="shared" si="19"/>
        <v/>
      </c>
      <c r="AM39" s="4" t="str">
        <f t="shared" si="20"/>
        <v/>
      </c>
      <c r="AN39" s="4" t="str">
        <f t="shared" si="21"/>
        <v/>
      </c>
      <c r="AO39" s="4" t="str">
        <f t="shared" si="22"/>
        <v/>
      </c>
      <c r="AP39" s="4">
        <f t="shared" si="10"/>
        <v>0</v>
      </c>
      <c r="AQ39" s="4" t="str">
        <f t="shared" si="23"/>
        <v>999:99.99</v>
      </c>
      <c r="AR39" s="4" t="str">
        <f t="shared" si="24"/>
        <v>999:99.99</v>
      </c>
      <c r="AS39" s="4" t="str">
        <f t="shared" si="25"/>
        <v>999:99.99</v>
      </c>
      <c r="AT39" s="4" t="str">
        <f t="shared" si="26"/>
        <v>999:99.99</v>
      </c>
      <c r="AU39" s="4" t="str">
        <f t="shared" si="27"/>
        <v/>
      </c>
      <c r="AV39" s="4" t="str">
        <f t="shared" si="28"/>
        <v/>
      </c>
    </row>
    <row r="40" spans="1:48" ht="16.5" customHeight="1">
      <c r="A40" s="9" t="str">
        <f t="shared" si="11"/>
        <v/>
      </c>
      <c r="B40" s="95"/>
      <c r="C40" s="96"/>
      <c r="D40" s="97"/>
      <c r="E40" s="97"/>
      <c r="F40" s="97"/>
      <c r="G40" s="97"/>
      <c r="H40" s="151"/>
      <c r="I40" s="130"/>
      <c r="J40" s="151"/>
      <c r="K40" s="130"/>
      <c r="L40" s="151"/>
      <c r="M40" s="130"/>
      <c r="N40" s="151"/>
      <c r="O40" s="130"/>
      <c r="P40" s="9" t="str">
        <f>IF(B40="","",YEAR(申込書!$C$60)-YEAR(申込一覧表!B40))</f>
        <v/>
      </c>
      <c r="Q40" s="13"/>
      <c r="R40" s="14">
        <f t="shared" si="0"/>
        <v>0</v>
      </c>
      <c r="S40" s="14">
        <f t="shared" si="1"/>
        <v>0</v>
      </c>
      <c r="T40" s="4" t="str">
        <f t="shared" si="2"/>
        <v/>
      </c>
      <c r="U40" s="4" t="str">
        <f t="shared" si="3"/>
        <v/>
      </c>
      <c r="X40" s="4">
        <f t="shared" si="4"/>
        <v>0</v>
      </c>
      <c r="Y40" s="4">
        <f t="shared" si="12"/>
        <v>0</v>
      </c>
      <c r="Z40" s="4" t="str">
        <f t="shared" si="13"/>
        <v/>
      </c>
      <c r="AA40" s="4" t="str">
        <f t="shared" si="5"/>
        <v/>
      </c>
      <c r="AB40" s="14">
        <f t="shared" si="14"/>
        <v>0</v>
      </c>
      <c r="AC40" s="4" t="str">
        <f t="shared" si="6"/>
        <v/>
      </c>
      <c r="AD40" s="4">
        <v>0</v>
      </c>
      <c r="AE40" s="4" t="str">
        <f t="shared" si="7"/>
        <v xml:space="preserve"> </v>
      </c>
      <c r="AF40" s="4" t="str">
        <f t="shared" si="8"/>
        <v xml:space="preserve">  </v>
      </c>
      <c r="AG40" s="4" t="str">
        <f t="shared" si="15"/>
        <v/>
      </c>
      <c r="AH40" s="4" t="str">
        <f t="shared" si="16"/>
        <v/>
      </c>
      <c r="AI40" s="4" t="str">
        <f t="shared" si="9"/>
        <v/>
      </c>
      <c r="AJ40" s="4" t="str">
        <f t="shared" si="17"/>
        <v/>
      </c>
      <c r="AK40" s="4" t="str">
        <f t="shared" si="18"/>
        <v/>
      </c>
      <c r="AL40" s="4" t="str">
        <f t="shared" si="19"/>
        <v/>
      </c>
      <c r="AM40" s="4" t="str">
        <f t="shared" si="20"/>
        <v/>
      </c>
      <c r="AN40" s="4" t="str">
        <f t="shared" si="21"/>
        <v/>
      </c>
      <c r="AO40" s="4" t="str">
        <f t="shared" si="22"/>
        <v/>
      </c>
      <c r="AP40" s="4">
        <f t="shared" si="10"/>
        <v>0</v>
      </c>
      <c r="AQ40" s="4" t="str">
        <f t="shared" si="23"/>
        <v>999:99.99</v>
      </c>
      <c r="AR40" s="4" t="str">
        <f t="shared" si="24"/>
        <v>999:99.99</v>
      </c>
      <c r="AS40" s="4" t="str">
        <f t="shared" si="25"/>
        <v>999:99.99</v>
      </c>
      <c r="AT40" s="4" t="str">
        <f t="shared" si="26"/>
        <v>999:99.99</v>
      </c>
      <c r="AU40" s="4" t="str">
        <f t="shared" si="27"/>
        <v/>
      </c>
      <c r="AV40" s="4" t="str">
        <f t="shared" si="28"/>
        <v/>
      </c>
    </row>
    <row r="41" spans="1:48" ht="16.5" customHeight="1">
      <c r="A41" s="9" t="str">
        <f t="shared" si="11"/>
        <v/>
      </c>
      <c r="B41" s="95"/>
      <c r="C41" s="96"/>
      <c r="D41" s="97"/>
      <c r="E41" s="97"/>
      <c r="F41" s="97"/>
      <c r="G41" s="97"/>
      <c r="H41" s="151"/>
      <c r="I41" s="130"/>
      <c r="J41" s="151"/>
      <c r="K41" s="130"/>
      <c r="L41" s="151"/>
      <c r="M41" s="130"/>
      <c r="N41" s="151"/>
      <c r="O41" s="130"/>
      <c r="P41" s="9" t="str">
        <f>IF(B41="","",YEAR(申込書!$C$60)-YEAR(申込一覧表!B41))</f>
        <v/>
      </c>
      <c r="Q41" s="13"/>
      <c r="R41" s="14">
        <f t="shared" si="0"/>
        <v>0</v>
      </c>
      <c r="S41" s="14">
        <f t="shared" si="1"/>
        <v>0</v>
      </c>
      <c r="T41" s="4" t="str">
        <f t="shared" si="2"/>
        <v/>
      </c>
      <c r="U41" s="4" t="str">
        <f t="shared" si="3"/>
        <v/>
      </c>
      <c r="X41" s="4">
        <f t="shared" si="4"/>
        <v>0</v>
      </c>
      <c r="Y41" s="4">
        <f t="shared" si="12"/>
        <v>0</v>
      </c>
      <c r="Z41" s="4" t="str">
        <f t="shared" si="13"/>
        <v/>
      </c>
      <c r="AA41" s="4" t="str">
        <f t="shared" si="5"/>
        <v/>
      </c>
      <c r="AB41" s="14">
        <f t="shared" si="14"/>
        <v>0</v>
      </c>
      <c r="AC41" s="4" t="str">
        <f t="shared" si="6"/>
        <v/>
      </c>
      <c r="AD41" s="4">
        <v>0</v>
      </c>
      <c r="AE41" s="4" t="str">
        <f t="shared" si="7"/>
        <v xml:space="preserve"> </v>
      </c>
      <c r="AF41" s="4" t="str">
        <f t="shared" si="8"/>
        <v xml:space="preserve">  </v>
      </c>
      <c r="AG41" s="4" t="str">
        <f t="shared" si="15"/>
        <v/>
      </c>
      <c r="AH41" s="4" t="str">
        <f t="shared" si="16"/>
        <v/>
      </c>
      <c r="AI41" s="4" t="str">
        <f t="shared" si="9"/>
        <v/>
      </c>
      <c r="AJ41" s="4" t="str">
        <f t="shared" si="17"/>
        <v/>
      </c>
      <c r="AK41" s="4" t="str">
        <f t="shared" si="18"/>
        <v/>
      </c>
      <c r="AL41" s="4" t="str">
        <f t="shared" si="19"/>
        <v/>
      </c>
      <c r="AM41" s="4" t="str">
        <f t="shared" si="20"/>
        <v/>
      </c>
      <c r="AN41" s="4" t="str">
        <f t="shared" si="21"/>
        <v/>
      </c>
      <c r="AO41" s="4" t="str">
        <f t="shared" si="22"/>
        <v/>
      </c>
      <c r="AP41" s="4">
        <f t="shared" si="10"/>
        <v>0</v>
      </c>
      <c r="AQ41" s="4" t="str">
        <f t="shared" si="23"/>
        <v>999:99.99</v>
      </c>
      <c r="AR41" s="4" t="str">
        <f t="shared" si="24"/>
        <v>999:99.99</v>
      </c>
      <c r="AS41" s="4" t="str">
        <f t="shared" si="25"/>
        <v>999:99.99</v>
      </c>
      <c r="AT41" s="4" t="str">
        <f t="shared" si="26"/>
        <v>999:99.99</v>
      </c>
      <c r="AU41" s="4" t="str">
        <f t="shared" si="27"/>
        <v/>
      </c>
      <c r="AV41" s="4" t="str">
        <f t="shared" si="28"/>
        <v/>
      </c>
    </row>
    <row r="42" spans="1:48" ht="16.5" customHeight="1">
      <c r="A42" s="9" t="str">
        <f t="shared" si="11"/>
        <v/>
      </c>
      <c r="B42" s="95"/>
      <c r="C42" s="96"/>
      <c r="D42" s="97"/>
      <c r="E42" s="97"/>
      <c r="F42" s="97"/>
      <c r="G42" s="97"/>
      <c r="H42" s="151"/>
      <c r="I42" s="130"/>
      <c r="J42" s="151"/>
      <c r="K42" s="130"/>
      <c r="L42" s="151"/>
      <c r="M42" s="130"/>
      <c r="N42" s="151"/>
      <c r="O42" s="130"/>
      <c r="P42" s="9" t="str">
        <f>IF(B42="","",YEAR(申込書!$C$60)-YEAR(申込一覧表!B42))</f>
        <v/>
      </c>
      <c r="Q42" s="13"/>
      <c r="R42" s="14">
        <f t="shared" si="0"/>
        <v>0</v>
      </c>
      <c r="S42" s="14">
        <f t="shared" si="1"/>
        <v>0</v>
      </c>
      <c r="T42" s="4" t="str">
        <f t="shared" si="2"/>
        <v/>
      </c>
      <c r="U42" s="4" t="str">
        <f t="shared" si="3"/>
        <v/>
      </c>
      <c r="X42" s="4">
        <f t="shared" si="4"/>
        <v>0</v>
      </c>
      <c r="Y42" s="4">
        <f t="shared" si="12"/>
        <v>0</v>
      </c>
      <c r="Z42" s="4" t="str">
        <f t="shared" si="13"/>
        <v/>
      </c>
      <c r="AA42" s="4" t="str">
        <f t="shared" si="5"/>
        <v/>
      </c>
      <c r="AB42" s="14">
        <f t="shared" si="14"/>
        <v>0</v>
      </c>
      <c r="AC42" s="4" t="str">
        <f t="shared" si="6"/>
        <v/>
      </c>
      <c r="AD42" s="4">
        <v>0</v>
      </c>
      <c r="AE42" s="4" t="str">
        <f t="shared" si="7"/>
        <v xml:space="preserve"> </v>
      </c>
      <c r="AF42" s="4" t="str">
        <f t="shared" si="8"/>
        <v xml:space="preserve">  </v>
      </c>
      <c r="AG42" s="4" t="str">
        <f t="shared" si="15"/>
        <v/>
      </c>
      <c r="AH42" s="4" t="str">
        <f t="shared" si="16"/>
        <v/>
      </c>
      <c r="AI42" s="4" t="str">
        <f t="shared" si="9"/>
        <v/>
      </c>
      <c r="AJ42" s="4" t="str">
        <f t="shared" si="17"/>
        <v/>
      </c>
      <c r="AK42" s="4" t="str">
        <f t="shared" si="18"/>
        <v/>
      </c>
      <c r="AL42" s="4" t="str">
        <f t="shared" si="19"/>
        <v/>
      </c>
      <c r="AM42" s="4" t="str">
        <f t="shared" si="20"/>
        <v/>
      </c>
      <c r="AN42" s="4" t="str">
        <f t="shared" si="21"/>
        <v/>
      </c>
      <c r="AO42" s="4" t="str">
        <f t="shared" si="22"/>
        <v/>
      </c>
      <c r="AP42" s="4">
        <f t="shared" si="10"/>
        <v>0</v>
      </c>
      <c r="AQ42" s="4" t="str">
        <f t="shared" si="23"/>
        <v>999:99.99</v>
      </c>
      <c r="AR42" s="4" t="str">
        <f t="shared" si="24"/>
        <v>999:99.99</v>
      </c>
      <c r="AS42" s="4" t="str">
        <f t="shared" si="25"/>
        <v>999:99.99</v>
      </c>
      <c r="AT42" s="4" t="str">
        <f t="shared" si="26"/>
        <v>999:99.99</v>
      </c>
      <c r="AU42" s="4" t="str">
        <f t="shared" si="27"/>
        <v/>
      </c>
      <c r="AV42" s="4" t="str">
        <f t="shared" si="28"/>
        <v/>
      </c>
    </row>
    <row r="43" spans="1:48" ht="16.5" customHeight="1">
      <c r="A43" s="9" t="str">
        <f t="shared" si="11"/>
        <v/>
      </c>
      <c r="B43" s="95"/>
      <c r="C43" s="96"/>
      <c r="D43" s="97"/>
      <c r="E43" s="97"/>
      <c r="F43" s="97"/>
      <c r="G43" s="97"/>
      <c r="H43" s="151"/>
      <c r="I43" s="130"/>
      <c r="J43" s="151"/>
      <c r="K43" s="130"/>
      <c r="L43" s="151"/>
      <c r="M43" s="130"/>
      <c r="N43" s="151"/>
      <c r="O43" s="130"/>
      <c r="P43" s="9" t="str">
        <f>IF(B43="","",YEAR(申込書!$C$60)-YEAR(申込一覧表!B43))</f>
        <v/>
      </c>
      <c r="Q43" s="13"/>
      <c r="R43" s="14">
        <f t="shared" si="0"/>
        <v>0</v>
      </c>
      <c r="S43" s="14">
        <f t="shared" si="1"/>
        <v>0</v>
      </c>
      <c r="T43" s="4" t="str">
        <f t="shared" si="2"/>
        <v/>
      </c>
      <c r="U43" s="4" t="str">
        <f t="shared" si="3"/>
        <v/>
      </c>
      <c r="X43" s="4">
        <f t="shared" si="4"/>
        <v>0</v>
      </c>
      <c r="Y43" s="4">
        <f t="shared" si="12"/>
        <v>0</v>
      </c>
      <c r="Z43" s="4" t="str">
        <f t="shared" si="13"/>
        <v/>
      </c>
      <c r="AA43" s="4" t="str">
        <f t="shared" si="5"/>
        <v/>
      </c>
      <c r="AB43" s="14">
        <f t="shared" si="14"/>
        <v>0</v>
      </c>
      <c r="AC43" s="4" t="str">
        <f t="shared" si="6"/>
        <v/>
      </c>
      <c r="AD43" s="4">
        <v>0</v>
      </c>
      <c r="AE43" s="4" t="str">
        <f t="shared" si="7"/>
        <v xml:space="preserve"> </v>
      </c>
      <c r="AF43" s="4" t="str">
        <f t="shared" si="8"/>
        <v xml:space="preserve">  </v>
      </c>
      <c r="AG43" s="4" t="str">
        <f t="shared" si="15"/>
        <v/>
      </c>
      <c r="AH43" s="4" t="str">
        <f t="shared" si="16"/>
        <v/>
      </c>
      <c r="AI43" s="4" t="str">
        <f t="shared" si="9"/>
        <v/>
      </c>
      <c r="AJ43" s="4" t="str">
        <f t="shared" si="17"/>
        <v/>
      </c>
      <c r="AK43" s="4" t="str">
        <f t="shared" si="18"/>
        <v/>
      </c>
      <c r="AL43" s="4" t="str">
        <f t="shared" si="19"/>
        <v/>
      </c>
      <c r="AM43" s="4" t="str">
        <f t="shared" si="20"/>
        <v/>
      </c>
      <c r="AN43" s="4" t="str">
        <f t="shared" si="21"/>
        <v/>
      </c>
      <c r="AO43" s="4" t="str">
        <f t="shared" si="22"/>
        <v/>
      </c>
      <c r="AP43" s="4">
        <f t="shared" si="10"/>
        <v>0</v>
      </c>
      <c r="AQ43" s="4" t="str">
        <f t="shared" si="23"/>
        <v>999:99.99</v>
      </c>
      <c r="AR43" s="4" t="str">
        <f t="shared" si="24"/>
        <v>999:99.99</v>
      </c>
      <c r="AS43" s="4" t="str">
        <f t="shared" si="25"/>
        <v>999:99.99</v>
      </c>
      <c r="AT43" s="4" t="str">
        <f t="shared" si="26"/>
        <v>999:99.99</v>
      </c>
      <c r="AU43" s="4" t="str">
        <f t="shared" si="27"/>
        <v/>
      </c>
      <c r="AV43" s="4" t="str">
        <f t="shared" si="28"/>
        <v/>
      </c>
    </row>
    <row r="44" spans="1:48" ht="16.5" customHeight="1">
      <c r="A44" s="9" t="str">
        <f t="shared" si="11"/>
        <v/>
      </c>
      <c r="B44" s="95"/>
      <c r="C44" s="96"/>
      <c r="D44" s="97"/>
      <c r="E44" s="97"/>
      <c r="F44" s="97"/>
      <c r="G44" s="97"/>
      <c r="H44" s="151"/>
      <c r="I44" s="130"/>
      <c r="J44" s="151"/>
      <c r="K44" s="130"/>
      <c r="L44" s="151"/>
      <c r="M44" s="130"/>
      <c r="N44" s="151"/>
      <c r="O44" s="130"/>
      <c r="P44" s="9" t="str">
        <f>IF(B44="","",YEAR(申込書!$C$60)-YEAR(申込一覧表!B44))</f>
        <v/>
      </c>
      <c r="Q44" s="13"/>
      <c r="R44" s="14">
        <f t="shared" si="0"/>
        <v>0</v>
      </c>
      <c r="S44" s="14">
        <f t="shared" si="1"/>
        <v>0</v>
      </c>
      <c r="T44" s="4" t="str">
        <f t="shared" si="2"/>
        <v/>
      </c>
      <c r="U44" s="4" t="str">
        <f t="shared" si="3"/>
        <v/>
      </c>
      <c r="X44" s="4">
        <f t="shared" si="4"/>
        <v>0</v>
      </c>
      <c r="Y44" s="4">
        <f t="shared" si="12"/>
        <v>0</v>
      </c>
      <c r="Z44" s="4" t="str">
        <f t="shared" si="13"/>
        <v/>
      </c>
      <c r="AA44" s="4" t="str">
        <f t="shared" si="5"/>
        <v/>
      </c>
      <c r="AB44" s="14">
        <f t="shared" si="14"/>
        <v>0</v>
      </c>
      <c r="AC44" s="4" t="str">
        <f t="shared" si="6"/>
        <v/>
      </c>
      <c r="AD44" s="4">
        <v>0</v>
      </c>
      <c r="AE44" s="4" t="str">
        <f t="shared" si="7"/>
        <v xml:space="preserve"> </v>
      </c>
      <c r="AF44" s="4" t="str">
        <f t="shared" si="8"/>
        <v xml:space="preserve">  </v>
      </c>
      <c r="AG44" s="4" t="str">
        <f t="shared" si="15"/>
        <v/>
      </c>
      <c r="AH44" s="4" t="str">
        <f t="shared" si="16"/>
        <v/>
      </c>
      <c r="AI44" s="4" t="str">
        <f t="shared" si="9"/>
        <v/>
      </c>
      <c r="AJ44" s="4" t="str">
        <f t="shared" si="17"/>
        <v/>
      </c>
      <c r="AK44" s="4" t="str">
        <f t="shared" si="18"/>
        <v/>
      </c>
      <c r="AL44" s="4" t="str">
        <f t="shared" si="19"/>
        <v/>
      </c>
      <c r="AM44" s="4" t="str">
        <f t="shared" si="20"/>
        <v/>
      </c>
      <c r="AN44" s="4" t="str">
        <f t="shared" si="21"/>
        <v/>
      </c>
      <c r="AO44" s="4" t="str">
        <f t="shared" si="22"/>
        <v/>
      </c>
      <c r="AP44" s="4">
        <f t="shared" si="10"/>
        <v>0</v>
      </c>
      <c r="AQ44" s="4" t="str">
        <f t="shared" si="23"/>
        <v>999:99.99</v>
      </c>
      <c r="AR44" s="4" t="str">
        <f t="shared" si="24"/>
        <v>999:99.99</v>
      </c>
      <c r="AS44" s="4" t="str">
        <f t="shared" si="25"/>
        <v>999:99.99</v>
      </c>
      <c r="AT44" s="4" t="str">
        <f t="shared" si="26"/>
        <v>999:99.99</v>
      </c>
      <c r="AU44" s="4" t="str">
        <f t="shared" si="27"/>
        <v/>
      </c>
      <c r="AV44" s="4" t="str">
        <f t="shared" si="28"/>
        <v/>
      </c>
    </row>
    <row r="45" spans="1:48" ht="16.5" customHeight="1">
      <c r="A45" s="9" t="str">
        <f t="shared" si="11"/>
        <v/>
      </c>
      <c r="B45" s="95"/>
      <c r="C45" s="96"/>
      <c r="D45" s="97"/>
      <c r="E45" s="97"/>
      <c r="F45" s="97"/>
      <c r="G45" s="97"/>
      <c r="H45" s="151"/>
      <c r="I45" s="130"/>
      <c r="J45" s="151"/>
      <c r="K45" s="130"/>
      <c r="L45" s="151"/>
      <c r="M45" s="130"/>
      <c r="N45" s="151"/>
      <c r="O45" s="130"/>
      <c r="P45" s="9" t="str">
        <f>IF(B45="","",YEAR(申込書!$C$60)-YEAR(申込一覧表!B45))</f>
        <v/>
      </c>
      <c r="Q45" s="13"/>
      <c r="R45" s="14">
        <f t="shared" si="0"/>
        <v>0</v>
      </c>
      <c r="S45" s="14">
        <f t="shared" si="1"/>
        <v>0</v>
      </c>
      <c r="T45" s="4" t="str">
        <f t="shared" si="2"/>
        <v/>
      </c>
      <c r="U45" s="4" t="str">
        <f t="shared" si="3"/>
        <v/>
      </c>
      <c r="X45" s="4">
        <f t="shared" si="4"/>
        <v>0</v>
      </c>
      <c r="Y45" s="4">
        <f t="shared" si="12"/>
        <v>0</v>
      </c>
      <c r="Z45" s="4" t="str">
        <f t="shared" si="13"/>
        <v/>
      </c>
      <c r="AA45" s="4" t="str">
        <f t="shared" si="5"/>
        <v/>
      </c>
      <c r="AB45" s="14">
        <f t="shared" si="14"/>
        <v>0</v>
      </c>
      <c r="AC45" s="4" t="str">
        <f t="shared" si="6"/>
        <v/>
      </c>
      <c r="AD45" s="4">
        <v>0</v>
      </c>
      <c r="AE45" s="4" t="str">
        <f t="shared" si="7"/>
        <v xml:space="preserve"> </v>
      </c>
      <c r="AF45" s="4" t="str">
        <f t="shared" si="8"/>
        <v xml:space="preserve">  </v>
      </c>
      <c r="AG45" s="4" t="str">
        <f t="shared" si="15"/>
        <v/>
      </c>
      <c r="AH45" s="4" t="str">
        <f t="shared" si="16"/>
        <v/>
      </c>
      <c r="AI45" s="4" t="str">
        <f t="shared" si="9"/>
        <v/>
      </c>
      <c r="AJ45" s="4" t="str">
        <f t="shared" si="17"/>
        <v/>
      </c>
      <c r="AK45" s="4" t="str">
        <f t="shared" si="18"/>
        <v/>
      </c>
      <c r="AL45" s="4" t="str">
        <f t="shared" si="19"/>
        <v/>
      </c>
      <c r="AM45" s="4" t="str">
        <f t="shared" si="20"/>
        <v/>
      </c>
      <c r="AN45" s="4" t="str">
        <f t="shared" si="21"/>
        <v/>
      </c>
      <c r="AO45" s="4" t="str">
        <f t="shared" si="22"/>
        <v/>
      </c>
      <c r="AP45" s="4">
        <f t="shared" si="10"/>
        <v>0</v>
      </c>
      <c r="AQ45" s="4" t="str">
        <f t="shared" si="23"/>
        <v>999:99.99</v>
      </c>
      <c r="AR45" s="4" t="str">
        <f t="shared" si="24"/>
        <v>999:99.99</v>
      </c>
      <c r="AS45" s="4" t="str">
        <f t="shared" si="25"/>
        <v>999:99.99</v>
      </c>
      <c r="AT45" s="4" t="str">
        <f t="shared" si="26"/>
        <v>999:99.99</v>
      </c>
      <c r="AU45" s="4" t="str">
        <f t="shared" si="27"/>
        <v/>
      </c>
      <c r="AV45" s="4" t="str">
        <f t="shared" si="28"/>
        <v/>
      </c>
    </row>
    <row r="46" spans="1:48" ht="16.5" customHeight="1">
      <c r="A46" s="3"/>
      <c r="B46" s="8"/>
      <c r="C46" s="8"/>
      <c r="D46" s="8"/>
      <c r="E46" s="8"/>
      <c r="F46" s="8"/>
      <c r="G46" s="8"/>
      <c r="Y46" s="4">
        <f t="shared" si="12"/>
        <v>0</v>
      </c>
      <c r="Z46" s="4" t="str">
        <f t="shared" si="13"/>
        <v/>
      </c>
      <c r="AB46" s="15">
        <f>40-COUNTIF(AB6:AB45,0)</f>
        <v>0</v>
      </c>
      <c r="AH46" s="4" t="str">
        <f t="shared" si="16"/>
        <v/>
      </c>
      <c r="AU46" s="4" t="str">
        <f t="shared" si="27"/>
        <v/>
      </c>
      <c r="AV46" s="4" t="str">
        <f t="shared" si="28"/>
        <v/>
      </c>
    </row>
    <row r="47" spans="1:48" ht="16.5" customHeight="1">
      <c r="A47" s="5" t="s">
        <v>49</v>
      </c>
      <c r="H47" s="124" t="s">
        <v>132</v>
      </c>
      <c r="I47" s="156" t="s">
        <v>266</v>
      </c>
      <c r="J47" s="124" t="s">
        <v>132</v>
      </c>
      <c r="K47" s="156" t="s">
        <v>266</v>
      </c>
      <c r="L47" s="124" t="s">
        <v>132</v>
      </c>
      <c r="M47" s="156" t="s">
        <v>266</v>
      </c>
      <c r="N47" s="124" t="s">
        <v>132</v>
      </c>
      <c r="O47" s="156" t="s">
        <v>266</v>
      </c>
      <c r="V47" s="7">
        <v>0</v>
      </c>
      <c r="Y47" s="4">
        <f t="shared" si="12"/>
        <v>0</v>
      </c>
      <c r="Z47" s="4" t="str">
        <f t="shared" si="13"/>
        <v/>
      </c>
      <c r="AB47" s="15">
        <f>SUM(AB6:AB45)</f>
        <v>0</v>
      </c>
      <c r="AU47" s="4" t="str">
        <f t="shared" si="27"/>
        <v/>
      </c>
      <c r="AV47" s="4" t="str">
        <f t="shared" si="28"/>
        <v/>
      </c>
    </row>
    <row r="48" spans="1:48" ht="16.5" customHeight="1">
      <c r="A48" s="9" t="str">
        <f>IF(B48="","",1)</f>
        <v/>
      </c>
      <c r="B48" s="98"/>
      <c r="C48" s="99"/>
      <c r="D48" s="100"/>
      <c r="E48" s="100"/>
      <c r="F48" s="100"/>
      <c r="G48" s="100"/>
      <c r="H48" s="152"/>
      <c r="I48" s="131"/>
      <c r="J48" s="152"/>
      <c r="K48" s="131"/>
      <c r="L48" s="152"/>
      <c r="M48" s="131"/>
      <c r="N48" s="152"/>
      <c r="O48" s="131"/>
      <c r="P48" s="9" t="str">
        <f>IF(B48="","",YEAR(申込書!$C$60)-YEAR(申込一覧表!B48))</f>
        <v/>
      </c>
      <c r="Q48" s="13"/>
      <c r="R48" s="14">
        <f t="shared" ref="R48:R87" si="29">IF(H48="",0,IF(H48=J48,1,0))</f>
        <v>0</v>
      </c>
      <c r="S48" s="14">
        <f t="shared" ref="S48:S87" si="30">IF(L48="",0,IF(L48=N48,1,0))</f>
        <v>0</v>
      </c>
      <c r="T48" s="4" t="str">
        <f t="shared" ref="T48:T87" si="31">TRIM(D48)</f>
        <v/>
      </c>
      <c r="U48" s="4" t="str">
        <f t="shared" ref="U48:U87" si="32">TRIM(E48)</f>
        <v/>
      </c>
      <c r="V48" s="7">
        <f>V47+IF(AA48="",0,1)</f>
        <v>0</v>
      </c>
      <c r="W48" s="7" t="str">
        <f>IF(AA48="","",V48)</f>
        <v/>
      </c>
      <c r="X48" s="4">
        <f t="shared" ref="X48:X87" si="33">LEN(T48)+LEN(U48)</f>
        <v>0</v>
      </c>
      <c r="Y48" s="4">
        <f t="shared" si="12"/>
        <v>0</v>
      </c>
      <c r="Z48" s="4" t="str">
        <f t="shared" si="13"/>
        <v/>
      </c>
      <c r="AA48" s="4" t="str">
        <f t="shared" ref="AA48:AA87" si="34">T48&amp;IF(OR(X48&gt;4,X48=0),"",REPT("  ",5-X48))&amp;U48</f>
        <v/>
      </c>
      <c r="AB48" s="14">
        <f t="shared" ref="AB48:AB87" si="35">COUNTA(I48,K48,M48,O48)</f>
        <v>0</v>
      </c>
      <c r="AC48" s="4" t="str">
        <f t="shared" ref="AC48:AC87" si="36">IF(P48="","",IF(P48&lt;25,18,P48-MOD(P48,5)))</f>
        <v/>
      </c>
      <c r="AD48" s="4">
        <v>5</v>
      </c>
      <c r="AE48" s="4" t="str">
        <f t="shared" ref="AE48:AE87" si="37">F48&amp;" "&amp;G48</f>
        <v xml:space="preserve"> </v>
      </c>
      <c r="AF48" s="4" t="str">
        <f t="shared" ref="AF48:AF87" si="38">T48&amp;"  "&amp;U48</f>
        <v xml:space="preserve">  </v>
      </c>
      <c r="AG48" s="4" t="str">
        <f>P48</f>
        <v/>
      </c>
      <c r="AH48" s="4" t="str">
        <f t="shared" ref="AH48:AH87" si="39">IF(H48="","",VLOOKUP(H48,$V$6:$W$12,2,0))</f>
        <v/>
      </c>
      <c r="AI48" s="4" t="str">
        <f t="shared" ref="AI48:AI87" si="40">IF(J48="","",VLOOKUP(J48,$V$6:$W$12,2,0))</f>
        <v/>
      </c>
      <c r="AJ48" s="4" t="str">
        <f>IF(L48="","",VLOOKUP(L48,$V$6:$W$12,2,0))</f>
        <v/>
      </c>
      <c r="AK48" s="4" t="str">
        <f>IF(N48="","",VLOOKUP(N48,$V$6:$W$12,2,0))</f>
        <v/>
      </c>
      <c r="AL48" s="4" t="str">
        <f>IF(H48="","",VALUE(LEFT(H48,4)))</f>
        <v/>
      </c>
      <c r="AM48" s="4" t="str">
        <f>IF(J48="","",VALUE(LEFT(J48,4)))</f>
        <v/>
      </c>
      <c r="AN48" s="4" t="str">
        <f>IF(L48="","",VALUE(LEFT(L48,4)))</f>
        <v/>
      </c>
      <c r="AO48" s="4" t="str">
        <f>IF(N48="","",VALUE(LEFT(N48,4)))</f>
        <v/>
      </c>
      <c r="AP48" s="4">
        <f t="shared" ref="AP48:AP87" si="41">IF(C48="100歳",1,0)</f>
        <v>0</v>
      </c>
      <c r="AQ48" s="4" t="str">
        <f>IF(I48="","999:99.99"," "&amp;LEFT(RIGHT("  "&amp;TEXT(I48,"0.00"),8),3)&amp;":"&amp;RIGHT(TEXT(I48,"0.00"),5))</f>
        <v>999:99.99</v>
      </c>
      <c r="AR48" s="4" t="str">
        <f>IF(K48="","999:99.99"," "&amp;LEFT(RIGHT("  "&amp;TEXT(K48,"0.00"),8),3)&amp;":"&amp;RIGHT(TEXT(K48,"0.00"),5))</f>
        <v>999:99.99</v>
      </c>
      <c r="AS48" s="4" t="str">
        <f>IF(M48="","999:99.99"," "&amp;LEFT(RIGHT("  "&amp;TEXT(M48,"0.00"),8),3)&amp;":"&amp;RIGHT(TEXT(M48,"0.00"),5))</f>
        <v>999:99.99</v>
      </c>
      <c r="AT48" s="4" t="str">
        <f>IF(O48="","999:99.99"," "&amp;LEFT(RIGHT("  "&amp;TEXT(O48,"0.00"),8),3)&amp;":"&amp;RIGHT(TEXT(O48,"0.00"),5))</f>
        <v>999:99.99</v>
      </c>
      <c r="AU48" s="4" t="str">
        <f t="shared" si="27"/>
        <v/>
      </c>
      <c r="AV48" s="4" t="str">
        <f t="shared" si="28"/>
        <v/>
      </c>
    </row>
    <row r="49" spans="1:48" ht="16.5" customHeight="1">
      <c r="A49" s="9" t="str">
        <f t="shared" ref="A49:A87" si="42">IF(B49="","",A48+1)</f>
        <v/>
      </c>
      <c r="B49" s="98"/>
      <c r="C49" s="99"/>
      <c r="D49" s="100"/>
      <c r="E49" s="100"/>
      <c r="F49" s="100"/>
      <c r="G49" s="100"/>
      <c r="H49" s="152"/>
      <c r="I49" s="131"/>
      <c r="J49" s="152"/>
      <c r="K49" s="131"/>
      <c r="L49" s="152"/>
      <c r="M49" s="131"/>
      <c r="N49" s="152"/>
      <c r="O49" s="131"/>
      <c r="P49" s="9" t="str">
        <f>IF(B49="","",YEAR(申込書!$C$60)-YEAR(申込一覧表!B49))</f>
        <v/>
      </c>
      <c r="Q49" s="13"/>
      <c r="R49" s="14">
        <f t="shared" si="29"/>
        <v>0</v>
      </c>
      <c r="S49" s="14">
        <f t="shared" si="30"/>
        <v>0</v>
      </c>
      <c r="T49" s="4" t="str">
        <f t="shared" si="31"/>
        <v/>
      </c>
      <c r="U49" s="4" t="str">
        <f t="shared" si="32"/>
        <v/>
      </c>
      <c r="V49" s="7">
        <f t="shared" ref="V49:V87" si="43">V48+IF(AA49="",0,1)</f>
        <v>0</v>
      </c>
      <c r="W49" s="7" t="str">
        <f t="shared" ref="W49:W87" si="44">IF(AA49="","",V49)</f>
        <v/>
      </c>
      <c r="X49" s="4">
        <f t="shared" si="33"/>
        <v>0</v>
      </c>
      <c r="Y49" s="4">
        <f t="shared" si="12"/>
        <v>0</v>
      </c>
      <c r="Z49" s="4" t="str">
        <f t="shared" si="13"/>
        <v/>
      </c>
      <c r="AA49" s="4" t="str">
        <f t="shared" si="34"/>
        <v/>
      </c>
      <c r="AB49" s="14">
        <f t="shared" si="35"/>
        <v>0</v>
      </c>
      <c r="AC49" s="4" t="str">
        <f t="shared" si="36"/>
        <v/>
      </c>
      <c r="AD49" s="4">
        <v>5</v>
      </c>
      <c r="AE49" s="4" t="str">
        <f t="shared" si="37"/>
        <v xml:space="preserve"> </v>
      </c>
      <c r="AF49" s="4" t="str">
        <f t="shared" si="38"/>
        <v xml:space="preserve">  </v>
      </c>
      <c r="AG49" s="4" t="str">
        <f t="shared" ref="AG49:AG87" si="45">P49</f>
        <v/>
      </c>
      <c r="AH49" s="4" t="str">
        <f t="shared" si="39"/>
        <v/>
      </c>
      <c r="AI49" s="4" t="str">
        <f t="shared" si="40"/>
        <v/>
      </c>
      <c r="AJ49" s="4" t="str">
        <f t="shared" ref="AJ49:AJ87" si="46">IF(L49="","",VLOOKUP(L49,$V$6:$W$12,2,0))</f>
        <v/>
      </c>
      <c r="AK49" s="4" t="str">
        <f t="shared" ref="AK49:AK87" si="47">IF(N49="","",VLOOKUP(N49,$V$6:$W$12,2,0))</f>
        <v/>
      </c>
      <c r="AL49" s="4" t="str">
        <f t="shared" ref="AL49:AL86" si="48">IF(H49="","",VALUE(LEFT(H49,4)))</f>
        <v/>
      </c>
      <c r="AM49" s="4" t="str">
        <f t="shared" ref="AM49:AM86" si="49">IF(J49="","",VALUE(LEFT(J49,4)))</f>
        <v/>
      </c>
      <c r="AN49" s="4" t="str">
        <f t="shared" ref="AN49:AN86" si="50">IF(L49="","",VALUE(LEFT(L49,4)))</f>
        <v/>
      </c>
      <c r="AO49" s="4" t="str">
        <f t="shared" ref="AO49:AO86" si="51">IF(N49="","",VALUE(LEFT(N49,4)))</f>
        <v/>
      </c>
      <c r="AP49" s="4">
        <f t="shared" si="41"/>
        <v>0</v>
      </c>
      <c r="AQ49" s="4" t="str">
        <f t="shared" ref="AQ49:AQ87" si="52">IF(I49="","999:99.99"," "&amp;LEFT(RIGHT("  "&amp;TEXT(I49,"0.00"),8),3)&amp;":"&amp;RIGHT(TEXT(I49,"0.00"),5))</f>
        <v>999:99.99</v>
      </c>
      <c r="AR49" s="4" t="str">
        <f t="shared" ref="AR49:AR87" si="53">IF(K49="","999:99.99"," "&amp;LEFT(RIGHT("  "&amp;TEXT(K49,"0.00"),8),3)&amp;":"&amp;RIGHT(TEXT(K49,"0.00"),5))</f>
        <v>999:99.99</v>
      </c>
      <c r="AS49" s="4" t="str">
        <f t="shared" ref="AS49:AS87" si="54">IF(M49="","999:99.99"," "&amp;LEFT(RIGHT("  "&amp;TEXT(M49,"0.00"),8),3)&amp;":"&amp;RIGHT(TEXT(M49,"0.00"),5))</f>
        <v>999:99.99</v>
      </c>
      <c r="AT49" s="4" t="str">
        <f t="shared" ref="AT49:AT87" si="55">IF(O49="","999:99.99"," "&amp;LEFT(RIGHT("  "&amp;TEXT(O49,"0.00"),8),3)&amp;":"&amp;RIGHT(TEXT(O49,"0.00"),5))</f>
        <v>999:99.99</v>
      </c>
      <c r="AU49" s="4" t="str">
        <f t="shared" si="27"/>
        <v/>
      </c>
      <c r="AV49" s="4" t="str">
        <f t="shared" si="28"/>
        <v/>
      </c>
    </row>
    <row r="50" spans="1:48" ht="16.5" customHeight="1">
      <c r="A50" s="9" t="str">
        <f t="shared" si="42"/>
        <v/>
      </c>
      <c r="B50" s="98"/>
      <c r="C50" s="99"/>
      <c r="D50" s="100"/>
      <c r="E50" s="100"/>
      <c r="F50" s="100"/>
      <c r="G50" s="100"/>
      <c r="H50" s="152"/>
      <c r="I50" s="131"/>
      <c r="J50" s="152"/>
      <c r="K50" s="131"/>
      <c r="L50" s="152"/>
      <c r="M50" s="131"/>
      <c r="N50" s="152"/>
      <c r="O50" s="131"/>
      <c r="P50" s="9" t="str">
        <f>IF(B50="","",YEAR(申込書!$C$60)-YEAR(申込一覧表!B50))</f>
        <v/>
      </c>
      <c r="Q50" s="13"/>
      <c r="R50" s="14">
        <f t="shared" si="29"/>
        <v>0</v>
      </c>
      <c r="S50" s="14">
        <f t="shared" si="30"/>
        <v>0</v>
      </c>
      <c r="T50" s="4" t="str">
        <f t="shared" si="31"/>
        <v/>
      </c>
      <c r="U50" s="4" t="str">
        <f t="shared" si="32"/>
        <v/>
      </c>
      <c r="V50" s="7">
        <f t="shared" si="43"/>
        <v>0</v>
      </c>
      <c r="W50" s="7" t="str">
        <f t="shared" si="44"/>
        <v/>
      </c>
      <c r="X50" s="4">
        <f t="shared" si="33"/>
        <v>0</v>
      </c>
      <c r="Y50" s="4">
        <f t="shared" si="12"/>
        <v>0</v>
      </c>
      <c r="Z50" s="4" t="str">
        <f t="shared" si="13"/>
        <v/>
      </c>
      <c r="AA50" s="4" t="str">
        <f t="shared" si="34"/>
        <v/>
      </c>
      <c r="AB50" s="14">
        <f t="shared" si="35"/>
        <v>0</v>
      </c>
      <c r="AC50" s="4" t="str">
        <f t="shared" si="36"/>
        <v/>
      </c>
      <c r="AD50" s="4">
        <v>5</v>
      </c>
      <c r="AE50" s="4" t="str">
        <f t="shared" si="37"/>
        <v xml:space="preserve"> </v>
      </c>
      <c r="AF50" s="4" t="str">
        <f t="shared" si="38"/>
        <v xml:space="preserve">  </v>
      </c>
      <c r="AG50" s="4" t="str">
        <f t="shared" si="45"/>
        <v/>
      </c>
      <c r="AH50" s="4" t="str">
        <f t="shared" si="39"/>
        <v/>
      </c>
      <c r="AI50" s="4" t="str">
        <f t="shared" si="40"/>
        <v/>
      </c>
      <c r="AJ50" s="4" t="str">
        <f t="shared" si="46"/>
        <v/>
      </c>
      <c r="AK50" s="4" t="str">
        <f t="shared" si="47"/>
        <v/>
      </c>
      <c r="AL50" s="4" t="str">
        <f t="shared" si="48"/>
        <v/>
      </c>
      <c r="AM50" s="4" t="str">
        <f t="shared" si="49"/>
        <v/>
      </c>
      <c r="AN50" s="4" t="str">
        <f t="shared" si="50"/>
        <v/>
      </c>
      <c r="AO50" s="4" t="str">
        <f t="shared" si="51"/>
        <v/>
      </c>
      <c r="AP50" s="4">
        <f t="shared" si="41"/>
        <v>0</v>
      </c>
      <c r="AQ50" s="4" t="str">
        <f t="shared" si="52"/>
        <v>999:99.99</v>
      </c>
      <c r="AR50" s="4" t="str">
        <f t="shared" si="53"/>
        <v>999:99.99</v>
      </c>
      <c r="AS50" s="4" t="str">
        <f t="shared" si="54"/>
        <v>999:99.99</v>
      </c>
      <c r="AT50" s="4" t="str">
        <f t="shared" si="55"/>
        <v>999:99.99</v>
      </c>
      <c r="AU50" s="4" t="str">
        <f t="shared" si="27"/>
        <v/>
      </c>
      <c r="AV50" s="4" t="str">
        <f t="shared" si="28"/>
        <v/>
      </c>
    </row>
    <row r="51" spans="1:48" ht="16.5" customHeight="1">
      <c r="A51" s="9" t="str">
        <f t="shared" si="42"/>
        <v/>
      </c>
      <c r="B51" s="98"/>
      <c r="C51" s="99"/>
      <c r="D51" s="100"/>
      <c r="E51" s="100"/>
      <c r="F51" s="100"/>
      <c r="G51" s="100"/>
      <c r="H51" s="152"/>
      <c r="I51" s="131"/>
      <c r="J51" s="152"/>
      <c r="K51" s="131"/>
      <c r="L51" s="152"/>
      <c r="M51" s="131"/>
      <c r="N51" s="152"/>
      <c r="O51" s="131"/>
      <c r="P51" s="9" t="str">
        <f>IF(B51="","",YEAR(申込書!$C$60)-YEAR(申込一覧表!B51))</f>
        <v/>
      </c>
      <c r="Q51" s="13"/>
      <c r="R51" s="14">
        <f t="shared" si="29"/>
        <v>0</v>
      </c>
      <c r="S51" s="14">
        <f t="shared" si="30"/>
        <v>0</v>
      </c>
      <c r="T51" s="4" t="str">
        <f t="shared" si="31"/>
        <v/>
      </c>
      <c r="U51" s="4" t="str">
        <f t="shared" si="32"/>
        <v/>
      </c>
      <c r="V51" s="7">
        <f t="shared" si="43"/>
        <v>0</v>
      </c>
      <c r="W51" s="7" t="str">
        <f t="shared" si="44"/>
        <v/>
      </c>
      <c r="X51" s="4">
        <f t="shared" si="33"/>
        <v>0</v>
      </c>
      <c r="Y51" s="4">
        <f t="shared" si="12"/>
        <v>0</v>
      </c>
      <c r="Z51" s="4" t="str">
        <f t="shared" si="13"/>
        <v/>
      </c>
      <c r="AA51" s="4" t="str">
        <f t="shared" si="34"/>
        <v/>
      </c>
      <c r="AB51" s="14">
        <f t="shared" si="35"/>
        <v>0</v>
      </c>
      <c r="AC51" s="4" t="str">
        <f t="shared" si="36"/>
        <v/>
      </c>
      <c r="AD51" s="4">
        <v>5</v>
      </c>
      <c r="AE51" s="4" t="str">
        <f t="shared" si="37"/>
        <v xml:space="preserve"> </v>
      </c>
      <c r="AF51" s="4" t="str">
        <f t="shared" si="38"/>
        <v xml:space="preserve">  </v>
      </c>
      <c r="AG51" s="4" t="str">
        <f t="shared" si="45"/>
        <v/>
      </c>
      <c r="AH51" s="4" t="str">
        <f t="shared" si="39"/>
        <v/>
      </c>
      <c r="AI51" s="4" t="str">
        <f t="shared" si="40"/>
        <v/>
      </c>
      <c r="AJ51" s="4" t="str">
        <f t="shared" si="46"/>
        <v/>
      </c>
      <c r="AK51" s="4" t="str">
        <f t="shared" si="47"/>
        <v/>
      </c>
      <c r="AL51" s="4" t="str">
        <f t="shared" si="48"/>
        <v/>
      </c>
      <c r="AM51" s="4" t="str">
        <f t="shared" si="49"/>
        <v/>
      </c>
      <c r="AN51" s="4" t="str">
        <f t="shared" si="50"/>
        <v/>
      </c>
      <c r="AO51" s="4" t="str">
        <f t="shared" si="51"/>
        <v/>
      </c>
      <c r="AP51" s="4">
        <f t="shared" si="41"/>
        <v>0</v>
      </c>
      <c r="AQ51" s="4" t="str">
        <f t="shared" si="52"/>
        <v>999:99.99</v>
      </c>
      <c r="AR51" s="4" t="str">
        <f t="shared" si="53"/>
        <v>999:99.99</v>
      </c>
      <c r="AS51" s="4" t="str">
        <f t="shared" si="54"/>
        <v>999:99.99</v>
      </c>
      <c r="AT51" s="4" t="str">
        <f t="shared" si="55"/>
        <v>999:99.99</v>
      </c>
      <c r="AU51" s="4" t="str">
        <f t="shared" si="27"/>
        <v/>
      </c>
      <c r="AV51" s="4" t="str">
        <f t="shared" si="28"/>
        <v/>
      </c>
    </row>
    <row r="52" spans="1:48" ht="16.5" customHeight="1">
      <c r="A52" s="9" t="str">
        <f t="shared" si="42"/>
        <v/>
      </c>
      <c r="B52" s="98"/>
      <c r="C52" s="99"/>
      <c r="D52" s="100"/>
      <c r="E52" s="100"/>
      <c r="F52" s="100"/>
      <c r="G52" s="100"/>
      <c r="H52" s="152"/>
      <c r="I52" s="131"/>
      <c r="J52" s="152"/>
      <c r="K52" s="131"/>
      <c r="L52" s="152"/>
      <c r="M52" s="131"/>
      <c r="N52" s="152"/>
      <c r="O52" s="131"/>
      <c r="P52" s="9" t="str">
        <f>IF(B52="","",YEAR(申込書!$C$60)-YEAR(申込一覧表!B52))</f>
        <v/>
      </c>
      <c r="Q52" s="13"/>
      <c r="R52" s="14">
        <f t="shared" si="29"/>
        <v>0</v>
      </c>
      <c r="S52" s="14">
        <f t="shared" si="30"/>
        <v>0</v>
      </c>
      <c r="T52" s="4" t="str">
        <f t="shared" si="31"/>
        <v/>
      </c>
      <c r="U52" s="4" t="str">
        <f t="shared" si="32"/>
        <v/>
      </c>
      <c r="V52" s="7">
        <f t="shared" si="43"/>
        <v>0</v>
      </c>
      <c r="W52" s="7" t="str">
        <f t="shared" si="44"/>
        <v/>
      </c>
      <c r="X52" s="4">
        <f t="shared" si="33"/>
        <v>0</v>
      </c>
      <c r="Y52" s="4">
        <f t="shared" si="12"/>
        <v>0</v>
      </c>
      <c r="Z52" s="4" t="str">
        <f t="shared" si="13"/>
        <v/>
      </c>
      <c r="AA52" s="4" t="str">
        <f t="shared" si="34"/>
        <v/>
      </c>
      <c r="AB52" s="14">
        <f t="shared" si="35"/>
        <v>0</v>
      </c>
      <c r="AC52" s="4" t="str">
        <f t="shared" si="36"/>
        <v/>
      </c>
      <c r="AD52" s="4">
        <v>5</v>
      </c>
      <c r="AE52" s="4" t="str">
        <f t="shared" si="37"/>
        <v xml:space="preserve"> </v>
      </c>
      <c r="AF52" s="4" t="str">
        <f t="shared" si="38"/>
        <v xml:space="preserve">  </v>
      </c>
      <c r="AG52" s="4" t="str">
        <f t="shared" si="45"/>
        <v/>
      </c>
      <c r="AH52" s="4" t="str">
        <f t="shared" si="39"/>
        <v/>
      </c>
      <c r="AI52" s="4" t="str">
        <f t="shared" si="40"/>
        <v/>
      </c>
      <c r="AJ52" s="4" t="str">
        <f t="shared" si="46"/>
        <v/>
      </c>
      <c r="AK52" s="4" t="str">
        <f t="shared" si="47"/>
        <v/>
      </c>
      <c r="AL52" s="4" t="str">
        <f t="shared" si="48"/>
        <v/>
      </c>
      <c r="AM52" s="4" t="str">
        <f t="shared" si="49"/>
        <v/>
      </c>
      <c r="AN52" s="4" t="str">
        <f t="shared" si="50"/>
        <v/>
      </c>
      <c r="AO52" s="4" t="str">
        <f t="shared" si="51"/>
        <v/>
      </c>
      <c r="AP52" s="4">
        <f t="shared" si="41"/>
        <v>0</v>
      </c>
      <c r="AQ52" s="4" t="str">
        <f t="shared" si="52"/>
        <v>999:99.99</v>
      </c>
      <c r="AR52" s="4" t="str">
        <f t="shared" si="53"/>
        <v>999:99.99</v>
      </c>
      <c r="AS52" s="4" t="str">
        <f t="shared" si="54"/>
        <v>999:99.99</v>
      </c>
      <c r="AT52" s="4" t="str">
        <f t="shared" si="55"/>
        <v>999:99.99</v>
      </c>
      <c r="AU52" s="4" t="str">
        <f t="shared" si="27"/>
        <v/>
      </c>
      <c r="AV52" s="4" t="str">
        <f t="shared" si="28"/>
        <v/>
      </c>
    </row>
    <row r="53" spans="1:48" ht="16.5" customHeight="1">
      <c r="A53" s="9" t="str">
        <f t="shared" si="42"/>
        <v/>
      </c>
      <c r="B53" s="98"/>
      <c r="C53" s="99"/>
      <c r="D53" s="100"/>
      <c r="E53" s="100"/>
      <c r="F53" s="100"/>
      <c r="G53" s="100"/>
      <c r="H53" s="152"/>
      <c r="I53" s="131"/>
      <c r="J53" s="152"/>
      <c r="K53" s="131"/>
      <c r="L53" s="152"/>
      <c r="M53" s="131"/>
      <c r="N53" s="152"/>
      <c r="O53" s="131"/>
      <c r="P53" s="9" t="str">
        <f>IF(B53="","",YEAR(申込書!$C$60)-YEAR(申込一覧表!B53))</f>
        <v/>
      </c>
      <c r="Q53" s="13"/>
      <c r="R53" s="14">
        <f t="shared" si="29"/>
        <v>0</v>
      </c>
      <c r="S53" s="14">
        <f t="shared" si="30"/>
        <v>0</v>
      </c>
      <c r="T53" s="4" t="str">
        <f t="shared" si="31"/>
        <v/>
      </c>
      <c r="U53" s="4" t="str">
        <f t="shared" si="32"/>
        <v/>
      </c>
      <c r="V53" s="7">
        <f t="shared" si="43"/>
        <v>0</v>
      </c>
      <c r="W53" s="7" t="str">
        <f t="shared" si="44"/>
        <v/>
      </c>
      <c r="X53" s="4">
        <f t="shared" si="33"/>
        <v>0</v>
      </c>
      <c r="Y53" s="4">
        <f t="shared" si="12"/>
        <v>0</v>
      </c>
      <c r="Z53" s="4" t="str">
        <f t="shared" si="13"/>
        <v/>
      </c>
      <c r="AA53" s="4" t="str">
        <f t="shared" si="34"/>
        <v/>
      </c>
      <c r="AB53" s="14">
        <f t="shared" si="35"/>
        <v>0</v>
      </c>
      <c r="AC53" s="4" t="str">
        <f t="shared" si="36"/>
        <v/>
      </c>
      <c r="AD53" s="4">
        <v>5</v>
      </c>
      <c r="AE53" s="4" t="str">
        <f t="shared" si="37"/>
        <v xml:space="preserve"> </v>
      </c>
      <c r="AF53" s="4" t="str">
        <f t="shared" si="38"/>
        <v xml:space="preserve">  </v>
      </c>
      <c r="AG53" s="4" t="str">
        <f t="shared" si="45"/>
        <v/>
      </c>
      <c r="AH53" s="4" t="str">
        <f t="shared" si="39"/>
        <v/>
      </c>
      <c r="AI53" s="4" t="str">
        <f t="shared" si="40"/>
        <v/>
      </c>
      <c r="AJ53" s="4" t="str">
        <f t="shared" si="46"/>
        <v/>
      </c>
      <c r="AK53" s="4" t="str">
        <f t="shared" si="47"/>
        <v/>
      </c>
      <c r="AL53" s="4" t="str">
        <f t="shared" si="48"/>
        <v/>
      </c>
      <c r="AM53" s="4" t="str">
        <f t="shared" si="49"/>
        <v/>
      </c>
      <c r="AN53" s="4" t="str">
        <f t="shared" si="50"/>
        <v/>
      </c>
      <c r="AO53" s="4" t="str">
        <f t="shared" si="51"/>
        <v/>
      </c>
      <c r="AP53" s="4">
        <f t="shared" si="41"/>
        <v>0</v>
      </c>
      <c r="AQ53" s="4" t="str">
        <f t="shared" si="52"/>
        <v>999:99.99</v>
      </c>
      <c r="AR53" s="4" t="str">
        <f t="shared" si="53"/>
        <v>999:99.99</v>
      </c>
      <c r="AS53" s="4" t="str">
        <f t="shared" si="54"/>
        <v>999:99.99</v>
      </c>
      <c r="AT53" s="4" t="str">
        <f t="shared" si="55"/>
        <v>999:99.99</v>
      </c>
      <c r="AU53" s="4" t="str">
        <f t="shared" si="27"/>
        <v/>
      </c>
      <c r="AV53" s="4" t="str">
        <f t="shared" si="28"/>
        <v/>
      </c>
    </row>
    <row r="54" spans="1:48" ht="16.5" customHeight="1">
      <c r="A54" s="9" t="str">
        <f t="shared" si="42"/>
        <v/>
      </c>
      <c r="B54" s="98"/>
      <c r="C54" s="99"/>
      <c r="D54" s="100"/>
      <c r="E54" s="100"/>
      <c r="F54" s="100"/>
      <c r="G54" s="100"/>
      <c r="H54" s="152"/>
      <c r="I54" s="131"/>
      <c r="J54" s="152"/>
      <c r="K54" s="131"/>
      <c r="L54" s="152"/>
      <c r="M54" s="131"/>
      <c r="N54" s="152"/>
      <c r="O54" s="131"/>
      <c r="P54" s="9" t="str">
        <f>IF(B54="","",YEAR(申込書!$C$60)-YEAR(申込一覧表!B54))</f>
        <v/>
      </c>
      <c r="Q54" s="13"/>
      <c r="R54" s="14">
        <f t="shared" si="29"/>
        <v>0</v>
      </c>
      <c r="S54" s="14">
        <f t="shared" si="30"/>
        <v>0</v>
      </c>
      <c r="T54" s="4" t="str">
        <f t="shared" si="31"/>
        <v/>
      </c>
      <c r="U54" s="4" t="str">
        <f t="shared" si="32"/>
        <v/>
      </c>
      <c r="V54" s="7">
        <f t="shared" si="43"/>
        <v>0</v>
      </c>
      <c r="W54" s="7" t="str">
        <f t="shared" si="44"/>
        <v/>
      </c>
      <c r="X54" s="4">
        <f t="shared" si="33"/>
        <v>0</v>
      </c>
      <c r="Y54" s="4">
        <f t="shared" si="12"/>
        <v>0</v>
      </c>
      <c r="Z54" s="4" t="str">
        <f t="shared" si="13"/>
        <v/>
      </c>
      <c r="AA54" s="4" t="str">
        <f t="shared" si="34"/>
        <v/>
      </c>
      <c r="AB54" s="14">
        <f t="shared" si="35"/>
        <v>0</v>
      </c>
      <c r="AC54" s="4" t="str">
        <f t="shared" si="36"/>
        <v/>
      </c>
      <c r="AD54" s="4">
        <v>5</v>
      </c>
      <c r="AE54" s="4" t="str">
        <f t="shared" si="37"/>
        <v xml:space="preserve"> </v>
      </c>
      <c r="AF54" s="4" t="str">
        <f t="shared" si="38"/>
        <v xml:space="preserve">  </v>
      </c>
      <c r="AG54" s="4" t="str">
        <f t="shared" si="45"/>
        <v/>
      </c>
      <c r="AH54" s="4" t="str">
        <f t="shared" si="39"/>
        <v/>
      </c>
      <c r="AI54" s="4" t="str">
        <f t="shared" si="40"/>
        <v/>
      </c>
      <c r="AJ54" s="4" t="str">
        <f t="shared" si="46"/>
        <v/>
      </c>
      <c r="AK54" s="4" t="str">
        <f t="shared" si="47"/>
        <v/>
      </c>
      <c r="AL54" s="4" t="str">
        <f t="shared" si="48"/>
        <v/>
      </c>
      <c r="AM54" s="4" t="str">
        <f t="shared" si="49"/>
        <v/>
      </c>
      <c r="AN54" s="4" t="str">
        <f t="shared" si="50"/>
        <v/>
      </c>
      <c r="AO54" s="4" t="str">
        <f t="shared" si="51"/>
        <v/>
      </c>
      <c r="AP54" s="4">
        <f t="shared" si="41"/>
        <v>0</v>
      </c>
      <c r="AQ54" s="4" t="str">
        <f t="shared" si="52"/>
        <v>999:99.99</v>
      </c>
      <c r="AR54" s="4" t="str">
        <f t="shared" si="53"/>
        <v>999:99.99</v>
      </c>
      <c r="AS54" s="4" t="str">
        <f t="shared" si="54"/>
        <v>999:99.99</v>
      </c>
      <c r="AT54" s="4" t="str">
        <f t="shared" si="55"/>
        <v>999:99.99</v>
      </c>
      <c r="AU54" s="4" t="str">
        <f t="shared" si="27"/>
        <v/>
      </c>
      <c r="AV54" s="4" t="str">
        <f t="shared" si="28"/>
        <v/>
      </c>
    </row>
    <row r="55" spans="1:48" ht="16.5" customHeight="1">
      <c r="A55" s="9" t="str">
        <f t="shared" si="42"/>
        <v/>
      </c>
      <c r="B55" s="98"/>
      <c r="C55" s="99"/>
      <c r="D55" s="100"/>
      <c r="E55" s="100"/>
      <c r="F55" s="100"/>
      <c r="G55" s="100"/>
      <c r="H55" s="152"/>
      <c r="I55" s="131"/>
      <c r="J55" s="152"/>
      <c r="K55" s="131"/>
      <c r="L55" s="152"/>
      <c r="M55" s="131"/>
      <c r="N55" s="152"/>
      <c r="O55" s="131"/>
      <c r="P55" s="9" t="str">
        <f>IF(B55="","",YEAR(申込書!$C$60)-YEAR(申込一覧表!B55))</f>
        <v/>
      </c>
      <c r="Q55" s="13"/>
      <c r="R55" s="14">
        <f t="shared" si="29"/>
        <v>0</v>
      </c>
      <c r="S55" s="14">
        <f t="shared" si="30"/>
        <v>0</v>
      </c>
      <c r="T55" s="4" t="str">
        <f t="shared" si="31"/>
        <v/>
      </c>
      <c r="U55" s="4" t="str">
        <f t="shared" si="32"/>
        <v/>
      </c>
      <c r="V55" s="7">
        <f t="shared" si="43"/>
        <v>0</v>
      </c>
      <c r="W55" s="7" t="str">
        <f t="shared" si="44"/>
        <v/>
      </c>
      <c r="X55" s="4">
        <f t="shared" si="33"/>
        <v>0</v>
      </c>
      <c r="Y55" s="4">
        <f t="shared" si="12"/>
        <v>0</v>
      </c>
      <c r="Z55" s="4" t="str">
        <f t="shared" si="13"/>
        <v/>
      </c>
      <c r="AA55" s="4" t="str">
        <f t="shared" si="34"/>
        <v/>
      </c>
      <c r="AB55" s="14">
        <f t="shared" si="35"/>
        <v>0</v>
      </c>
      <c r="AC55" s="4" t="str">
        <f t="shared" si="36"/>
        <v/>
      </c>
      <c r="AD55" s="4">
        <v>5</v>
      </c>
      <c r="AE55" s="4" t="str">
        <f t="shared" si="37"/>
        <v xml:space="preserve"> </v>
      </c>
      <c r="AF55" s="4" t="str">
        <f t="shared" si="38"/>
        <v xml:space="preserve">  </v>
      </c>
      <c r="AG55" s="4" t="str">
        <f t="shared" si="45"/>
        <v/>
      </c>
      <c r="AH55" s="4" t="str">
        <f t="shared" si="39"/>
        <v/>
      </c>
      <c r="AI55" s="4" t="str">
        <f t="shared" si="40"/>
        <v/>
      </c>
      <c r="AJ55" s="4" t="str">
        <f t="shared" si="46"/>
        <v/>
      </c>
      <c r="AK55" s="4" t="str">
        <f t="shared" si="47"/>
        <v/>
      </c>
      <c r="AL55" s="4" t="str">
        <f t="shared" si="48"/>
        <v/>
      </c>
      <c r="AM55" s="4" t="str">
        <f t="shared" si="49"/>
        <v/>
      </c>
      <c r="AN55" s="4" t="str">
        <f t="shared" si="50"/>
        <v/>
      </c>
      <c r="AO55" s="4" t="str">
        <f t="shared" si="51"/>
        <v/>
      </c>
      <c r="AP55" s="4">
        <f t="shared" si="41"/>
        <v>0</v>
      </c>
      <c r="AQ55" s="4" t="str">
        <f t="shared" si="52"/>
        <v>999:99.99</v>
      </c>
      <c r="AR55" s="4" t="str">
        <f t="shared" si="53"/>
        <v>999:99.99</v>
      </c>
      <c r="AS55" s="4" t="str">
        <f t="shared" si="54"/>
        <v>999:99.99</v>
      </c>
      <c r="AT55" s="4" t="str">
        <f t="shared" si="55"/>
        <v>999:99.99</v>
      </c>
      <c r="AU55" s="4" t="str">
        <f t="shared" si="27"/>
        <v/>
      </c>
      <c r="AV55" s="4" t="str">
        <f t="shared" si="28"/>
        <v/>
      </c>
    </row>
    <row r="56" spans="1:48" ht="16.5" customHeight="1">
      <c r="A56" s="9" t="str">
        <f t="shared" si="42"/>
        <v/>
      </c>
      <c r="B56" s="98"/>
      <c r="C56" s="99"/>
      <c r="D56" s="100"/>
      <c r="E56" s="100"/>
      <c r="F56" s="100"/>
      <c r="G56" s="100"/>
      <c r="H56" s="152"/>
      <c r="I56" s="131"/>
      <c r="J56" s="152"/>
      <c r="K56" s="131"/>
      <c r="L56" s="152"/>
      <c r="M56" s="131"/>
      <c r="N56" s="152"/>
      <c r="O56" s="131"/>
      <c r="P56" s="9" t="str">
        <f>IF(B56="","",YEAR(申込書!$C$60)-YEAR(申込一覧表!B56))</f>
        <v/>
      </c>
      <c r="Q56" s="13"/>
      <c r="R56" s="14">
        <f t="shared" si="29"/>
        <v>0</v>
      </c>
      <c r="S56" s="14">
        <f t="shared" si="30"/>
        <v>0</v>
      </c>
      <c r="T56" s="4" t="str">
        <f t="shared" si="31"/>
        <v/>
      </c>
      <c r="U56" s="4" t="str">
        <f t="shared" si="32"/>
        <v/>
      </c>
      <c r="V56" s="7">
        <f t="shared" si="43"/>
        <v>0</v>
      </c>
      <c r="W56" s="7" t="str">
        <f t="shared" si="44"/>
        <v/>
      </c>
      <c r="X56" s="4">
        <f t="shared" si="33"/>
        <v>0</v>
      </c>
      <c r="Y56" s="4">
        <f t="shared" si="12"/>
        <v>0</v>
      </c>
      <c r="Z56" s="4" t="str">
        <f t="shared" si="13"/>
        <v/>
      </c>
      <c r="AA56" s="4" t="str">
        <f t="shared" si="34"/>
        <v/>
      </c>
      <c r="AB56" s="14">
        <f t="shared" si="35"/>
        <v>0</v>
      </c>
      <c r="AC56" s="4" t="str">
        <f t="shared" si="36"/>
        <v/>
      </c>
      <c r="AD56" s="4">
        <v>5</v>
      </c>
      <c r="AE56" s="4" t="str">
        <f t="shared" si="37"/>
        <v xml:space="preserve"> </v>
      </c>
      <c r="AF56" s="4" t="str">
        <f t="shared" si="38"/>
        <v xml:space="preserve">  </v>
      </c>
      <c r="AG56" s="4" t="str">
        <f t="shared" si="45"/>
        <v/>
      </c>
      <c r="AH56" s="4" t="str">
        <f t="shared" si="39"/>
        <v/>
      </c>
      <c r="AI56" s="4" t="str">
        <f t="shared" si="40"/>
        <v/>
      </c>
      <c r="AJ56" s="4" t="str">
        <f t="shared" si="46"/>
        <v/>
      </c>
      <c r="AK56" s="4" t="str">
        <f t="shared" si="47"/>
        <v/>
      </c>
      <c r="AL56" s="4" t="str">
        <f t="shared" si="48"/>
        <v/>
      </c>
      <c r="AM56" s="4" t="str">
        <f t="shared" si="49"/>
        <v/>
      </c>
      <c r="AN56" s="4" t="str">
        <f t="shared" si="50"/>
        <v/>
      </c>
      <c r="AO56" s="4" t="str">
        <f t="shared" si="51"/>
        <v/>
      </c>
      <c r="AP56" s="4">
        <f t="shared" si="41"/>
        <v>0</v>
      </c>
      <c r="AQ56" s="4" t="str">
        <f t="shared" si="52"/>
        <v>999:99.99</v>
      </c>
      <c r="AR56" s="4" t="str">
        <f t="shared" si="53"/>
        <v>999:99.99</v>
      </c>
      <c r="AS56" s="4" t="str">
        <f t="shared" si="54"/>
        <v>999:99.99</v>
      </c>
      <c r="AT56" s="4" t="str">
        <f t="shared" si="55"/>
        <v>999:99.99</v>
      </c>
      <c r="AU56" s="4" t="str">
        <f t="shared" si="27"/>
        <v/>
      </c>
      <c r="AV56" s="4" t="str">
        <f t="shared" si="28"/>
        <v/>
      </c>
    </row>
    <row r="57" spans="1:48" ht="16.5" customHeight="1">
      <c r="A57" s="9" t="str">
        <f t="shared" si="42"/>
        <v/>
      </c>
      <c r="B57" s="98"/>
      <c r="C57" s="99"/>
      <c r="D57" s="100"/>
      <c r="E57" s="100"/>
      <c r="F57" s="100"/>
      <c r="G57" s="100"/>
      <c r="H57" s="152"/>
      <c r="I57" s="131"/>
      <c r="J57" s="152"/>
      <c r="K57" s="131"/>
      <c r="L57" s="152"/>
      <c r="M57" s="131"/>
      <c r="N57" s="152"/>
      <c r="O57" s="131"/>
      <c r="P57" s="9" t="str">
        <f>IF(B57="","",YEAR(申込書!$C$60)-YEAR(申込一覧表!B57))</f>
        <v/>
      </c>
      <c r="Q57" s="13"/>
      <c r="R57" s="14">
        <f t="shared" si="29"/>
        <v>0</v>
      </c>
      <c r="S57" s="14">
        <f t="shared" si="30"/>
        <v>0</v>
      </c>
      <c r="T57" s="4" t="str">
        <f t="shared" si="31"/>
        <v/>
      </c>
      <c r="U57" s="4" t="str">
        <f t="shared" si="32"/>
        <v/>
      </c>
      <c r="V57" s="7">
        <f t="shared" si="43"/>
        <v>0</v>
      </c>
      <c r="W57" s="7" t="str">
        <f t="shared" si="44"/>
        <v/>
      </c>
      <c r="X57" s="4">
        <f t="shared" si="33"/>
        <v>0</v>
      </c>
      <c r="Y57" s="4">
        <f t="shared" si="12"/>
        <v>0</v>
      </c>
      <c r="Z57" s="4" t="str">
        <f t="shared" si="13"/>
        <v/>
      </c>
      <c r="AA57" s="4" t="str">
        <f t="shared" si="34"/>
        <v/>
      </c>
      <c r="AB57" s="14">
        <f t="shared" si="35"/>
        <v>0</v>
      </c>
      <c r="AC57" s="4" t="str">
        <f t="shared" si="36"/>
        <v/>
      </c>
      <c r="AD57" s="4">
        <v>5</v>
      </c>
      <c r="AE57" s="4" t="str">
        <f t="shared" si="37"/>
        <v xml:space="preserve"> </v>
      </c>
      <c r="AF57" s="4" t="str">
        <f t="shared" si="38"/>
        <v xml:space="preserve">  </v>
      </c>
      <c r="AG57" s="4" t="str">
        <f t="shared" si="45"/>
        <v/>
      </c>
      <c r="AH57" s="4" t="str">
        <f t="shared" si="39"/>
        <v/>
      </c>
      <c r="AI57" s="4" t="str">
        <f t="shared" si="40"/>
        <v/>
      </c>
      <c r="AJ57" s="4" t="str">
        <f t="shared" si="46"/>
        <v/>
      </c>
      <c r="AK57" s="4" t="str">
        <f t="shared" si="47"/>
        <v/>
      </c>
      <c r="AL57" s="4" t="str">
        <f t="shared" si="48"/>
        <v/>
      </c>
      <c r="AM57" s="4" t="str">
        <f t="shared" si="49"/>
        <v/>
      </c>
      <c r="AN57" s="4" t="str">
        <f t="shared" si="50"/>
        <v/>
      </c>
      <c r="AO57" s="4" t="str">
        <f t="shared" si="51"/>
        <v/>
      </c>
      <c r="AP57" s="4">
        <f t="shared" si="41"/>
        <v>0</v>
      </c>
      <c r="AQ57" s="4" t="str">
        <f t="shared" si="52"/>
        <v>999:99.99</v>
      </c>
      <c r="AR57" s="4" t="str">
        <f t="shared" si="53"/>
        <v>999:99.99</v>
      </c>
      <c r="AS57" s="4" t="str">
        <f t="shared" si="54"/>
        <v>999:99.99</v>
      </c>
      <c r="AT57" s="4" t="str">
        <f t="shared" si="55"/>
        <v>999:99.99</v>
      </c>
      <c r="AU57" s="4" t="str">
        <f t="shared" si="27"/>
        <v/>
      </c>
      <c r="AV57" s="4" t="str">
        <f t="shared" si="28"/>
        <v/>
      </c>
    </row>
    <row r="58" spans="1:48" ht="16.5" customHeight="1">
      <c r="A58" s="9" t="str">
        <f t="shared" si="42"/>
        <v/>
      </c>
      <c r="B58" s="98"/>
      <c r="C58" s="99"/>
      <c r="D58" s="100"/>
      <c r="E58" s="100"/>
      <c r="F58" s="100"/>
      <c r="G58" s="100"/>
      <c r="H58" s="152"/>
      <c r="I58" s="131"/>
      <c r="J58" s="152"/>
      <c r="K58" s="131"/>
      <c r="L58" s="152"/>
      <c r="M58" s="131"/>
      <c r="N58" s="152"/>
      <c r="O58" s="131"/>
      <c r="P58" s="9" t="str">
        <f>IF(B58="","",YEAR(申込書!$C$60)-YEAR(申込一覧表!B58))</f>
        <v/>
      </c>
      <c r="Q58" s="13"/>
      <c r="R58" s="14">
        <f t="shared" si="29"/>
        <v>0</v>
      </c>
      <c r="S58" s="14">
        <f t="shared" si="30"/>
        <v>0</v>
      </c>
      <c r="T58" s="4" t="str">
        <f t="shared" si="31"/>
        <v/>
      </c>
      <c r="U58" s="4" t="str">
        <f t="shared" si="32"/>
        <v/>
      </c>
      <c r="V58" s="7">
        <f t="shared" si="43"/>
        <v>0</v>
      </c>
      <c r="W58" s="7" t="str">
        <f t="shared" si="44"/>
        <v/>
      </c>
      <c r="X58" s="4">
        <f t="shared" si="33"/>
        <v>0</v>
      </c>
      <c r="Y58" s="4">
        <f t="shared" si="12"/>
        <v>0</v>
      </c>
      <c r="Z58" s="4" t="str">
        <f t="shared" si="13"/>
        <v/>
      </c>
      <c r="AA58" s="4" t="str">
        <f t="shared" si="34"/>
        <v/>
      </c>
      <c r="AB58" s="14">
        <f t="shared" si="35"/>
        <v>0</v>
      </c>
      <c r="AC58" s="4" t="str">
        <f t="shared" si="36"/>
        <v/>
      </c>
      <c r="AD58" s="4">
        <v>5</v>
      </c>
      <c r="AE58" s="4" t="str">
        <f t="shared" si="37"/>
        <v xml:space="preserve"> </v>
      </c>
      <c r="AF58" s="4" t="str">
        <f t="shared" si="38"/>
        <v xml:space="preserve">  </v>
      </c>
      <c r="AG58" s="4" t="str">
        <f t="shared" si="45"/>
        <v/>
      </c>
      <c r="AH58" s="4" t="str">
        <f t="shared" si="39"/>
        <v/>
      </c>
      <c r="AI58" s="4" t="str">
        <f t="shared" si="40"/>
        <v/>
      </c>
      <c r="AJ58" s="4" t="str">
        <f t="shared" si="46"/>
        <v/>
      </c>
      <c r="AK58" s="4" t="str">
        <f t="shared" si="47"/>
        <v/>
      </c>
      <c r="AL58" s="4" t="str">
        <f t="shared" si="48"/>
        <v/>
      </c>
      <c r="AM58" s="4" t="str">
        <f t="shared" si="49"/>
        <v/>
      </c>
      <c r="AN58" s="4" t="str">
        <f t="shared" si="50"/>
        <v/>
      </c>
      <c r="AO58" s="4" t="str">
        <f t="shared" si="51"/>
        <v/>
      </c>
      <c r="AP58" s="4">
        <f t="shared" si="41"/>
        <v>0</v>
      </c>
      <c r="AQ58" s="4" t="str">
        <f t="shared" si="52"/>
        <v>999:99.99</v>
      </c>
      <c r="AR58" s="4" t="str">
        <f t="shared" si="53"/>
        <v>999:99.99</v>
      </c>
      <c r="AS58" s="4" t="str">
        <f t="shared" si="54"/>
        <v>999:99.99</v>
      </c>
      <c r="AT58" s="4" t="str">
        <f t="shared" si="55"/>
        <v>999:99.99</v>
      </c>
      <c r="AU58" s="4" t="str">
        <f t="shared" si="27"/>
        <v/>
      </c>
      <c r="AV58" s="4" t="str">
        <f t="shared" si="28"/>
        <v/>
      </c>
    </row>
    <row r="59" spans="1:48" ht="16.5" customHeight="1">
      <c r="A59" s="9" t="str">
        <f t="shared" si="42"/>
        <v/>
      </c>
      <c r="B59" s="98"/>
      <c r="C59" s="99"/>
      <c r="D59" s="100"/>
      <c r="E59" s="100"/>
      <c r="F59" s="100"/>
      <c r="G59" s="100"/>
      <c r="H59" s="152"/>
      <c r="I59" s="131"/>
      <c r="J59" s="152"/>
      <c r="K59" s="131"/>
      <c r="L59" s="152"/>
      <c r="M59" s="131"/>
      <c r="N59" s="152"/>
      <c r="O59" s="131"/>
      <c r="P59" s="9" t="str">
        <f>IF(B59="","",YEAR(申込書!$C$60)-YEAR(申込一覧表!B59))</f>
        <v/>
      </c>
      <c r="Q59" s="13"/>
      <c r="R59" s="14">
        <f t="shared" si="29"/>
        <v>0</v>
      </c>
      <c r="S59" s="14">
        <f t="shared" si="30"/>
        <v>0</v>
      </c>
      <c r="T59" s="4" t="str">
        <f t="shared" si="31"/>
        <v/>
      </c>
      <c r="U59" s="4" t="str">
        <f t="shared" si="32"/>
        <v/>
      </c>
      <c r="V59" s="7">
        <f t="shared" si="43"/>
        <v>0</v>
      </c>
      <c r="W59" s="7" t="str">
        <f t="shared" si="44"/>
        <v/>
      </c>
      <c r="X59" s="4">
        <f t="shared" si="33"/>
        <v>0</v>
      </c>
      <c r="Y59" s="4">
        <f t="shared" si="12"/>
        <v>0</v>
      </c>
      <c r="Z59" s="4" t="str">
        <f t="shared" si="13"/>
        <v/>
      </c>
      <c r="AA59" s="4" t="str">
        <f t="shared" si="34"/>
        <v/>
      </c>
      <c r="AB59" s="14">
        <f t="shared" si="35"/>
        <v>0</v>
      </c>
      <c r="AC59" s="4" t="str">
        <f t="shared" si="36"/>
        <v/>
      </c>
      <c r="AD59" s="4">
        <v>5</v>
      </c>
      <c r="AE59" s="4" t="str">
        <f t="shared" si="37"/>
        <v xml:space="preserve"> </v>
      </c>
      <c r="AF59" s="4" t="str">
        <f t="shared" si="38"/>
        <v xml:space="preserve">  </v>
      </c>
      <c r="AG59" s="4" t="str">
        <f t="shared" si="45"/>
        <v/>
      </c>
      <c r="AH59" s="4" t="str">
        <f t="shared" si="39"/>
        <v/>
      </c>
      <c r="AI59" s="4" t="str">
        <f t="shared" si="40"/>
        <v/>
      </c>
      <c r="AJ59" s="4" t="str">
        <f t="shared" si="46"/>
        <v/>
      </c>
      <c r="AK59" s="4" t="str">
        <f t="shared" si="47"/>
        <v/>
      </c>
      <c r="AL59" s="4" t="str">
        <f t="shared" si="48"/>
        <v/>
      </c>
      <c r="AM59" s="4" t="str">
        <f t="shared" si="49"/>
        <v/>
      </c>
      <c r="AN59" s="4" t="str">
        <f t="shared" si="50"/>
        <v/>
      </c>
      <c r="AO59" s="4" t="str">
        <f t="shared" si="51"/>
        <v/>
      </c>
      <c r="AP59" s="4">
        <f t="shared" si="41"/>
        <v>0</v>
      </c>
      <c r="AQ59" s="4" t="str">
        <f t="shared" si="52"/>
        <v>999:99.99</v>
      </c>
      <c r="AR59" s="4" t="str">
        <f t="shared" si="53"/>
        <v>999:99.99</v>
      </c>
      <c r="AS59" s="4" t="str">
        <f t="shared" si="54"/>
        <v>999:99.99</v>
      </c>
      <c r="AT59" s="4" t="str">
        <f t="shared" si="55"/>
        <v>999:99.99</v>
      </c>
      <c r="AU59" s="4" t="str">
        <f t="shared" si="27"/>
        <v/>
      </c>
      <c r="AV59" s="4" t="str">
        <f t="shared" si="28"/>
        <v/>
      </c>
    </row>
    <row r="60" spans="1:48" ht="16.5" customHeight="1">
      <c r="A60" s="9" t="str">
        <f t="shared" si="42"/>
        <v/>
      </c>
      <c r="B60" s="98"/>
      <c r="C60" s="99"/>
      <c r="D60" s="100"/>
      <c r="E60" s="100"/>
      <c r="F60" s="100"/>
      <c r="G60" s="100"/>
      <c r="H60" s="152"/>
      <c r="I60" s="131"/>
      <c r="J60" s="152"/>
      <c r="K60" s="131"/>
      <c r="L60" s="152"/>
      <c r="M60" s="131"/>
      <c r="N60" s="152"/>
      <c r="O60" s="131"/>
      <c r="P60" s="9" t="str">
        <f>IF(B60="","",YEAR(申込書!$C$60)-YEAR(申込一覧表!B60))</f>
        <v/>
      </c>
      <c r="Q60" s="13"/>
      <c r="R60" s="14">
        <f t="shared" si="29"/>
        <v>0</v>
      </c>
      <c r="S60" s="14">
        <f t="shared" si="30"/>
        <v>0</v>
      </c>
      <c r="T60" s="4" t="str">
        <f t="shared" si="31"/>
        <v/>
      </c>
      <c r="U60" s="4" t="str">
        <f t="shared" si="32"/>
        <v/>
      </c>
      <c r="V60" s="7">
        <f t="shared" si="43"/>
        <v>0</v>
      </c>
      <c r="W60" s="7" t="str">
        <f t="shared" si="44"/>
        <v/>
      </c>
      <c r="X60" s="4">
        <f t="shared" si="33"/>
        <v>0</v>
      </c>
      <c r="Y60" s="4">
        <f t="shared" si="12"/>
        <v>0</v>
      </c>
      <c r="Z60" s="4" t="str">
        <f t="shared" si="13"/>
        <v/>
      </c>
      <c r="AA60" s="4" t="str">
        <f t="shared" si="34"/>
        <v/>
      </c>
      <c r="AB60" s="14">
        <f t="shared" si="35"/>
        <v>0</v>
      </c>
      <c r="AC60" s="4" t="str">
        <f t="shared" si="36"/>
        <v/>
      </c>
      <c r="AD60" s="4">
        <v>5</v>
      </c>
      <c r="AE60" s="4" t="str">
        <f t="shared" si="37"/>
        <v xml:space="preserve"> </v>
      </c>
      <c r="AF60" s="4" t="str">
        <f t="shared" si="38"/>
        <v xml:space="preserve">  </v>
      </c>
      <c r="AG60" s="4" t="str">
        <f t="shared" si="45"/>
        <v/>
      </c>
      <c r="AH60" s="4" t="str">
        <f t="shared" si="39"/>
        <v/>
      </c>
      <c r="AI60" s="4" t="str">
        <f t="shared" si="40"/>
        <v/>
      </c>
      <c r="AJ60" s="4" t="str">
        <f t="shared" si="46"/>
        <v/>
      </c>
      <c r="AK60" s="4" t="str">
        <f t="shared" si="47"/>
        <v/>
      </c>
      <c r="AL60" s="4" t="str">
        <f t="shared" si="48"/>
        <v/>
      </c>
      <c r="AM60" s="4" t="str">
        <f t="shared" si="49"/>
        <v/>
      </c>
      <c r="AN60" s="4" t="str">
        <f t="shared" si="50"/>
        <v/>
      </c>
      <c r="AO60" s="4" t="str">
        <f t="shared" si="51"/>
        <v/>
      </c>
      <c r="AP60" s="4">
        <f t="shared" si="41"/>
        <v>0</v>
      </c>
      <c r="AQ60" s="4" t="str">
        <f t="shared" si="52"/>
        <v>999:99.99</v>
      </c>
      <c r="AR60" s="4" t="str">
        <f t="shared" si="53"/>
        <v>999:99.99</v>
      </c>
      <c r="AS60" s="4" t="str">
        <f t="shared" si="54"/>
        <v>999:99.99</v>
      </c>
      <c r="AT60" s="4" t="str">
        <f t="shared" si="55"/>
        <v>999:99.99</v>
      </c>
      <c r="AU60" s="4" t="str">
        <f t="shared" si="27"/>
        <v/>
      </c>
      <c r="AV60" s="4" t="str">
        <f t="shared" si="28"/>
        <v/>
      </c>
    </row>
    <row r="61" spans="1:48" ht="16.5" customHeight="1">
      <c r="A61" s="9" t="str">
        <f t="shared" si="42"/>
        <v/>
      </c>
      <c r="B61" s="98"/>
      <c r="C61" s="99"/>
      <c r="D61" s="100"/>
      <c r="E61" s="100"/>
      <c r="F61" s="100"/>
      <c r="G61" s="100"/>
      <c r="H61" s="152"/>
      <c r="I61" s="131"/>
      <c r="J61" s="152"/>
      <c r="K61" s="131"/>
      <c r="L61" s="152"/>
      <c r="M61" s="131"/>
      <c r="N61" s="152"/>
      <c r="O61" s="131"/>
      <c r="P61" s="9" t="str">
        <f>IF(B61="","",YEAR(申込書!$C$60)-YEAR(申込一覧表!B61))</f>
        <v/>
      </c>
      <c r="Q61" s="13"/>
      <c r="R61" s="14">
        <f t="shared" si="29"/>
        <v>0</v>
      </c>
      <c r="S61" s="14">
        <f t="shared" si="30"/>
        <v>0</v>
      </c>
      <c r="T61" s="4" t="str">
        <f t="shared" si="31"/>
        <v/>
      </c>
      <c r="U61" s="4" t="str">
        <f t="shared" si="32"/>
        <v/>
      </c>
      <c r="V61" s="7">
        <f t="shared" si="43"/>
        <v>0</v>
      </c>
      <c r="W61" s="7" t="str">
        <f t="shared" si="44"/>
        <v/>
      </c>
      <c r="X61" s="4">
        <f t="shared" si="33"/>
        <v>0</v>
      </c>
      <c r="Y61" s="4">
        <f t="shared" si="12"/>
        <v>0</v>
      </c>
      <c r="Z61" s="4" t="str">
        <f t="shared" si="13"/>
        <v/>
      </c>
      <c r="AA61" s="4" t="str">
        <f t="shared" si="34"/>
        <v/>
      </c>
      <c r="AB61" s="14">
        <f t="shared" si="35"/>
        <v>0</v>
      </c>
      <c r="AC61" s="4" t="str">
        <f t="shared" si="36"/>
        <v/>
      </c>
      <c r="AD61" s="4">
        <v>5</v>
      </c>
      <c r="AE61" s="4" t="str">
        <f t="shared" si="37"/>
        <v xml:space="preserve"> </v>
      </c>
      <c r="AF61" s="4" t="str">
        <f t="shared" si="38"/>
        <v xml:space="preserve">  </v>
      </c>
      <c r="AG61" s="4" t="str">
        <f t="shared" si="45"/>
        <v/>
      </c>
      <c r="AH61" s="4" t="str">
        <f t="shared" si="39"/>
        <v/>
      </c>
      <c r="AI61" s="4" t="str">
        <f t="shared" si="40"/>
        <v/>
      </c>
      <c r="AJ61" s="4" t="str">
        <f t="shared" si="46"/>
        <v/>
      </c>
      <c r="AK61" s="4" t="str">
        <f t="shared" si="47"/>
        <v/>
      </c>
      <c r="AL61" s="4" t="str">
        <f t="shared" si="48"/>
        <v/>
      </c>
      <c r="AM61" s="4" t="str">
        <f t="shared" si="49"/>
        <v/>
      </c>
      <c r="AN61" s="4" t="str">
        <f t="shared" si="50"/>
        <v/>
      </c>
      <c r="AO61" s="4" t="str">
        <f t="shared" si="51"/>
        <v/>
      </c>
      <c r="AP61" s="4">
        <f t="shared" si="41"/>
        <v>0</v>
      </c>
      <c r="AQ61" s="4" t="str">
        <f t="shared" si="52"/>
        <v>999:99.99</v>
      </c>
      <c r="AR61" s="4" t="str">
        <f t="shared" si="53"/>
        <v>999:99.99</v>
      </c>
      <c r="AS61" s="4" t="str">
        <f t="shared" si="54"/>
        <v>999:99.99</v>
      </c>
      <c r="AT61" s="4" t="str">
        <f t="shared" si="55"/>
        <v>999:99.99</v>
      </c>
      <c r="AU61" s="4" t="str">
        <f t="shared" si="27"/>
        <v/>
      </c>
      <c r="AV61" s="4" t="str">
        <f t="shared" si="28"/>
        <v/>
      </c>
    </row>
    <row r="62" spans="1:48" ht="16.5" customHeight="1">
      <c r="A62" s="9" t="str">
        <f t="shared" si="42"/>
        <v/>
      </c>
      <c r="B62" s="98"/>
      <c r="C62" s="99"/>
      <c r="D62" s="100"/>
      <c r="E62" s="100"/>
      <c r="F62" s="100"/>
      <c r="G62" s="100"/>
      <c r="H62" s="152"/>
      <c r="I62" s="131"/>
      <c r="J62" s="152"/>
      <c r="K62" s="131"/>
      <c r="L62" s="152"/>
      <c r="M62" s="131"/>
      <c r="N62" s="152"/>
      <c r="O62" s="131"/>
      <c r="P62" s="9" t="str">
        <f>IF(B62="","",YEAR(申込書!$C$60)-YEAR(申込一覧表!B62))</f>
        <v/>
      </c>
      <c r="Q62" s="13"/>
      <c r="R62" s="14">
        <f t="shared" si="29"/>
        <v>0</v>
      </c>
      <c r="S62" s="14">
        <f t="shared" si="30"/>
        <v>0</v>
      </c>
      <c r="T62" s="4" t="str">
        <f t="shared" si="31"/>
        <v/>
      </c>
      <c r="U62" s="4" t="str">
        <f t="shared" si="32"/>
        <v/>
      </c>
      <c r="V62" s="7">
        <f t="shared" si="43"/>
        <v>0</v>
      </c>
      <c r="W62" s="7" t="str">
        <f t="shared" si="44"/>
        <v/>
      </c>
      <c r="X62" s="4">
        <f t="shared" si="33"/>
        <v>0</v>
      </c>
      <c r="Y62" s="4">
        <f t="shared" si="12"/>
        <v>0</v>
      </c>
      <c r="Z62" s="4" t="str">
        <f t="shared" si="13"/>
        <v/>
      </c>
      <c r="AA62" s="4" t="str">
        <f t="shared" si="34"/>
        <v/>
      </c>
      <c r="AB62" s="14">
        <f t="shared" si="35"/>
        <v>0</v>
      </c>
      <c r="AC62" s="4" t="str">
        <f t="shared" si="36"/>
        <v/>
      </c>
      <c r="AD62" s="4">
        <v>5</v>
      </c>
      <c r="AE62" s="4" t="str">
        <f t="shared" si="37"/>
        <v xml:space="preserve"> </v>
      </c>
      <c r="AF62" s="4" t="str">
        <f t="shared" si="38"/>
        <v xml:space="preserve">  </v>
      </c>
      <c r="AG62" s="4" t="str">
        <f t="shared" si="45"/>
        <v/>
      </c>
      <c r="AH62" s="4" t="str">
        <f t="shared" si="39"/>
        <v/>
      </c>
      <c r="AI62" s="4" t="str">
        <f t="shared" si="40"/>
        <v/>
      </c>
      <c r="AJ62" s="4" t="str">
        <f t="shared" si="46"/>
        <v/>
      </c>
      <c r="AK62" s="4" t="str">
        <f t="shared" si="47"/>
        <v/>
      </c>
      <c r="AL62" s="4" t="str">
        <f t="shared" si="48"/>
        <v/>
      </c>
      <c r="AM62" s="4" t="str">
        <f t="shared" si="49"/>
        <v/>
      </c>
      <c r="AN62" s="4" t="str">
        <f t="shared" si="50"/>
        <v/>
      </c>
      <c r="AO62" s="4" t="str">
        <f t="shared" si="51"/>
        <v/>
      </c>
      <c r="AP62" s="4">
        <f t="shared" si="41"/>
        <v>0</v>
      </c>
      <c r="AQ62" s="4" t="str">
        <f t="shared" si="52"/>
        <v>999:99.99</v>
      </c>
      <c r="AR62" s="4" t="str">
        <f t="shared" si="53"/>
        <v>999:99.99</v>
      </c>
      <c r="AS62" s="4" t="str">
        <f t="shared" si="54"/>
        <v>999:99.99</v>
      </c>
      <c r="AT62" s="4" t="str">
        <f t="shared" si="55"/>
        <v>999:99.99</v>
      </c>
      <c r="AU62" s="4" t="str">
        <f t="shared" si="27"/>
        <v/>
      </c>
      <c r="AV62" s="4" t="str">
        <f t="shared" si="28"/>
        <v/>
      </c>
    </row>
    <row r="63" spans="1:48" ht="16.5" customHeight="1">
      <c r="A63" s="9" t="str">
        <f t="shared" si="42"/>
        <v/>
      </c>
      <c r="B63" s="98"/>
      <c r="C63" s="99"/>
      <c r="D63" s="100"/>
      <c r="E63" s="100"/>
      <c r="F63" s="100"/>
      <c r="G63" s="100"/>
      <c r="H63" s="152"/>
      <c r="I63" s="131"/>
      <c r="J63" s="152"/>
      <c r="K63" s="131"/>
      <c r="L63" s="152"/>
      <c r="M63" s="131"/>
      <c r="N63" s="152"/>
      <c r="O63" s="131"/>
      <c r="P63" s="9" t="str">
        <f>IF(B63="","",YEAR(申込書!$C$60)-YEAR(申込一覧表!B63))</f>
        <v/>
      </c>
      <c r="Q63" s="13"/>
      <c r="R63" s="14">
        <f t="shared" si="29"/>
        <v>0</v>
      </c>
      <c r="S63" s="14">
        <f t="shared" si="30"/>
        <v>0</v>
      </c>
      <c r="T63" s="4" t="str">
        <f t="shared" si="31"/>
        <v/>
      </c>
      <c r="U63" s="4" t="str">
        <f t="shared" si="32"/>
        <v/>
      </c>
      <c r="V63" s="7">
        <f t="shared" si="43"/>
        <v>0</v>
      </c>
      <c r="W63" s="7" t="str">
        <f t="shared" si="44"/>
        <v/>
      </c>
      <c r="X63" s="4">
        <f t="shared" si="33"/>
        <v>0</v>
      </c>
      <c r="Y63" s="4">
        <f t="shared" si="12"/>
        <v>0</v>
      </c>
      <c r="Z63" s="4" t="str">
        <f t="shared" si="13"/>
        <v/>
      </c>
      <c r="AA63" s="4" t="str">
        <f t="shared" si="34"/>
        <v/>
      </c>
      <c r="AB63" s="14">
        <f t="shared" si="35"/>
        <v>0</v>
      </c>
      <c r="AC63" s="4" t="str">
        <f t="shared" si="36"/>
        <v/>
      </c>
      <c r="AD63" s="4">
        <v>5</v>
      </c>
      <c r="AE63" s="4" t="str">
        <f t="shared" si="37"/>
        <v xml:space="preserve"> </v>
      </c>
      <c r="AF63" s="4" t="str">
        <f t="shared" si="38"/>
        <v xml:space="preserve">  </v>
      </c>
      <c r="AG63" s="4" t="str">
        <f t="shared" si="45"/>
        <v/>
      </c>
      <c r="AH63" s="4" t="str">
        <f t="shared" si="39"/>
        <v/>
      </c>
      <c r="AI63" s="4" t="str">
        <f t="shared" si="40"/>
        <v/>
      </c>
      <c r="AJ63" s="4" t="str">
        <f t="shared" si="46"/>
        <v/>
      </c>
      <c r="AK63" s="4" t="str">
        <f t="shared" si="47"/>
        <v/>
      </c>
      <c r="AL63" s="4" t="str">
        <f t="shared" si="48"/>
        <v/>
      </c>
      <c r="AM63" s="4" t="str">
        <f t="shared" si="49"/>
        <v/>
      </c>
      <c r="AN63" s="4" t="str">
        <f t="shared" si="50"/>
        <v/>
      </c>
      <c r="AO63" s="4" t="str">
        <f t="shared" si="51"/>
        <v/>
      </c>
      <c r="AP63" s="4">
        <f t="shared" si="41"/>
        <v>0</v>
      </c>
      <c r="AQ63" s="4" t="str">
        <f t="shared" si="52"/>
        <v>999:99.99</v>
      </c>
      <c r="AR63" s="4" t="str">
        <f t="shared" si="53"/>
        <v>999:99.99</v>
      </c>
      <c r="AS63" s="4" t="str">
        <f t="shared" si="54"/>
        <v>999:99.99</v>
      </c>
      <c r="AT63" s="4" t="str">
        <f t="shared" si="55"/>
        <v>999:99.99</v>
      </c>
      <c r="AU63" s="4" t="str">
        <f t="shared" si="27"/>
        <v/>
      </c>
      <c r="AV63" s="4" t="str">
        <f t="shared" si="28"/>
        <v/>
      </c>
    </row>
    <row r="64" spans="1:48" ht="16.5" customHeight="1">
      <c r="A64" s="9" t="str">
        <f t="shared" si="42"/>
        <v/>
      </c>
      <c r="B64" s="98"/>
      <c r="C64" s="99"/>
      <c r="D64" s="100"/>
      <c r="E64" s="100"/>
      <c r="F64" s="100"/>
      <c r="G64" s="100"/>
      <c r="H64" s="152"/>
      <c r="I64" s="131"/>
      <c r="J64" s="152"/>
      <c r="K64" s="131"/>
      <c r="L64" s="152"/>
      <c r="M64" s="131"/>
      <c r="N64" s="152"/>
      <c r="O64" s="131"/>
      <c r="P64" s="9" t="str">
        <f>IF(B64="","",YEAR(申込書!$C$60)-YEAR(申込一覧表!B64))</f>
        <v/>
      </c>
      <c r="Q64" s="13"/>
      <c r="R64" s="14">
        <f t="shared" si="29"/>
        <v>0</v>
      </c>
      <c r="S64" s="14">
        <f t="shared" si="30"/>
        <v>0</v>
      </c>
      <c r="T64" s="4" t="str">
        <f t="shared" si="31"/>
        <v/>
      </c>
      <c r="U64" s="4" t="str">
        <f t="shared" si="32"/>
        <v/>
      </c>
      <c r="V64" s="7">
        <f t="shared" si="43"/>
        <v>0</v>
      </c>
      <c r="W64" s="7" t="str">
        <f t="shared" si="44"/>
        <v/>
      </c>
      <c r="X64" s="4">
        <f t="shared" si="33"/>
        <v>0</v>
      </c>
      <c r="Y64" s="4">
        <f t="shared" si="12"/>
        <v>0</v>
      </c>
      <c r="Z64" s="4" t="str">
        <f t="shared" si="13"/>
        <v/>
      </c>
      <c r="AA64" s="4" t="str">
        <f t="shared" si="34"/>
        <v/>
      </c>
      <c r="AB64" s="14">
        <f t="shared" si="35"/>
        <v>0</v>
      </c>
      <c r="AC64" s="4" t="str">
        <f t="shared" si="36"/>
        <v/>
      </c>
      <c r="AD64" s="4">
        <v>5</v>
      </c>
      <c r="AE64" s="4" t="str">
        <f t="shared" si="37"/>
        <v xml:space="preserve"> </v>
      </c>
      <c r="AF64" s="4" t="str">
        <f t="shared" si="38"/>
        <v xml:space="preserve">  </v>
      </c>
      <c r="AG64" s="4" t="str">
        <f t="shared" si="45"/>
        <v/>
      </c>
      <c r="AH64" s="4" t="str">
        <f t="shared" si="39"/>
        <v/>
      </c>
      <c r="AI64" s="4" t="str">
        <f t="shared" si="40"/>
        <v/>
      </c>
      <c r="AJ64" s="4" t="str">
        <f t="shared" si="46"/>
        <v/>
      </c>
      <c r="AK64" s="4" t="str">
        <f t="shared" si="47"/>
        <v/>
      </c>
      <c r="AL64" s="4" t="str">
        <f t="shared" si="48"/>
        <v/>
      </c>
      <c r="AM64" s="4" t="str">
        <f t="shared" si="49"/>
        <v/>
      </c>
      <c r="AN64" s="4" t="str">
        <f t="shared" si="50"/>
        <v/>
      </c>
      <c r="AO64" s="4" t="str">
        <f t="shared" si="51"/>
        <v/>
      </c>
      <c r="AP64" s="4">
        <f t="shared" si="41"/>
        <v>0</v>
      </c>
      <c r="AQ64" s="4" t="str">
        <f t="shared" si="52"/>
        <v>999:99.99</v>
      </c>
      <c r="AR64" s="4" t="str">
        <f t="shared" si="53"/>
        <v>999:99.99</v>
      </c>
      <c r="AS64" s="4" t="str">
        <f t="shared" si="54"/>
        <v>999:99.99</v>
      </c>
      <c r="AT64" s="4" t="str">
        <f t="shared" si="55"/>
        <v>999:99.99</v>
      </c>
      <c r="AU64" s="4" t="str">
        <f t="shared" si="27"/>
        <v/>
      </c>
      <c r="AV64" s="4" t="str">
        <f t="shared" si="28"/>
        <v/>
      </c>
    </row>
    <row r="65" spans="1:48" ht="16.5" customHeight="1">
      <c r="A65" s="9" t="str">
        <f t="shared" si="42"/>
        <v/>
      </c>
      <c r="B65" s="98"/>
      <c r="C65" s="99"/>
      <c r="D65" s="100"/>
      <c r="E65" s="100"/>
      <c r="F65" s="100"/>
      <c r="G65" s="100"/>
      <c r="H65" s="152"/>
      <c r="I65" s="131"/>
      <c r="J65" s="152"/>
      <c r="K65" s="131"/>
      <c r="L65" s="152"/>
      <c r="M65" s="131"/>
      <c r="N65" s="152"/>
      <c r="O65" s="131"/>
      <c r="P65" s="9" t="str">
        <f>IF(B65="","",YEAR(申込書!$C$60)-YEAR(申込一覧表!B65))</f>
        <v/>
      </c>
      <c r="Q65" s="13"/>
      <c r="R65" s="14">
        <f t="shared" si="29"/>
        <v>0</v>
      </c>
      <c r="S65" s="14">
        <f t="shared" si="30"/>
        <v>0</v>
      </c>
      <c r="T65" s="4" t="str">
        <f t="shared" si="31"/>
        <v/>
      </c>
      <c r="U65" s="4" t="str">
        <f t="shared" si="32"/>
        <v/>
      </c>
      <c r="V65" s="7">
        <f t="shared" si="43"/>
        <v>0</v>
      </c>
      <c r="W65" s="7" t="str">
        <f t="shared" si="44"/>
        <v/>
      </c>
      <c r="X65" s="4">
        <f t="shared" si="33"/>
        <v>0</v>
      </c>
      <c r="Y65" s="4">
        <f t="shared" si="12"/>
        <v>0</v>
      </c>
      <c r="Z65" s="4" t="str">
        <f t="shared" si="13"/>
        <v/>
      </c>
      <c r="AA65" s="4" t="str">
        <f t="shared" si="34"/>
        <v/>
      </c>
      <c r="AB65" s="14">
        <f t="shared" si="35"/>
        <v>0</v>
      </c>
      <c r="AC65" s="4" t="str">
        <f t="shared" si="36"/>
        <v/>
      </c>
      <c r="AD65" s="4">
        <v>5</v>
      </c>
      <c r="AE65" s="4" t="str">
        <f t="shared" si="37"/>
        <v xml:space="preserve"> </v>
      </c>
      <c r="AF65" s="4" t="str">
        <f t="shared" si="38"/>
        <v xml:space="preserve">  </v>
      </c>
      <c r="AG65" s="4" t="str">
        <f t="shared" si="45"/>
        <v/>
      </c>
      <c r="AH65" s="4" t="str">
        <f t="shared" si="39"/>
        <v/>
      </c>
      <c r="AI65" s="4" t="str">
        <f t="shared" si="40"/>
        <v/>
      </c>
      <c r="AJ65" s="4" t="str">
        <f t="shared" si="46"/>
        <v/>
      </c>
      <c r="AK65" s="4" t="str">
        <f t="shared" si="47"/>
        <v/>
      </c>
      <c r="AL65" s="4" t="str">
        <f t="shared" si="48"/>
        <v/>
      </c>
      <c r="AM65" s="4" t="str">
        <f t="shared" si="49"/>
        <v/>
      </c>
      <c r="AN65" s="4" t="str">
        <f t="shared" si="50"/>
        <v/>
      </c>
      <c r="AO65" s="4" t="str">
        <f t="shared" si="51"/>
        <v/>
      </c>
      <c r="AP65" s="4">
        <f t="shared" si="41"/>
        <v>0</v>
      </c>
      <c r="AQ65" s="4" t="str">
        <f t="shared" si="52"/>
        <v>999:99.99</v>
      </c>
      <c r="AR65" s="4" t="str">
        <f t="shared" si="53"/>
        <v>999:99.99</v>
      </c>
      <c r="AS65" s="4" t="str">
        <f t="shared" si="54"/>
        <v>999:99.99</v>
      </c>
      <c r="AT65" s="4" t="str">
        <f t="shared" si="55"/>
        <v>999:99.99</v>
      </c>
      <c r="AU65" s="4" t="str">
        <f t="shared" si="27"/>
        <v/>
      </c>
      <c r="AV65" s="4" t="str">
        <f t="shared" si="28"/>
        <v/>
      </c>
    </row>
    <row r="66" spans="1:48" ht="16.5" customHeight="1">
      <c r="A66" s="9" t="str">
        <f t="shared" si="42"/>
        <v/>
      </c>
      <c r="B66" s="98"/>
      <c r="C66" s="99"/>
      <c r="D66" s="100"/>
      <c r="E66" s="100"/>
      <c r="F66" s="100"/>
      <c r="G66" s="100"/>
      <c r="H66" s="152"/>
      <c r="I66" s="131"/>
      <c r="J66" s="152"/>
      <c r="K66" s="131"/>
      <c r="L66" s="152"/>
      <c r="M66" s="131"/>
      <c r="N66" s="152"/>
      <c r="O66" s="131"/>
      <c r="P66" s="9" t="str">
        <f>IF(B66="","",YEAR(申込書!$C$60)-YEAR(申込一覧表!B66))</f>
        <v/>
      </c>
      <c r="Q66" s="13"/>
      <c r="R66" s="14">
        <f t="shared" si="29"/>
        <v>0</v>
      </c>
      <c r="S66" s="14">
        <f t="shared" si="30"/>
        <v>0</v>
      </c>
      <c r="T66" s="4" t="str">
        <f t="shared" si="31"/>
        <v/>
      </c>
      <c r="U66" s="4" t="str">
        <f t="shared" si="32"/>
        <v/>
      </c>
      <c r="V66" s="7">
        <f t="shared" si="43"/>
        <v>0</v>
      </c>
      <c r="W66" s="7" t="str">
        <f t="shared" si="44"/>
        <v/>
      </c>
      <c r="X66" s="4">
        <f t="shared" si="33"/>
        <v>0</v>
      </c>
      <c r="Y66" s="4">
        <f t="shared" si="12"/>
        <v>0</v>
      </c>
      <c r="Z66" s="4" t="str">
        <f t="shared" si="13"/>
        <v/>
      </c>
      <c r="AA66" s="4" t="str">
        <f t="shared" si="34"/>
        <v/>
      </c>
      <c r="AB66" s="14">
        <f t="shared" si="35"/>
        <v>0</v>
      </c>
      <c r="AC66" s="4" t="str">
        <f t="shared" si="36"/>
        <v/>
      </c>
      <c r="AD66" s="4">
        <v>5</v>
      </c>
      <c r="AE66" s="4" t="str">
        <f t="shared" si="37"/>
        <v xml:space="preserve"> </v>
      </c>
      <c r="AF66" s="4" t="str">
        <f t="shared" si="38"/>
        <v xml:space="preserve">  </v>
      </c>
      <c r="AG66" s="4" t="str">
        <f t="shared" si="45"/>
        <v/>
      </c>
      <c r="AH66" s="4" t="str">
        <f t="shared" si="39"/>
        <v/>
      </c>
      <c r="AI66" s="4" t="str">
        <f t="shared" si="40"/>
        <v/>
      </c>
      <c r="AJ66" s="4" t="str">
        <f t="shared" si="46"/>
        <v/>
      </c>
      <c r="AK66" s="4" t="str">
        <f t="shared" si="47"/>
        <v/>
      </c>
      <c r="AL66" s="4" t="str">
        <f t="shared" si="48"/>
        <v/>
      </c>
      <c r="AM66" s="4" t="str">
        <f t="shared" si="49"/>
        <v/>
      </c>
      <c r="AN66" s="4" t="str">
        <f t="shared" si="50"/>
        <v/>
      </c>
      <c r="AO66" s="4" t="str">
        <f t="shared" si="51"/>
        <v/>
      </c>
      <c r="AP66" s="4">
        <f t="shared" si="41"/>
        <v>0</v>
      </c>
      <c r="AQ66" s="4" t="str">
        <f t="shared" si="52"/>
        <v>999:99.99</v>
      </c>
      <c r="AR66" s="4" t="str">
        <f t="shared" si="53"/>
        <v>999:99.99</v>
      </c>
      <c r="AS66" s="4" t="str">
        <f t="shared" si="54"/>
        <v>999:99.99</v>
      </c>
      <c r="AT66" s="4" t="str">
        <f t="shared" si="55"/>
        <v>999:99.99</v>
      </c>
      <c r="AU66" s="4" t="str">
        <f t="shared" si="27"/>
        <v/>
      </c>
      <c r="AV66" s="4" t="str">
        <f t="shared" si="28"/>
        <v/>
      </c>
    </row>
    <row r="67" spans="1:48" ht="16.5" customHeight="1">
      <c r="A67" s="9" t="str">
        <f t="shared" si="42"/>
        <v/>
      </c>
      <c r="B67" s="98"/>
      <c r="C67" s="99"/>
      <c r="D67" s="100"/>
      <c r="E67" s="100"/>
      <c r="F67" s="100"/>
      <c r="G67" s="100"/>
      <c r="H67" s="152"/>
      <c r="I67" s="131"/>
      <c r="J67" s="152"/>
      <c r="K67" s="131"/>
      <c r="L67" s="152"/>
      <c r="M67" s="131"/>
      <c r="N67" s="152"/>
      <c r="O67" s="131"/>
      <c r="P67" s="9" t="str">
        <f>IF(B67="","",YEAR(申込書!$C$60)-YEAR(申込一覧表!B67))</f>
        <v/>
      </c>
      <c r="Q67" s="13"/>
      <c r="R67" s="14">
        <f t="shared" si="29"/>
        <v>0</v>
      </c>
      <c r="S67" s="14">
        <f t="shared" si="30"/>
        <v>0</v>
      </c>
      <c r="T67" s="4" t="str">
        <f t="shared" si="31"/>
        <v/>
      </c>
      <c r="U67" s="4" t="str">
        <f t="shared" si="32"/>
        <v/>
      </c>
      <c r="V67" s="7">
        <f t="shared" si="43"/>
        <v>0</v>
      </c>
      <c r="W67" s="7" t="str">
        <f t="shared" si="44"/>
        <v/>
      </c>
      <c r="X67" s="4">
        <f t="shared" si="33"/>
        <v>0</v>
      </c>
      <c r="Y67" s="4">
        <f t="shared" si="12"/>
        <v>0</v>
      </c>
      <c r="Z67" s="4" t="str">
        <f t="shared" si="13"/>
        <v/>
      </c>
      <c r="AA67" s="4" t="str">
        <f t="shared" si="34"/>
        <v/>
      </c>
      <c r="AB67" s="14">
        <f t="shared" si="35"/>
        <v>0</v>
      </c>
      <c r="AC67" s="4" t="str">
        <f t="shared" si="36"/>
        <v/>
      </c>
      <c r="AD67" s="4">
        <v>5</v>
      </c>
      <c r="AE67" s="4" t="str">
        <f t="shared" si="37"/>
        <v xml:space="preserve"> </v>
      </c>
      <c r="AF67" s="4" t="str">
        <f t="shared" si="38"/>
        <v xml:space="preserve">  </v>
      </c>
      <c r="AG67" s="4" t="str">
        <f t="shared" si="45"/>
        <v/>
      </c>
      <c r="AH67" s="4" t="str">
        <f t="shared" si="39"/>
        <v/>
      </c>
      <c r="AI67" s="4" t="str">
        <f t="shared" si="40"/>
        <v/>
      </c>
      <c r="AJ67" s="4" t="str">
        <f t="shared" si="46"/>
        <v/>
      </c>
      <c r="AK67" s="4" t="str">
        <f t="shared" si="47"/>
        <v/>
      </c>
      <c r="AL67" s="4" t="str">
        <f t="shared" si="48"/>
        <v/>
      </c>
      <c r="AM67" s="4" t="str">
        <f t="shared" si="49"/>
        <v/>
      </c>
      <c r="AN67" s="4" t="str">
        <f t="shared" si="50"/>
        <v/>
      </c>
      <c r="AO67" s="4" t="str">
        <f t="shared" si="51"/>
        <v/>
      </c>
      <c r="AP67" s="4">
        <f t="shared" si="41"/>
        <v>0</v>
      </c>
      <c r="AQ67" s="4" t="str">
        <f t="shared" si="52"/>
        <v>999:99.99</v>
      </c>
      <c r="AR67" s="4" t="str">
        <f t="shared" si="53"/>
        <v>999:99.99</v>
      </c>
      <c r="AS67" s="4" t="str">
        <f t="shared" si="54"/>
        <v>999:99.99</v>
      </c>
      <c r="AT67" s="4" t="str">
        <f t="shared" si="55"/>
        <v>999:99.99</v>
      </c>
      <c r="AU67" s="4" t="str">
        <f t="shared" si="27"/>
        <v/>
      </c>
      <c r="AV67" s="4" t="str">
        <f t="shared" si="28"/>
        <v/>
      </c>
    </row>
    <row r="68" spans="1:48" ht="16.5" customHeight="1">
      <c r="A68" s="9" t="str">
        <f t="shared" si="42"/>
        <v/>
      </c>
      <c r="B68" s="98"/>
      <c r="C68" s="99"/>
      <c r="D68" s="100"/>
      <c r="E68" s="100"/>
      <c r="F68" s="100"/>
      <c r="G68" s="100"/>
      <c r="H68" s="152"/>
      <c r="I68" s="131"/>
      <c r="J68" s="152"/>
      <c r="K68" s="131"/>
      <c r="L68" s="152"/>
      <c r="M68" s="131"/>
      <c r="N68" s="152"/>
      <c r="O68" s="131"/>
      <c r="P68" s="9" t="str">
        <f>IF(B68="","",YEAR(申込書!$C$60)-YEAR(申込一覧表!B68))</f>
        <v/>
      </c>
      <c r="Q68" s="13"/>
      <c r="R68" s="14">
        <f t="shared" si="29"/>
        <v>0</v>
      </c>
      <c r="S68" s="14">
        <f t="shared" si="30"/>
        <v>0</v>
      </c>
      <c r="T68" s="4" t="str">
        <f t="shared" si="31"/>
        <v/>
      </c>
      <c r="U68" s="4" t="str">
        <f t="shared" si="32"/>
        <v/>
      </c>
      <c r="V68" s="7">
        <f t="shared" si="43"/>
        <v>0</v>
      </c>
      <c r="W68" s="7" t="str">
        <f t="shared" si="44"/>
        <v/>
      </c>
      <c r="X68" s="4">
        <f t="shared" si="33"/>
        <v>0</v>
      </c>
      <c r="Y68" s="4">
        <f t="shared" si="12"/>
        <v>0</v>
      </c>
      <c r="Z68" s="4" t="str">
        <f t="shared" si="13"/>
        <v/>
      </c>
      <c r="AA68" s="4" t="str">
        <f t="shared" si="34"/>
        <v/>
      </c>
      <c r="AB68" s="14">
        <f t="shared" si="35"/>
        <v>0</v>
      </c>
      <c r="AC68" s="4" t="str">
        <f t="shared" si="36"/>
        <v/>
      </c>
      <c r="AD68" s="4">
        <v>5</v>
      </c>
      <c r="AE68" s="4" t="str">
        <f t="shared" si="37"/>
        <v xml:space="preserve"> </v>
      </c>
      <c r="AF68" s="4" t="str">
        <f t="shared" si="38"/>
        <v xml:space="preserve">  </v>
      </c>
      <c r="AG68" s="4" t="str">
        <f t="shared" si="45"/>
        <v/>
      </c>
      <c r="AH68" s="4" t="str">
        <f t="shared" si="39"/>
        <v/>
      </c>
      <c r="AI68" s="4" t="str">
        <f t="shared" si="40"/>
        <v/>
      </c>
      <c r="AJ68" s="4" t="str">
        <f t="shared" si="46"/>
        <v/>
      </c>
      <c r="AK68" s="4" t="str">
        <f t="shared" si="47"/>
        <v/>
      </c>
      <c r="AL68" s="4" t="str">
        <f t="shared" si="48"/>
        <v/>
      </c>
      <c r="AM68" s="4" t="str">
        <f t="shared" si="49"/>
        <v/>
      </c>
      <c r="AN68" s="4" t="str">
        <f t="shared" si="50"/>
        <v/>
      </c>
      <c r="AO68" s="4" t="str">
        <f t="shared" si="51"/>
        <v/>
      </c>
      <c r="AP68" s="4">
        <f t="shared" si="41"/>
        <v>0</v>
      </c>
      <c r="AQ68" s="4" t="str">
        <f t="shared" si="52"/>
        <v>999:99.99</v>
      </c>
      <c r="AR68" s="4" t="str">
        <f t="shared" si="53"/>
        <v>999:99.99</v>
      </c>
      <c r="AS68" s="4" t="str">
        <f t="shared" si="54"/>
        <v>999:99.99</v>
      </c>
      <c r="AT68" s="4" t="str">
        <f t="shared" si="55"/>
        <v>999:99.99</v>
      </c>
      <c r="AU68" s="4" t="str">
        <f t="shared" si="27"/>
        <v/>
      </c>
      <c r="AV68" s="4" t="str">
        <f t="shared" si="28"/>
        <v/>
      </c>
    </row>
    <row r="69" spans="1:48" ht="16.5" customHeight="1">
      <c r="A69" s="9" t="str">
        <f t="shared" si="42"/>
        <v/>
      </c>
      <c r="B69" s="98"/>
      <c r="C69" s="99"/>
      <c r="D69" s="100"/>
      <c r="E69" s="100"/>
      <c r="F69" s="100"/>
      <c r="G69" s="100"/>
      <c r="H69" s="152"/>
      <c r="I69" s="131"/>
      <c r="J69" s="152"/>
      <c r="K69" s="131"/>
      <c r="L69" s="152"/>
      <c r="M69" s="131"/>
      <c r="N69" s="152"/>
      <c r="O69" s="131"/>
      <c r="P69" s="9" t="str">
        <f>IF(B69="","",YEAR(申込書!$C$60)-YEAR(申込一覧表!B69))</f>
        <v/>
      </c>
      <c r="Q69" s="13"/>
      <c r="R69" s="14">
        <f t="shared" si="29"/>
        <v>0</v>
      </c>
      <c r="S69" s="14">
        <f t="shared" si="30"/>
        <v>0</v>
      </c>
      <c r="T69" s="4" t="str">
        <f t="shared" si="31"/>
        <v/>
      </c>
      <c r="U69" s="4" t="str">
        <f t="shared" si="32"/>
        <v/>
      </c>
      <c r="V69" s="7">
        <f t="shared" si="43"/>
        <v>0</v>
      </c>
      <c r="W69" s="7" t="str">
        <f t="shared" si="44"/>
        <v/>
      </c>
      <c r="X69" s="4">
        <f t="shared" si="33"/>
        <v>0</v>
      </c>
      <c r="Y69" s="4">
        <f t="shared" si="12"/>
        <v>0</v>
      </c>
      <c r="Z69" s="4" t="str">
        <f t="shared" si="13"/>
        <v/>
      </c>
      <c r="AA69" s="4" t="str">
        <f t="shared" si="34"/>
        <v/>
      </c>
      <c r="AB69" s="14">
        <f t="shared" si="35"/>
        <v>0</v>
      </c>
      <c r="AC69" s="4" t="str">
        <f t="shared" si="36"/>
        <v/>
      </c>
      <c r="AD69" s="4">
        <v>5</v>
      </c>
      <c r="AE69" s="4" t="str">
        <f t="shared" si="37"/>
        <v xml:space="preserve"> </v>
      </c>
      <c r="AF69" s="4" t="str">
        <f t="shared" si="38"/>
        <v xml:space="preserve">  </v>
      </c>
      <c r="AG69" s="4" t="str">
        <f t="shared" si="45"/>
        <v/>
      </c>
      <c r="AH69" s="4" t="str">
        <f t="shared" si="39"/>
        <v/>
      </c>
      <c r="AI69" s="4" t="str">
        <f t="shared" si="40"/>
        <v/>
      </c>
      <c r="AJ69" s="4" t="str">
        <f t="shared" si="46"/>
        <v/>
      </c>
      <c r="AK69" s="4" t="str">
        <f t="shared" si="47"/>
        <v/>
      </c>
      <c r="AL69" s="4" t="str">
        <f t="shared" si="48"/>
        <v/>
      </c>
      <c r="AM69" s="4" t="str">
        <f t="shared" si="49"/>
        <v/>
      </c>
      <c r="AN69" s="4" t="str">
        <f t="shared" si="50"/>
        <v/>
      </c>
      <c r="AO69" s="4" t="str">
        <f t="shared" si="51"/>
        <v/>
      </c>
      <c r="AP69" s="4">
        <f t="shared" si="41"/>
        <v>0</v>
      </c>
      <c r="AQ69" s="4" t="str">
        <f t="shared" si="52"/>
        <v>999:99.99</v>
      </c>
      <c r="AR69" s="4" t="str">
        <f t="shared" si="53"/>
        <v>999:99.99</v>
      </c>
      <c r="AS69" s="4" t="str">
        <f t="shared" si="54"/>
        <v>999:99.99</v>
      </c>
      <c r="AT69" s="4" t="str">
        <f t="shared" si="55"/>
        <v>999:99.99</v>
      </c>
      <c r="AU69" s="4" t="str">
        <f t="shared" si="27"/>
        <v/>
      </c>
      <c r="AV69" s="4" t="str">
        <f t="shared" si="28"/>
        <v/>
      </c>
    </row>
    <row r="70" spans="1:48" ht="16.5" customHeight="1">
      <c r="A70" s="9" t="str">
        <f t="shared" si="42"/>
        <v/>
      </c>
      <c r="B70" s="98"/>
      <c r="C70" s="99"/>
      <c r="D70" s="100"/>
      <c r="E70" s="100"/>
      <c r="F70" s="100"/>
      <c r="G70" s="100"/>
      <c r="H70" s="152"/>
      <c r="I70" s="131"/>
      <c r="J70" s="152"/>
      <c r="K70" s="131"/>
      <c r="L70" s="152"/>
      <c r="M70" s="131"/>
      <c r="N70" s="152"/>
      <c r="O70" s="131"/>
      <c r="P70" s="9" t="str">
        <f>IF(B70="","",YEAR(申込書!$C$60)-YEAR(申込一覧表!B70))</f>
        <v/>
      </c>
      <c r="Q70" s="13"/>
      <c r="R70" s="14">
        <f t="shared" si="29"/>
        <v>0</v>
      </c>
      <c r="S70" s="14">
        <f t="shared" si="30"/>
        <v>0</v>
      </c>
      <c r="T70" s="4" t="str">
        <f t="shared" si="31"/>
        <v/>
      </c>
      <c r="U70" s="4" t="str">
        <f t="shared" si="32"/>
        <v/>
      </c>
      <c r="V70" s="7">
        <f t="shared" si="43"/>
        <v>0</v>
      </c>
      <c r="W70" s="7" t="str">
        <f t="shared" si="44"/>
        <v/>
      </c>
      <c r="X70" s="4">
        <f t="shared" si="33"/>
        <v>0</v>
      </c>
      <c r="Y70" s="4">
        <f t="shared" si="12"/>
        <v>0</v>
      </c>
      <c r="Z70" s="4" t="str">
        <f t="shared" si="13"/>
        <v/>
      </c>
      <c r="AA70" s="4" t="str">
        <f t="shared" si="34"/>
        <v/>
      </c>
      <c r="AB70" s="14">
        <f t="shared" si="35"/>
        <v>0</v>
      </c>
      <c r="AC70" s="4" t="str">
        <f t="shared" si="36"/>
        <v/>
      </c>
      <c r="AD70" s="4">
        <v>5</v>
      </c>
      <c r="AE70" s="4" t="str">
        <f t="shared" si="37"/>
        <v xml:space="preserve"> </v>
      </c>
      <c r="AF70" s="4" t="str">
        <f t="shared" si="38"/>
        <v xml:space="preserve">  </v>
      </c>
      <c r="AG70" s="4" t="str">
        <f t="shared" si="45"/>
        <v/>
      </c>
      <c r="AH70" s="4" t="str">
        <f t="shared" si="39"/>
        <v/>
      </c>
      <c r="AI70" s="4" t="str">
        <f t="shared" si="40"/>
        <v/>
      </c>
      <c r="AJ70" s="4" t="str">
        <f t="shared" si="46"/>
        <v/>
      </c>
      <c r="AK70" s="4" t="str">
        <f t="shared" si="47"/>
        <v/>
      </c>
      <c r="AL70" s="4" t="str">
        <f t="shared" si="48"/>
        <v/>
      </c>
      <c r="AM70" s="4" t="str">
        <f t="shared" si="49"/>
        <v/>
      </c>
      <c r="AN70" s="4" t="str">
        <f t="shared" si="50"/>
        <v/>
      </c>
      <c r="AO70" s="4" t="str">
        <f t="shared" si="51"/>
        <v/>
      </c>
      <c r="AP70" s="4">
        <f t="shared" si="41"/>
        <v>0</v>
      </c>
      <c r="AQ70" s="4" t="str">
        <f t="shared" si="52"/>
        <v>999:99.99</v>
      </c>
      <c r="AR70" s="4" t="str">
        <f t="shared" si="53"/>
        <v>999:99.99</v>
      </c>
      <c r="AS70" s="4" t="str">
        <f t="shared" si="54"/>
        <v>999:99.99</v>
      </c>
      <c r="AT70" s="4" t="str">
        <f t="shared" si="55"/>
        <v>999:99.99</v>
      </c>
      <c r="AU70" s="4" t="str">
        <f t="shared" si="27"/>
        <v/>
      </c>
      <c r="AV70" s="4" t="str">
        <f t="shared" si="28"/>
        <v/>
      </c>
    </row>
    <row r="71" spans="1:48" ht="16.5" customHeight="1">
      <c r="A71" s="9" t="str">
        <f t="shared" si="42"/>
        <v/>
      </c>
      <c r="B71" s="98"/>
      <c r="C71" s="99"/>
      <c r="D71" s="100"/>
      <c r="E71" s="100"/>
      <c r="F71" s="100"/>
      <c r="G71" s="100"/>
      <c r="H71" s="152"/>
      <c r="I71" s="131"/>
      <c r="J71" s="152"/>
      <c r="K71" s="131"/>
      <c r="L71" s="152"/>
      <c r="M71" s="131"/>
      <c r="N71" s="152"/>
      <c r="O71" s="131"/>
      <c r="P71" s="9" t="str">
        <f>IF(B71="","",YEAR(申込書!$C$60)-YEAR(申込一覧表!B71))</f>
        <v/>
      </c>
      <c r="Q71" s="13"/>
      <c r="R71" s="14">
        <f t="shared" si="29"/>
        <v>0</v>
      </c>
      <c r="S71" s="14">
        <f t="shared" si="30"/>
        <v>0</v>
      </c>
      <c r="T71" s="4" t="str">
        <f t="shared" si="31"/>
        <v/>
      </c>
      <c r="U71" s="4" t="str">
        <f t="shared" si="32"/>
        <v/>
      </c>
      <c r="V71" s="7">
        <f t="shared" si="43"/>
        <v>0</v>
      </c>
      <c r="W71" s="7" t="str">
        <f t="shared" si="44"/>
        <v/>
      </c>
      <c r="X71" s="4">
        <f t="shared" si="33"/>
        <v>0</v>
      </c>
      <c r="Y71" s="4">
        <f t="shared" ref="Y71:Y87" si="56">Y70+IF(AA71="",0,1)</f>
        <v>0</v>
      </c>
      <c r="Z71" s="4" t="str">
        <f t="shared" ref="Z71:Z87" si="57">IF(AA71="","",Y71)</f>
        <v/>
      </c>
      <c r="AA71" s="4" t="str">
        <f t="shared" si="34"/>
        <v/>
      </c>
      <c r="AB71" s="14">
        <f t="shared" si="35"/>
        <v>0</v>
      </c>
      <c r="AC71" s="4" t="str">
        <f t="shared" si="36"/>
        <v/>
      </c>
      <c r="AD71" s="4">
        <v>5</v>
      </c>
      <c r="AE71" s="4" t="str">
        <f t="shared" si="37"/>
        <v xml:space="preserve"> </v>
      </c>
      <c r="AF71" s="4" t="str">
        <f t="shared" si="38"/>
        <v xml:space="preserve">  </v>
      </c>
      <c r="AG71" s="4" t="str">
        <f t="shared" si="45"/>
        <v/>
      </c>
      <c r="AH71" s="4" t="str">
        <f t="shared" si="39"/>
        <v/>
      </c>
      <c r="AI71" s="4" t="str">
        <f t="shared" si="40"/>
        <v/>
      </c>
      <c r="AJ71" s="4" t="str">
        <f t="shared" si="46"/>
        <v/>
      </c>
      <c r="AK71" s="4" t="str">
        <f t="shared" si="47"/>
        <v/>
      </c>
      <c r="AL71" s="4" t="str">
        <f t="shared" si="48"/>
        <v/>
      </c>
      <c r="AM71" s="4" t="str">
        <f t="shared" si="49"/>
        <v/>
      </c>
      <c r="AN71" s="4" t="str">
        <f t="shared" si="50"/>
        <v/>
      </c>
      <c r="AO71" s="4" t="str">
        <f t="shared" si="51"/>
        <v/>
      </c>
      <c r="AP71" s="4">
        <f t="shared" si="41"/>
        <v>0</v>
      </c>
      <c r="AQ71" s="4" t="str">
        <f t="shared" si="52"/>
        <v>999:99.99</v>
      </c>
      <c r="AR71" s="4" t="str">
        <f t="shared" si="53"/>
        <v>999:99.99</v>
      </c>
      <c r="AS71" s="4" t="str">
        <f t="shared" si="54"/>
        <v>999:99.99</v>
      </c>
      <c r="AT71" s="4" t="str">
        <f t="shared" si="55"/>
        <v>999:99.99</v>
      </c>
      <c r="AU71" s="4" t="str">
        <f t="shared" ref="AU71:AU87" si="58">IF(AH71="","",COUNT(AH71))</f>
        <v/>
      </c>
      <c r="AV71" s="4" t="str">
        <f t="shared" si="28"/>
        <v/>
      </c>
    </row>
    <row r="72" spans="1:48" ht="16.5" customHeight="1">
      <c r="A72" s="9" t="str">
        <f t="shared" si="42"/>
        <v/>
      </c>
      <c r="B72" s="98"/>
      <c r="C72" s="99"/>
      <c r="D72" s="100"/>
      <c r="E72" s="100"/>
      <c r="F72" s="100"/>
      <c r="G72" s="100"/>
      <c r="H72" s="152"/>
      <c r="I72" s="131"/>
      <c r="J72" s="152"/>
      <c r="K72" s="131"/>
      <c r="L72" s="152"/>
      <c r="M72" s="131"/>
      <c r="N72" s="152"/>
      <c r="O72" s="131"/>
      <c r="P72" s="9" t="str">
        <f>IF(B72="","",YEAR(申込書!$C$60)-YEAR(申込一覧表!B72))</f>
        <v/>
      </c>
      <c r="Q72" s="13"/>
      <c r="R72" s="14">
        <f t="shared" si="29"/>
        <v>0</v>
      </c>
      <c r="S72" s="14">
        <f t="shared" si="30"/>
        <v>0</v>
      </c>
      <c r="T72" s="4" t="str">
        <f t="shared" si="31"/>
        <v/>
      </c>
      <c r="U72" s="4" t="str">
        <f t="shared" si="32"/>
        <v/>
      </c>
      <c r="V72" s="7">
        <f t="shared" si="43"/>
        <v>0</v>
      </c>
      <c r="W72" s="7" t="str">
        <f t="shared" si="44"/>
        <v/>
      </c>
      <c r="X72" s="4">
        <f t="shared" si="33"/>
        <v>0</v>
      </c>
      <c r="Y72" s="4">
        <f t="shared" si="56"/>
        <v>0</v>
      </c>
      <c r="Z72" s="4" t="str">
        <f t="shared" si="57"/>
        <v/>
      </c>
      <c r="AA72" s="4" t="str">
        <f t="shared" si="34"/>
        <v/>
      </c>
      <c r="AB72" s="14">
        <f t="shared" si="35"/>
        <v>0</v>
      </c>
      <c r="AC72" s="4" t="str">
        <f t="shared" si="36"/>
        <v/>
      </c>
      <c r="AD72" s="4">
        <v>5</v>
      </c>
      <c r="AE72" s="4" t="str">
        <f t="shared" si="37"/>
        <v xml:space="preserve"> </v>
      </c>
      <c r="AF72" s="4" t="str">
        <f t="shared" si="38"/>
        <v xml:space="preserve">  </v>
      </c>
      <c r="AG72" s="4" t="str">
        <f t="shared" si="45"/>
        <v/>
      </c>
      <c r="AH72" s="4" t="str">
        <f t="shared" si="39"/>
        <v/>
      </c>
      <c r="AI72" s="4" t="str">
        <f t="shared" si="40"/>
        <v/>
      </c>
      <c r="AJ72" s="4" t="str">
        <f t="shared" si="46"/>
        <v/>
      </c>
      <c r="AK72" s="4" t="str">
        <f t="shared" si="47"/>
        <v/>
      </c>
      <c r="AL72" s="4" t="str">
        <f t="shared" si="48"/>
        <v/>
      </c>
      <c r="AM72" s="4" t="str">
        <f t="shared" si="49"/>
        <v/>
      </c>
      <c r="AN72" s="4" t="str">
        <f t="shared" si="50"/>
        <v/>
      </c>
      <c r="AO72" s="4" t="str">
        <f t="shared" si="51"/>
        <v/>
      </c>
      <c r="AP72" s="4">
        <f t="shared" si="41"/>
        <v>0</v>
      </c>
      <c r="AQ72" s="4" t="str">
        <f t="shared" si="52"/>
        <v>999:99.99</v>
      </c>
      <c r="AR72" s="4" t="str">
        <f t="shared" si="53"/>
        <v>999:99.99</v>
      </c>
      <c r="AS72" s="4" t="str">
        <f t="shared" si="54"/>
        <v>999:99.99</v>
      </c>
      <c r="AT72" s="4" t="str">
        <f t="shared" si="55"/>
        <v>999:99.99</v>
      </c>
      <c r="AU72" s="4" t="str">
        <f t="shared" si="58"/>
        <v/>
      </c>
      <c r="AV72" s="4" t="str">
        <f t="shared" si="28"/>
        <v/>
      </c>
    </row>
    <row r="73" spans="1:48" ht="16.5" customHeight="1">
      <c r="A73" s="9" t="str">
        <f t="shared" si="42"/>
        <v/>
      </c>
      <c r="B73" s="98"/>
      <c r="C73" s="99"/>
      <c r="D73" s="100"/>
      <c r="E73" s="100"/>
      <c r="F73" s="100"/>
      <c r="G73" s="100"/>
      <c r="H73" s="152"/>
      <c r="I73" s="131"/>
      <c r="J73" s="152"/>
      <c r="K73" s="131"/>
      <c r="L73" s="152"/>
      <c r="M73" s="131"/>
      <c r="N73" s="152"/>
      <c r="O73" s="131"/>
      <c r="P73" s="9" t="str">
        <f>IF(B73="","",YEAR(申込書!$C$60)-YEAR(申込一覧表!B73))</f>
        <v/>
      </c>
      <c r="Q73" s="13"/>
      <c r="R73" s="14">
        <f t="shared" si="29"/>
        <v>0</v>
      </c>
      <c r="S73" s="14">
        <f t="shared" si="30"/>
        <v>0</v>
      </c>
      <c r="T73" s="4" t="str">
        <f t="shared" si="31"/>
        <v/>
      </c>
      <c r="U73" s="4" t="str">
        <f t="shared" si="32"/>
        <v/>
      </c>
      <c r="V73" s="7">
        <f t="shared" si="43"/>
        <v>0</v>
      </c>
      <c r="W73" s="7" t="str">
        <f t="shared" si="44"/>
        <v/>
      </c>
      <c r="X73" s="4">
        <f t="shared" si="33"/>
        <v>0</v>
      </c>
      <c r="Y73" s="4">
        <f t="shared" si="56"/>
        <v>0</v>
      </c>
      <c r="Z73" s="4" t="str">
        <f t="shared" si="57"/>
        <v/>
      </c>
      <c r="AA73" s="4" t="str">
        <f t="shared" si="34"/>
        <v/>
      </c>
      <c r="AB73" s="14">
        <f t="shared" si="35"/>
        <v>0</v>
      </c>
      <c r="AC73" s="4" t="str">
        <f t="shared" si="36"/>
        <v/>
      </c>
      <c r="AD73" s="4">
        <v>5</v>
      </c>
      <c r="AE73" s="4" t="str">
        <f t="shared" si="37"/>
        <v xml:space="preserve"> </v>
      </c>
      <c r="AF73" s="4" t="str">
        <f t="shared" si="38"/>
        <v xml:space="preserve">  </v>
      </c>
      <c r="AG73" s="4" t="str">
        <f t="shared" si="45"/>
        <v/>
      </c>
      <c r="AH73" s="4" t="str">
        <f t="shared" si="39"/>
        <v/>
      </c>
      <c r="AI73" s="4" t="str">
        <f t="shared" si="40"/>
        <v/>
      </c>
      <c r="AJ73" s="4" t="str">
        <f t="shared" si="46"/>
        <v/>
      </c>
      <c r="AK73" s="4" t="str">
        <f t="shared" si="47"/>
        <v/>
      </c>
      <c r="AL73" s="4" t="str">
        <f t="shared" si="48"/>
        <v/>
      </c>
      <c r="AM73" s="4" t="str">
        <f t="shared" si="49"/>
        <v/>
      </c>
      <c r="AN73" s="4" t="str">
        <f t="shared" si="50"/>
        <v/>
      </c>
      <c r="AO73" s="4" t="str">
        <f t="shared" si="51"/>
        <v/>
      </c>
      <c r="AP73" s="4">
        <f t="shared" si="41"/>
        <v>0</v>
      </c>
      <c r="AQ73" s="4" t="str">
        <f t="shared" si="52"/>
        <v>999:99.99</v>
      </c>
      <c r="AR73" s="4" t="str">
        <f t="shared" si="53"/>
        <v>999:99.99</v>
      </c>
      <c r="AS73" s="4" t="str">
        <f t="shared" si="54"/>
        <v>999:99.99</v>
      </c>
      <c r="AT73" s="4" t="str">
        <f t="shared" si="55"/>
        <v>999:99.99</v>
      </c>
      <c r="AU73" s="4" t="str">
        <f t="shared" si="58"/>
        <v/>
      </c>
      <c r="AV73" s="4" t="str">
        <f t="shared" ref="AV73:AV87" si="59">IF(AI73="","",COUNT(AI73:AK73))</f>
        <v/>
      </c>
    </row>
    <row r="74" spans="1:48" ht="16.5" customHeight="1">
      <c r="A74" s="9" t="str">
        <f t="shared" si="42"/>
        <v/>
      </c>
      <c r="B74" s="98"/>
      <c r="C74" s="99"/>
      <c r="D74" s="100"/>
      <c r="E74" s="100"/>
      <c r="F74" s="100"/>
      <c r="G74" s="100"/>
      <c r="H74" s="152"/>
      <c r="I74" s="131"/>
      <c r="J74" s="152"/>
      <c r="K74" s="131"/>
      <c r="L74" s="152"/>
      <c r="M74" s="131"/>
      <c r="N74" s="152"/>
      <c r="O74" s="131"/>
      <c r="P74" s="9" t="str">
        <f>IF(B74="","",YEAR(申込書!$C$60)-YEAR(申込一覧表!B74))</f>
        <v/>
      </c>
      <c r="Q74" s="13"/>
      <c r="R74" s="14">
        <f t="shared" si="29"/>
        <v>0</v>
      </c>
      <c r="S74" s="14">
        <f t="shared" si="30"/>
        <v>0</v>
      </c>
      <c r="T74" s="4" t="str">
        <f t="shared" si="31"/>
        <v/>
      </c>
      <c r="U74" s="4" t="str">
        <f t="shared" si="32"/>
        <v/>
      </c>
      <c r="V74" s="7">
        <f t="shared" si="43"/>
        <v>0</v>
      </c>
      <c r="W74" s="7" t="str">
        <f t="shared" si="44"/>
        <v/>
      </c>
      <c r="X74" s="4">
        <f t="shared" si="33"/>
        <v>0</v>
      </c>
      <c r="Y74" s="4">
        <f t="shared" si="56"/>
        <v>0</v>
      </c>
      <c r="Z74" s="4" t="str">
        <f t="shared" si="57"/>
        <v/>
      </c>
      <c r="AA74" s="4" t="str">
        <f t="shared" si="34"/>
        <v/>
      </c>
      <c r="AB74" s="14">
        <f t="shared" si="35"/>
        <v>0</v>
      </c>
      <c r="AC74" s="4" t="str">
        <f t="shared" si="36"/>
        <v/>
      </c>
      <c r="AD74" s="4">
        <v>5</v>
      </c>
      <c r="AE74" s="4" t="str">
        <f t="shared" si="37"/>
        <v xml:space="preserve"> </v>
      </c>
      <c r="AF74" s="4" t="str">
        <f t="shared" si="38"/>
        <v xml:space="preserve">  </v>
      </c>
      <c r="AG74" s="4" t="str">
        <f t="shared" si="45"/>
        <v/>
      </c>
      <c r="AH74" s="4" t="str">
        <f t="shared" si="39"/>
        <v/>
      </c>
      <c r="AI74" s="4" t="str">
        <f t="shared" si="40"/>
        <v/>
      </c>
      <c r="AJ74" s="4" t="str">
        <f t="shared" si="46"/>
        <v/>
      </c>
      <c r="AK74" s="4" t="str">
        <f t="shared" si="47"/>
        <v/>
      </c>
      <c r="AL74" s="4" t="str">
        <f t="shared" si="48"/>
        <v/>
      </c>
      <c r="AM74" s="4" t="str">
        <f t="shared" si="49"/>
        <v/>
      </c>
      <c r="AN74" s="4" t="str">
        <f t="shared" si="50"/>
        <v/>
      </c>
      <c r="AO74" s="4" t="str">
        <f t="shared" si="51"/>
        <v/>
      </c>
      <c r="AP74" s="4">
        <f t="shared" si="41"/>
        <v>0</v>
      </c>
      <c r="AQ74" s="4" t="str">
        <f t="shared" si="52"/>
        <v>999:99.99</v>
      </c>
      <c r="AR74" s="4" t="str">
        <f t="shared" si="53"/>
        <v>999:99.99</v>
      </c>
      <c r="AS74" s="4" t="str">
        <f t="shared" si="54"/>
        <v>999:99.99</v>
      </c>
      <c r="AT74" s="4" t="str">
        <f t="shared" si="55"/>
        <v>999:99.99</v>
      </c>
      <c r="AU74" s="4" t="str">
        <f t="shared" si="58"/>
        <v/>
      </c>
      <c r="AV74" s="4" t="str">
        <f t="shared" si="59"/>
        <v/>
      </c>
    </row>
    <row r="75" spans="1:48" ht="16.5" customHeight="1">
      <c r="A75" s="9" t="str">
        <f t="shared" si="42"/>
        <v/>
      </c>
      <c r="B75" s="98"/>
      <c r="C75" s="99"/>
      <c r="D75" s="100"/>
      <c r="E75" s="100"/>
      <c r="F75" s="100"/>
      <c r="G75" s="100"/>
      <c r="H75" s="152"/>
      <c r="I75" s="131"/>
      <c r="J75" s="152"/>
      <c r="K75" s="131"/>
      <c r="L75" s="152"/>
      <c r="M75" s="131"/>
      <c r="N75" s="152"/>
      <c r="O75" s="131"/>
      <c r="P75" s="9" t="str">
        <f>IF(B75="","",YEAR(申込書!$C$60)-YEAR(申込一覧表!B75))</f>
        <v/>
      </c>
      <c r="Q75" s="13"/>
      <c r="R75" s="14">
        <f t="shared" si="29"/>
        <v>0</v>
      </c>
      <c r="S75" s="14">
        <f t="shared" si="30"/>
        <v>0</v>
      </c>
      <c r="T75" s="4" t="str">
        <f t="shared" si="31"/>
        <v/>
      </c>
      <c r="U75" s="4" t="str">
        <f t="shared" si="32"/>
        <v/>
      </c>
      <c r="V75" s="7">
        <f t="shared" si="43"/>
        <v>0</v>
      </c>
      <c r="W75" s="7" t="str">
        <f t="shared" si="44"/>
        <v/>
      </c>
      <c r="X75" s="4">
        <f t="shared" si="33"/>
        <v>0</v>
      </c>
      <c r="Y75" s="4">
        <f t="shared" si="56"/>
        <v>0</v>
      </c>
      <c r="Z75" s="4" t="str">
        <f t="shared" si="57"/>
        <v/>
      </c>
      <c r="AA75" s="4" t="str">
        <f t="shared" si="34"/>
        <v/>
      </c>
      <c r="AB75" s="14">
        <f t="shared" si="35"/>
        <v>0</v>
      </c>
      <c r="AC75" s="4" t="str">
        <f t="shared" si="36"/>
        <v/>
      </c>
      <c r="AD75" s="4">
        <v>5</v>
      </c>
      <c r="AE75" s="4" t="str">
        <f t="shared" si="37"/>
        <v xml:space="preserve"> </v>
      </c>
      <c r="AF75" s="4" t="str">
        <f t="shared" si="38"/>
        <v xml:space="preserve">  </v>
      </c>
      <c r="AG75" s="4" t="str">
        <f t="shared" si="45"/>
        <v/>
      </c>
      <c r="AH75" s="4" t="str">
        <f t="shared" si="39"/>
        <v/>
      </c>
      <c r="AI75" s="4" t="str">
        <f t="shared" si="40"/>
        <v/>
      </c>
      <c r="AJ75" s="4" t="str">
        <f t="shared" si="46"/>
        <v/>
      </c>
      <c r="AK75" s="4" t="str">
        <f t="shared" si="47"/>
        <v/>
      </c>
      <c r="AL75" s="4" t="str">
        <f t="shared" si="48"/>
        <v/>
      </c>
      <c r="AM75" s="4" t="str">
        <f t="shared" si="49"/>
        <v/>
      </c>
      <c r="AN75" s="4" t="str">
        <f t="shared" si="50"/>
        <v/>
      </c>
      <c r="AO75" s="4" t="str">
        <f t="shared" si="51"/>
        <v/>
      </c>
      <c r="AP75" s="4">
        <f t="shared" si="41"/>
        <v>0</v>
      </c>
      <c r="AQ75" s="4" t="str">
        <f t="shared" si="52"/>
        <v>999:99.99</v>
      </c>
      <c r="AR75" s="4" t="str">
        <f t="shared" si="53"/>
        <v>999:99.99</v>
      </c>
      <c r="AS75" s="4" t="str">
        <f t="shared" si="54"/>
        <v>999:99.99</v>
      </c>
      <c r="AT75" s="4" t="str">
        <f t="shared" si="55"/>
        <v>999:99.99</v>
      </c>
      <c r="AU75" s="4" t="str">
        <f t="shared" si="58"/>
        <v/>
      </c>
      <c r="AV75" s="4" t="str">
        <f t="shared" si="59"/>
        <v/>
      </c>
    </row>
    <row r="76" spans="1:48" ht="16.5" customHeight="1">
      <c r="A76" s="9" t="str">
        <f t="shared" si="42"/>
        <v/>
      </c>
      <c r="B76" s="98"/>
      <c r="C76" s="99"/>
      <c r="D76" s="100"/>
      <c r="E76" s="100"/>
      <c r="F76" s="100"/>
      <c r="G76" s="100"/>
      <c r="H76" s="152"/>
      <c r="I76" s="131"/>
      <c r="J76" s="152"/>
      <c r="K76" s="131"/>
      <c r="L76" s="152"/>
      <c r="M76" s="131"/>
      <c r="N76" s="152"/>
      <c r="O76" s="131"/>
      <c r="P76" s="9" t="str">
        <f>IF(B76="","",YEAR(申込書!$C$60)-YEAR(申込一覧表!B76))</f>
        <v/>
      </c>
      <c r="Q76" s="13"/>
      <c r="R76" s="14">
        <f t="shared" si="29"/>
        <v>0</v>
      </c>
      <c r="S76" s="14">
        <f t="shared" si="30"/>
        <v>0</v>
      </c>
      <c r="T76" s="4" t="str">
        <f t="shared" si="31"/>
        <v/>
      </c>
      <c r="U76" s="4" t="str">
        <f t="shared" si="32"/>
        <v/>
      </c>
      <c r="V76" s="7">
        <f t="shared" si="43"/>
        <v>0</v>
      </c>
      <c r="W76" s="7" t="str">
        <f t="shared" si="44"/>
        <v/>
      </c>
      <c r="X76" s="4">
        <f t="shared" si="33"/>
        <v>0</v>
      </c>
      <c r="Y76" s="4">
        <f t="shared" si="56"/>
        <v>0</v>
      </c>
      <c r="Z76" s="4" t="str">
        <f t="shared" si="57"/>
        <v/>
      </c>
      <c r="AA76" s="4" t="str">
        <f t="shared" si="34"/>
        <v/>
      </c>
      <c r="AB76" s="14">
        <f t="shared" si="35"/>
        <v>0</v>
      </c>
      <c r="AC76" s="4" t="str">
        <f t="shared" si="36"/>
        <v/>
      </c>
      <c r="AD76" s="4">
        <v>5</v>
      </c>
      <c r="AE76" s="4" t="str">
        <f t="shared" si="37"/>
        <v xml:space="preserve"> </v>
      </c>
      <c r="AF76" s="4" t="str">
        <f t="shared" si="38"/>
        <v xml:space="preserve">  </v>
      </c>
      <c r="AG76" s="4" t="str">
        <f t="shared" si="45"/>
        <v/>
      </c>
      <c r="AH76" s="4" t="str">
        <f t="shared" si="39"/>
        <v/>
      </c>
      <c r="AI76" s="4" t="str">
        <f t="shared" si="40"/>
        <v/>
      </c>
      <c r="AJ76" s="4" t="str">
        <f t="shared" si="46"/>
        <v/>
      </c>
      <c r="AK76" s="4" t="str">
        <f t="shared" si="47"/>
        <v/>
      </c>
      <c r="AL76" s="4" t="str">
        <f t="shared" si="48"/>
        <v/>
      </c>
      <c r="AM76" s="4" t="str">
        <f t="shared" si="49"/>
        <v/>
      </c>
      <c r="AN76" s="4" t="str">
        <f t="shared" si="50"/>
        <v/>
      </c>
      <c r="AO76" s="4" t="str">
        <f t="shared" si="51"/>
        <v/>
      </c>
      <c r="AP76" s="4">
        <f t="shared" si="41"/>
        <v>0</v>
      </c>
      <c r="AQ76" s="4" t="str">
        <f t="shared" si="52"/>
        <v>999:99.99</v>
      </c>
      <c r="AR76" s="4" t="str">
        <f t="shared" si="53"/>
        <v>999:99.99</v>
      </c>
      <c r="AS76" s="4" t="str">
        <f t="shared" si="54"/>
        <v>999:99.99</v>
      </c>
      <c r="AT76" s="4" t="str">
        <f t="shared" si="55"/>
        <v>999:99.99</v>
      </c>
      <c r="AU76" s="4" t="str">
        <f t="shared" si="58"/>
        <v/>
      </c>
      <c r="AV76" s="4" t="str">
        <f t="shared" si="59"/>
        <v/>
      </c>
    </row>
    <row r="77" spans="1:48" ht="16.5" customHeight="1">
      <c r="A77" s="9" t="str">
        <f t="shared" si="42"/>
        <v/>
      </c>
      <c r="B77" s="98"/>
      <c r="C77" s="99"/>
      <c r="D77" s="100"/>
      <c r="E77" s="100"/>
      <c r="F77" s="100"/>
      <c r="G77" s="100"/>
      <c r="H77" s="152"/>
      <c r="I77" s="131"/>
      <c r="J77" s="152"/>
      <c r="K77" s="131"/>
      <c r="L77" s="152"/>
      <c r="M77" s="131"/>
      <c r="N77" s="152"/>
      <c r="O77" s="131"/>
      <c r="P77" s="9" t="str">
        <f>IF(B77="","",YEAR(申込書!$C$60)-YEAR(申込一覧表!B77))</f>
        <v/>
      </c>
      <c r="Q77" s="13"/>
      <c r="R77" s="14">
        <f t="shared" si="29"/>
        <v>0</v>
      </c>
      <c r="S77" s="14">
        <f t="shared" si="30"/>
        <v>0</v>
      </c>
      <c r="T77" s="4" t="str">
        <f t="shared" si="31"/>
        <v/>
      </c>
      <c r="U77" s="4" t="str">
        <f t="shared" si="32"/>
        <v/>
      </c>
      <c r="V77" s="7">
        <f t="shared" si="43"/>
        <v>0</v>
      </c>
      <c r="W77" s="7" t="str">
        <f t="shared" si="44"/>
        <v/>
      </c>
      <c r="X77" s="4">
        <f t="shared" si="33"/>
        <v>0</v>
      </c>
      <c r="Y77" s="4">
        <f t="shared" si="56"/>
        <v>0</v>
      </c>
      <c r="Z77" s="4" t="str">
        <f t="shared" si="57"/>
        <v/>
      </c>
      <c r="AA77" s="4" t="str">
        <f t="shared" si="34"/>
        <v/>
      </c>
      <c r="AB77" s="14">
        <f t="shared" si="35"/>
        <v>0</v>
      </c>
      <c r="AC77" s="4" t="str">
        <f t="shared" si="36"/>
        <v/>
      </c>
      <c r="AD77" s="4">
        <v>5</v>
      </c>
      <c r="AE77" s="4" t="str">
        <f t="shared" si="37"/>
        <v xml:space="preserve"> </v>
      </c>
      <c r="AF77" s="4" t="str">
        <f t="shared" si="38"/>
        <v xml:space="preserve">  </v>
      </c>
      <c r="AG77" s="4" t="str">
        <f t="shared" si="45"/>
        <v/>
      </c>
      <c r="AH77" s="4" t="str">
        <f t="shared" si="39"/>
        <v/>
      </c>
      <c r="AI77" s="4" t="str">
        <f t="shared" si="40"/>
        <v/>
      </c>
      <c r="AJ77" s="4" t="str">
        <f t="shared" si="46"/>
        <v/>
      </c>
      <c r="AK77" s="4" t="str">
        <f t="shared" si="47"/>
        <v/>
      </c>
      <c r="AL77" s="4" t="str">
        <f t="shared" si="48"/>
        <v/>
      </c>
      <c r="AM77" s="4" t="str">
        <f t="shared" si="49"/>
        <v/>
      </c>
      <c r="AN77" s="4" t="str">
        <f t="shared" si="50"/>
        <v/>
      </c>
      <c r="AO77" s="4" t="str">
        <f t="shared" si="51"/>
        <v/>
      </c>
      <c r="AP77" s="4">
        <f t="shared" si="41"/>
        <v>0</v>
      </c>
      <c r="AQ77" s="4" t="str">
        <f t="shared" si="52"/>
        <v>999:99.99</v>
      </c>
      <c r="AR77" s="4" t="str">
        <f t="shared" si="53"/>
        <v>999:99.99</v>
      </c>
      <c r="AS77" s="4" t="str">
        <f t="shared" si="54"/>
        <v>999:99.99</v>
      </c>
      <c r="AT77" s="4" t="str">
        <f t="shared" si="55"/>
        <v>999:99.99</v>
      </c>
      <c r="AU77" s="4" t="str">
        <f t="shared" si="58"/>
        <v/>
      </c>
      <c r="AV77" s="4" t="str">
        <f t="shared" si="59"/>
        <v/>
      </c>
    </row>
    <row r="78" spans="1:48" ht="16.5" customHeight="1">
      <c r="A78" s="9" t="str">
        <f t="shared" si="42"/>
        <v/>
      </c>
      <c r="B78" s="98"/>
      <c r="C78" s="99"/>
      <c r="D78" s="100"/>
      <c r="E78" s="100"/>
      <c r="F78" s="100"/>
      <c r="G78" s="100"/>
      <c r="H78" s="152"/>
      <c r="I78" s="131"/>
      <c r="J78" s="152"/>
      <c r="K78" s="131"/>
      <c r="L78" s="152"/>
      <c r="M78" s="131"/>
      <c r="N78" s="152"/>
      <c r="O78" s="131"/>
      <c r="P78" s="9" t="str">
        <f>IF(B78="","",YEAR(申込書!$C$60)-YEAR(申込一覧表!B78))</f>
        <v/>
      </c>
      <c r="Q78" s="13"/>
      <c r="R78" s="14">
        <f t="shared" si="29"/>
        <v>0</v>
      </c>
      <c r="S78" s="14">
        <f t="shared" si="30"/>
        <v>0</v>
      </c>
      <c r="T78" s="4" t="str">
        <f t="shared" si="31"/>
        <v/>
      </c>
      <c r="U78" s="4" t="str">
        <f t="shared" si="32"/>
        <v/>
      </c>
      <c r="V78" s="7">
        <f t="shared" si="43"/>
        <v>0</v>
      </c>
      <c r="W78" s="7" t="str">
        <f t="shared" si="44"/>
        <v/>
      </c>
      <c r="X78" s="4">
        <f t="shared" si="33"/>
        <v>0</v>
      </c>
      <c r="Y78" s="4">
        <f t="shared" si="56"/>
        <v>0</v>
      </c>
      <c r="Z78" s="4" t="str">
        <f t="shared" si="57"/>
        <v/>
      </c>
      <c r="AA78" s="4" t="str">
        <f t="shared" si="34"/>
        <v/>
      </c>
      <c r="AB78" s="14">
        <f t="shared" si="35"/>
        <v>0</v>
      </c>
      <c r="AC78" s="4" t="str">
        <f t="shared" si="36"/>
        <v/>
      </c>
      <c r="AD78" s="4">
        <v>5</v>
      </c>
      <c r="AE78" s="4" t="str">
        <f t="shared" si="37"/>
        <v xml:space="preserve"> </v>
      </c>
      <c r="AF78" s="4" t="str">
        <f t="shared" si="38"/>
        <v xml:space="preserve">  </v>
      </c>
      <c r="AG78" s="4" t="str">
        <f t="shared" si="45"/>
        <v/>
      </c>
      <c r="AH78" s="4" t="str">
        <f t="shared" si="39"/>
        <v/>
      </c>
      <c r="AI78" s="4" t="str">
        <f t="shared" si="40"/>
        <v/>
      </c>
      <c r="AJ78" s="4" t="str">
        <f t="shared" si="46"/>
        <v/>
      </c>
      <c r="AK78" s="4" t="str">
        <f t="shared" si="47"/>
        <v/>
      </c>
      <c r="AL78" s="4" t="str">
        <f t="shared" si="48"/>
        <v/>
      </c>
      <c r="AM78" s="4" t="str">
        <f t="shared" si="49"/>
        <v/>
      </c>
      <c r="AN78" s="4" t="str">
        <f t="shared" si="50"/>
        <v/>
      </c>
      <c r="AO78" s="4" t="str">
        <f t="shared" si="51"/>
        <v/>
      </c>
      <c r="AP78" s="4">
        <f t="shared" si="41"/>
        <v>0</v>
      </c>
      <c r="AQ78" s="4" t="str">
        <f t="shared" si="52"/>
        <v>999:99.99</v>
      </c>
      <c r="AR78" s="4" t="str">
        <f t="shared" si="53"/>
        <v>999:99.99</v>
      </c>
      <c r="AS78" s="4" t="str">
        <f t="shared" si="54"/>
        <v>999:99.99</v>
      </c>
      <c r="AT78" s="4" t="str">
        <f t="shared" si="55"/>
        <v>999:99.99</v>
      </c>
      <c r="AU78" s="4" t="str">
        <f t="shared" si="58"/>
        <v/>
      </c>
      <c r="AV78" s="4" t="str">
        <f t="shared" si="59"/>
        <v/>
      </c>
    </row>
    <row r="79" spans="1:48" ht="16.5" customHeight="1">
      <c r="A79" s="9" t="str">
        <f t="shared" si="42"/>
        <v/>
      </c>
      <c r="B79" s="98"/>
      <c r="C79" s="99"/>
      <c r="D79" s="100"/>
      <c r="E79" s="100"/>
      <c r="F79" s="100"/>
      <c r="G79" s="100"/>
      <c r="H79" s="152"/>
      <c r="I79" s="131"/>
      <c r="J79" s="152"/>
      <c r="K79" s="131"/>
      <c r="L79" s="152"/>
      <c r="M79" s="131"/>
      <c r="N79" s="152"/>
      <c r="O79" s="131"/>
      <c r="P79" s="9" t="str">
        <f>IF(B79="","",YEAR(申込書!$C$60)-YEAR(申込一覧表!B79))</f>
        <v/>
      </c>
      <c r="Q79" s="13"/>
      <c r="R79" s="14">
        <f t="shared" si="29"/>
        <v>0</v>
      </c>
      <c r="S79" s="14">
        <f t="shared" si="30"/>
        <v>0</v>
      </c>
      <c r="T79" s="4" t="str">
        <f t="shared" si="31"/>
        <v/>
      </c>
      <c r="U79" s="4" t="str">
        <f t="shared" si="32"/>
        <v/>
      </c>
      <c r="V79" s="7">
        <f t="shared" si="43"/>
        <v>0</v>
      </c>
      <c r="W79" s="7" t="str">
        <f t="shared" si="44"/>
        <v/>
      </c>
      <c r="X79" s="4">
        <f t="shared" si="33"/>
        <v>0</v>
      </c>
      <c r="Y79" s="4">
        <f t="shared" si="56"/>
        <v>0</v>
      </c>
      <c r="Z79" s="4" t="str">
        <f t="shared" si="57"/>
        <v/>
      </c>
      <c r="AA79" s="4" t="str">
        <f t="shared" si="34"/>
        <v/>
      </c>
      <c r="AB79" s="14">
        <f t="shared" si="35"/>
        <v>0</v>
      </c>
      <c r="AC79" s="4" t="str">
        <f t="shared" si="36"/>
        <v/>
      </c>
      <c r="AD79" s="4">
        <v>5</v>
      </c>
      <c r="AE79" s="4" t="str">
        <f t="shared" si="37"/>
        <v xml:space="preserve"> </v>
      </c>
      <c r="AF79" s="4" t="str">
        <f t="shared" si="38"/>
        <v xml:space="preserve">  </v>
      </c>
      <c r="AG79" s="4" t="str">
        <f t="shared" si="45"/>
        <v/>
      </c>
      <c r="AH79" s="4" t="str">
        <f t="shared" si="39"/>
        <v/>
      </c>
      <c r="AI79" s="4" t="str">
        <f t="shared" si="40"/>
        <v/>
      </c>
      <c r="AJ79" s="4" t="str">
        <f t="shared" si="46"/>
        <v/>
      </c>
      <c r="AK79" s="4" t="str">
        <f t="shared" si="47"/>
        <v/>
      </c>
      <c r="AL79" s="4" t="str">
        <f t="shared" si="48"/>
        <v/>
      </c>
      <c r="AM79" s="4" t="str">
        <f t="shared" si="49"/>
        <v/>
      </c>
      <c r="AN79" s="4" t="str">
        <f t="shared" si="50"/>
        <v/>
      </c>
      <c r="AO79" s="4" t="str">
        <f t="shared" si="51"/>
        <v/>
      </c>
      <c r="AP79" s="4">
        <f t="shared" si="41"/>
        <v>0</v>
      </c>
      <c r="AQ79" s="4" t="str">
        <f t="shared" si="52"/>
        <v>999:99.99</v>
      </c>
      <c r="AR79" s="4" t="str">
        <f t="shared" si="53"/>
        <v>999:99.99</v>
      </c>
      <c r="AS79" s="4" t="str">
        <f t="shared" si="54"/>
        <v>999:99.99</v>
      </c>
      <c r="AT79" s="4" t="str">
        <f t="shared" si="55"/>
        <v>999:99.99</v>
      </c>
      <c r="AU79" s="4" t="str">
        <f t="shared" si="58"/>
        <v/>
      </c>
      <c r="AV79" s="4" t="str">
        <f t="shared" si="59"/>
        <v/>
      </c>
    </row>
    <row r="80" spans="1:48" ht="16.5" customHeight="1">
      <c r="A80" s="9" t="str">
        <f t="shared" si="42"/>
        <v/>
      </c>
      <c r="B80" s="98"/>
      <c r="C80" s="99"/>
      <c r="D80" s="100"/>
      <c r="E80" s="100"/>
      <c r="F80" s="100"/>
      <c r="G80" s="100"/>
      <c r="H80" s="152"/>
      <c r="I80" s="131"/>
      <c r="J80" s="152"/>
      <c r="K80" s="131"/>
      <c r="L80" s="152"/>
      <c r="M80" s="131"/>
      <c r="N80" s="152"/>
      <c r="O80" s="131"/>
      <c r="P80" s="9" t="str">
        <f>IF(B80="","",YEAR(申込書!$C$60)-YEAR(申込一覧表!B80))</f>
        <v/>
      </c>
      <c r="Q80" s="13"/>
      <c r="R80" s="14">
        <f t="shared" si="29"/>
        <v>0</v>
      </c>
      <c r="S80" s="14">
        <f t="shared" si="30"/>
        <v>0</v>
      </c>
      <c r="T80" s="4" t="str">
        <f t="shared" si="31"/>
        <v/>
      </c>
      <c r="U80" s="4" t="str">
        <f t="shared" si="32"/>
        <v/>
      </c>
      <c r="V80" s="7">
        <f t="shared" si="43"/>
        <v>0</v>
      </c>
      <c r="W80" s="7" t="str">
        <f t="shared" si="44"/>
        <v/>
      </c>
      <c r="X80" s="4">
        <f t="shared" si="33"/>
        <v>0</v>
      </c>
      <c r="Y80" s="4">
        <f t="shared" si="56"/>
        <v>0</v>
      </c>
      <c r="Z80" s="4" t="str">
        <f t="shared" si="57"/>
        <v/>
      </c>
      <c r="AA80" s="4" t="str">
        <f t="shared" si="34"/>
        <v/>
      </c>
      <c r="AB80" s="14">
        <f t="shared" si="35"/>
        <v>0</v>
      </c>
      <c r="AC80" s="4" t="str">
        <f t="shared" si="36"/>
        <v/>
      </c>
      <c r="AD80" s="4">
        <v>5</v>
      </c>
      <c r="AE80" s="4" t="str">
        <f t="shared" si="37"/>
        <v xml:space="preserve"> </v>
      </c>
      <c r="AF80" s="4" t="str">
        <f t="shared" si="38"/>
        <v xml:space="preserve">  </v>
      </c>
      <c r="AG80" s="4" t="str">
        <f t="shared" si="45"/>
        <v/>
      </c>
      <c r="AH80" s="4" t="str">
        <f t="shared" si="39"/>
        <v/>
      </c>
      <c r="AI80" s="4" t="str">
        <f t="shared" si="40"/>
        <v/>
      </c>
      <c r="AJ80" s="4" t="str">
        <f t="shared" si="46"/>
        <v/>
      </c>
      <c r="AK80" s="4" t="str">
        <f t="shared" si="47"/>
        <v/>
      </c>
      <c r="AL80" s="4" t="str">
        <f t="shared" si="48"/>
        <v/>
      </c>
      <c r="AM80" s="4" t="str">
        <f t="shared" si="49"/>
        <v/>
      </c>
      <c r="AN80" s="4" t="str">
        <f t="shared" si="50"/>
        <v/>
      </c>
      <c r="AO80" s="4" t="str">
        <f t="shared" si="51"/>
        <v/>
      </c>
      <c r="AP80" s="4">
        <f t="shared" si="41"/>
        <v>0</v>
      </c>
      <c r="AQ80" s="4" t="str">
        <f t="shared" si="52"/>
        <v>999:99.99</v>
      </c>
      <c r="AR80" s="4" t="str">
        <f t="shared" si="53"/>
        <v>999:99.99</v>
      </c>
      <c r="AS80" s="4" t="str">
        <f t="shared" si="54"/>
        <v>999:99.99</v>
      </c>
      <c r="AT80" s="4" t="str">
        <f t="shared" si="55"/>
        <v>999:99.99</v>
      </c>
      <c r="AU80" s="4" t="str">
        <f t="shared" si="58"/>
        <v/>
      </c>
      <c r="AV80" s="4" t="str">
        <f t="shared" si="59"/>
        <v/>
      </c>
    </row>
    <row r="81" spans="1:48" ht="16.5" customHeight="1">
      <c r="A81" s="9" t="str">
        <f t="shared" si="42"/>
        <v/>
      </c>
      <c r="B81" s="98"/>
      <c r="C81" s="99"/>
      <c r="D81" s="100"/>
      <c r="E81" s="100"/>
      <c r="F81" s="100"/>
      <c r="G81" s="100"/>
      <c r="H81" s="152"/>
      <c r="I81" s="131"/>
      <c r="J81" s="152"/>
      <c r="K81" s="131"/>
      <c r="L81" s="152"/>
      <c r="M81" s="131"/>
      <c r="N81" s="152"/>
      <c r="O81" s="131"/>
      <c r="P81" s="9" t="str">
        <f>IF(B81="","",YEAR(申込書!$C$60)-YEAR(申込一覧表!B81))</f>
        <v/>
      </c>
      <c r="Q81" s="13"/>
      <c r="R81" s="14">
        <f t="shared" si="29"/>
        <v>0</v>
      </c>
      <c r="S81" s="14">
        <f t="shared" si="30"/>
        <v>0</v>
      </c>
      <c r="T81" s="4" t="str">
        <f t="shared" si="31"/>
        <v/>
      </c>
      <c r="U81" s="4" t="str">
        <f t="shared" si="32"/>
        <v/>
      </c>
      <c r="V81" s="7">
        <f t="shared" si="43"/>
        <v>0</v>
      </c>
      <c r="W81" s="7" t="str">
        <f t="shared" si="44"/>
        <v/>
      </c>
      <c r="X81" s="4">
        <f t="shared" si="33"/>
        <v>0</v>
      </c>
      <c r="Y81" s="4">
        <f t="shared" si="56"/>
        <v>0</v>
      </c>
      <c r="Z81" s="4" t="str">
        <f t="shared" si="57"/>
        <v/>
      </c>
      <c r="AA81" s="4" t="str">
        <f t="shared" si="34"/>
        <v/>
      </c>
      <c r="AB81" s="14">
        <f t="shared" si="35"/>
        <v>0</v>
      </c>
      <c r="AC81" s="4" t="str">
        <f t="shared" si="36"/>
        <v/>
      </c>
      <c r="AD81" s="4">
        <v>5</v>
      </c>
      <c r="AE81" s="4" t="str">
        <f t="shared" si="37"/>
        <v xml:space="preserve"> </v>
      </c>
      <c r="AF81" s="4" t="str">
        <f t="shared" si="38"/>
        <v xml:space="preserve">  </v>
      </c>
      <c r="AG81" s="4" t="str">
        <f t="shared" si="45"/>
        <v/>
      </c>
      <c r="AH81" s="4" t="str">
        <f t="shared" si="39"/>
        <v/>
      </c>
      <c r="AI81" s="4" t="str">
        <f t="shared" si="40"/>
        <v/>
      </c>
      <c r="AJ81" s="4" t="str">
        <f t="shared" si="46"/>
        <v/>
      </c>
      <c r="AK81" s="4" t="str">
        <f t="shared" si="47"/>
        <v/>
      </c>
      <c r="AL81" s="4" t="str">
        <f t="shared" si="48"/>
        <v/>
      </c>
      <c r="AM81" s="4" t="str">
        <f t="shared" si="49"/>
        <v/>
      </c>
      <c r="AN81" s="4" t="str">
        <f t="shared" si="50"/>
        <v/>
      </c>
      <c r="AO81" s="4" t="str">
        <f t="shared" si="51"/>
        <v/>
      </c>
      <c r="AP81" s="4">
        <f t="shared" si="41"/>
        <v>0</v>
      </c>
      <c r="AQ81" s="4" t="str">
        <f t="shared" si="52"/>
        <v>999:99.99</v>
      </c>
      <c r="AR81" s="4" t="str">
        <f t="shared" si="53"/>
        <v>999:99.99</v>
      </c>
      <c r="AS81" s="4" t="str">
        <f t="shared" si="54"/>
        <v>999:99.99</v>
      </c>
      <c r="AT81" s="4" t="str">
        <f t="shared" si="55"/>
        <v>999:99.99</v>
      </c>
      <c r="AU81" s="4" t="str">
        <f t="shared" si="58"/>
        <v/>
      </c>
      <c r="AV81" s="4" t="str">
        <f t="shared" si="59"/>
        <v/>
      </c>
    </row>
    <row r="82" spans="1:48" ht="16.5" customHeight="1">
      <c r="A82" s="9" t="str">
        <f t="shared" si="42"/>
        <v/>
      </c>
      <c r="B82" s="98"/>
      <c r="C82" s="99"/>
      <c r="D82" s="100"/>
      <c r="E82" s="100"/>
      <c r="F82" s="100"/>
      <c r="G82" s="100"/>
      <c r="H82" s="152"/>
      <c r="I82" s="131"/>
      <c r="J82" s="152"/>
      <c r="K82" s="131"/>
      <c r="L82" s="152"/>
      <c r="M82" s="131"/>
      <c r="N82" s="152"/>
      <c r="O82" s="131"/>
      <c r="P82" s="9" t="str">
        <f>IF(B82="","",YEAR(申込書!$C$60)-YEAR(申込一覧表!B82))</f>
        <v/>
      </c>
      <c r="Q82" s="13"/>
      <c r="R82" s="14">
        <f t="shared" si="29"/>
        <v>0</v>
      </c>
      <c r="S82" s="14">
        <f t="shared" si="30"/>
        <v>0</v>
      </c>
      <c r="T82" s="4" t="str">
        <f t="shared" si="31"/>
        <v/>
      </c>
      <c r="U82" s="4" t="str">
        <f t="shared" si="32"/>
        <v/>
      </c>
      <c r="V82" s="7">
        <f t="shared" si="43"/>
        <v>0</v>
      </c>
      <c r="W82" s="7" t="str">
        <f t="shared" si="44"/>
        <v/>
      </c>
      <c r="X82" s="4">
        <f t="shared" si="33"/>
        <v>0</v>
      </c>
      <c r="Y82" s="4">
        <f t="shared" si="56"/>
        <v>0</v>
      </c>
      <c r="Z82" s="4" t="str">
        <f t="shared" si="57"/>
        <v/>
      </c>
      <c r="AA82" s="4" t="str">
        <f t="shared" si="34"/>
        <v/>
      </c>
      <c r="AB82" s="14">
        <f t="shared" si="35"/>
        <v>0</v>
      </c>
      <c r="AC82" s="4" t="str">
        <f t="shared" si="36"/>
        <v/>
      </c>
      <c r="AD82" s="4">
        <v>5</v>
      </c>
      <c r="AE82" s="4" t="str">
        <f t="shared" si="37"/>
        <v xml:space="preserve"> </v>
      </c>
      <c r="AF82" s="4" t="str">
        <f t="shared" si="38"/>
        <v xml:space="preserve">  </v>
      </c>
      <c r="AG82" s="4" t="str">
        <f t="shared" si="45"/>
        <v/>
      </c>
      <c r="AH82" s="4" t="str">
        <f t="shared" si="39"/>
        <v/>
      </c>
      <c r="AI82" s="4" t="str">
        <f t="shared" si="40"/>
        <v/>
      </c>
      <c r="AJ82" s="4" t="str">
        <f t="shared" si="46"/>
        <v/>
      </c>
      <c r="AK82" s="4" t="str">
        <f t="shared" si="47"/>
        <v/>
      </c>
      <c r="AL82" s="4" t="str">
        <f t="shared" si="48"/>
        <v/>
      </c>
      <c r="AM82" s="4" t="str">
        <f t="shared" si="49"/>
        <v/>
      </c>
      <c r="AN82" s="4" t="str">
        <f t="shared" si="50"/>
        <v/>
      </c>
      <c r="AO82" s="4" t="str">
        <f t="shared" si="51"/>
        <v/>
      </c>
      <c r="AP82" s="4">
        <f t="shared" si="41"/>
        <v>0</v>
      </c>
      <c r="AQ82" s="4" t="str">
        <f t="shared" si="52"/>
        <v>999:99.99</v>
      </c>
      <c r="AR82" s="4" t="str">
        <f t="shared" si="53"/>
        <v>999:99.99</v>
      </c>
      <c r="AS82" s="4" t="str">
        <f t="shared" si="54"/>
        <v>999:99.99</v>
      </c>
      <c r="AT82" s="4" t="str">
        <f t="shared" si="55"/>
        <v>999:99.99</v>
      </c>
      <c r="AU82" s="4" t="str">
        <f t="shared" si="58"/>
        <v/>
      </c>
      <c r="AV82" s="4" t="str">
        <f t="shared" si="59"/>
        <v/>
      </c>
    </row>
    <row r="83" spans="1:48" ht="16.5" customHeight="1">
      <c r="A83" s="9" t="str">
        <f t="shared" si="42"/>
        <v/>
      </c>
      <c r="B83" s="98"/>
      <c r="C83" s="99"/>
      <c r="D83" s="100"/>
      <c r="E83" s="100"/>
      <c r="F83" s="100"/>
      <c r="G83" s="100"/>
      <c r="H83" s="152"/>
      <c r="I83" s="131"/>
      <c r="J83" s="152"/>
      <c r="K83" s="131"/>
      <c r="L83" s="152"/>
      <c r="M83" s="131"/>
      <c r="N83" s="152"/>
      <c r="O83" s="131"/>
      <c r="P83" s="9" t="str">
        <f>IF(B83="","",YEAR(申込書!$C$60)-YEAR(申込一覧表!B83))</f>
        <v/>
      </c>
      <c r="Q83" s="13"/>
      <c r="R83" s="14">
        <f t="shared" si="29"/>
        <v>0</v>
      </c>
      <c r="S83" s="14">
        <f t="shared" si="30"/>
        <v>0</v>
      </c>
      <c r="T83" s="4" t="str">
        <f t="shared" si="31"/>
        <v/>
      </c>
      <c r="U83" s="4" t="str">
        <f t="shared" si="32"/>
        <v/>
      </c>
      <c r="V83" s="7">
        <f t="shared" si="43"/>
        <v>0</v>
      </c>
      <c r="W83" s="7" t="str">
        <f t="shared" si="44"/>
        <v/>
      </c>
      <c r="X83" s="4">
        <f t="shared" si="33"/>
        <v>0</v>
      </c>
      <c r="Y83" s="4">
        <f t="shared" si="56"/>
        <v>0</v>
      </c>
      <c r="Z83" s="4" t="str">
        <f t="shared" si="57"/>
        <v/>
      </c>
      <c r="AA83" s="4" t="str">
        <f t="shared" si="34"/>
        <v/>
      </c>
      <c r="AB83" s="14">
        <f t="shared" si="35"/>
        <v>0</v>
      </c>
      <c r="AC83" s="4" t="str">
        <f t="shared" si="36"/>
        <v/>
      </c>
      <c r="AD83" s="4">
        <v>5</v>
      </c>
      <c r="AE83" s="4" t="str">
        <f t="shared" si="37"/>
        <v xml:space="preserve"> </v>
      </c>
      <c r="AF83" s="4" t="str">
        <f t="shared" si="38"/>
        <v xml:space="preserve">  </v>
      </c>
      <c r="AG83" s="4" t="str">
        <f t="shared" si="45"/>
        <v/>
      </c>
      <c r="AH83" s="4" t="str">
        <f t="shared" si="39"/>
        <v/>
      </c>
      <c r="AI83" s="4" t="str">
        <f t="shared" si="40"/>
        <v/>
      </c>
      <c r="AJ83" s="4" t="str">
        <f t="shared" si="46"/>
        <v/>
      </c>
      <c r="AK83" s="4" t="str">
        <f t="shared" si="47"/>
        <v/>
      </c>
      <c r="AL83" s="4" t="str">
        <f t="shared" si="48"/>
        <v/>
      </c>
      <c r="AM83" s="4" t="str">
        <f t="shared" si="49"/>
        <v/>
      </c>
      <c r="AN83" s="4" t="str">
        <f t="shared" si="50"/>
        <v/>
      </c>
      <c r="AO83" s="4" t="str">
        <f t="shared" si="51"/>
        <v/>
      </c>
      <c r="AP83" s="4">
        <f t="shared" si="41"/>
        <v>0</v>
      </c>
      <c r="AQ83" s="4" t="str">
        <f t="shared" si="52"/>
        <v>999:99.99</v>
      </c>
      <c r="AR83" s="4" t="str">
        <f t="shared" si="53"/>
        <v>999:99.99</v>
      </c>
      <c r="AS83" s="4" t="str">
        <f t="shared" si="54"/>
        <v>999:99.99</v>
      </c>
      <c r="AT83" s="4" t="str">
        <f t="shared" si="55"/>
        <v>999:99.99</v>
      </c>
      <c r="AU83" s="4" t="str">
        <f t="shared" si="58"/>
        <v/>
      </c>
      <c r="AV83" s="4" t="str">
        <f t="shared" si="59"/>
        <v/>
      </c>
    </row>
    <row r="84" spans="1:48" ht="16.5" customHeight="1">
      <c r="A84" s="9" t="str">
        <f t="shared" si="42"/>
        <v/>
      </c>
      <c r="B84" s="98"/>
      <c r="C84" s="99"/>
      <c r="D84" s="100"/>
      <c r="E84" s="100"/>
      <c r="F84" s="100"/>
      <c r="G84" s="100"/>
      <c r="H84" s="152"/>
      <c r="I84" s="131"/>
      <c r="J84" s="152"/>
      <c r="K84" s="131"/>
      <c r="L84" s="152"/>
      <c r="M84" s="131"/>
      <c r="N84" s="152"/>
      <c r="O84" s="131"/>
      <c r="P84" s="9" t="str">
        <f>IF(B84="","",YEAR(申込書!$C$60)-YEAR(申込一覧表!B84))</f>
        <v/>
      </c>
      <c r="Q84" s="13"/>
      <c r="R84" s="14">
        <f t="shared" si="29"/>
        <v>0</v>
      </c>
      <c r="S84" s="14">
        <f t="shared" si="30"/>
        <v>0</v>
      </c>
      <c r="T84" s="4" t="str">
        <f t="shared" si="31"/>
        <v/>
      </c>
      <c r="U84" s="4" t="str">
        <f t="shared" si="32"/>
        <v/>
      </c>
      <c r="V84" s="7">
        <f t="shared" si="43"/>
        <v>0</v>
      </c>
      <c r="W84" s="7" t="str">
        <f t="shared" si="44"/>
        <v/>
      </c>
      <c r="X84" s="4">
        <f t="shared" si="33"/>
        <v>0</v>
      </c>
      <c r="Y84" s="4">
        <f t="shared" si="56"/>
        <v>0</v>
      </c>
      <c r="Z84" s="4" t="str">
        <f t="shared" si="57"/>
        <v/>
      </c>
      <c r="AA84" s="4" t="str">
        <f t="shared" si="34"/>
        <v/>
      </c>
      <c r="AB84" s="14">
        <f t="shared" si="35"/>
        <v>0</v>
      </c>
      <c r="AC84" s="4" t="str">
        <f t="shared" si="36"/>
        <v/>
      </c>
      <c r="AD84" s="4">
        <v>5</v>
      </c>
      <c r="AE84" s="4" t="str">
        <f t="shared" si="37"/>
        <v xml:space="preserve"> </v>
      </c>
      <c r="AF84" s="4" t="str">
        <f t="shared" si="38"/>
        <v xml:space="preserve">  </v>
      </c>
      <c r="AG84" s="4" t="str">
        <f t="shared" si="45"/>
        <v/>
      </c>
      <c r="AH84" s="4" t="str">
        <f t="shared" si="39"/>
        <v/>
      </c>
      <c r="AI84" s="4" t="str">
        <f t="shared" si="40"/>
        <v/>
      </c>
      <c r="AJ84" s="4" t="str">
        <f t="shared" si="46"/>
        <v/>
      </c>
      <c r="AK84" s="4" t="str">
        <f t="shared" si="47"/>
        <v/>
      </c>
      <c r="AL84" s="4" t="str">
        <f t="shared" si="48"/>
        <v/>
      </c>
      <c r="AM84" s="4" t="str">
        <f t="shared" si="49"/>
        <v/>
      </c>
      <c r="AN84" s="4" t="str">
        <f t="shared" si="50"/>
        <v/>
      </c>
      <c r="AO84" s="4" t="str">
        <f t="shared" si="51"/>
        <v/>
      </c>
      <c r="AP84" s="4">
        <f t="shared" si="41"/>
        <v>0</v>
      </c>
      <c r="AQ84" s="4" t="str">
        <f t="shared" si="52"/>
        <v>999:99.99</v>
      </c>
      <c r="AR84" s="4" t="str">
        <f t="shared" si="53"/>
        <v>999:99.99</v>
      </c>
      <c r="AS84" s="4" t="str">
        <f t="shared" si="54"/>
        <v>999:99.99</v>
      </c>
      <c r="AT84" s="4" t="str">
        <f t="shared" si="55"/>
        <v>999:99.99</v>
      </c>
      <c r="AU84" s="4" t="str">
        <f t="shared" si="58"/>
        <v/>
      </c>
      <c r="AV84" s="4" t="str">
        <f t="shared" si="59"/>
        <v/>
      </c>
    </row>
    <row r="85" spans="1:48" ht="16.5" customHeight="1">
      <c r="A85" s="9" t="str">
        <f t="shared" si="42"/>
        <v/>
      </c>
      <c r="B85" s="98"/>
      <c r="C85" s="99"/>
      <c r="D85" s="100"/>
      <c r="E85" s="100"/>
      <c r="F85" s="100"/>
      <c r="G85" s="100"/>
      <c r="H85" s="152"/>
      <c r="I85" s="131"/>
      <c r="J85" s="152"/>
      <c r="K85" s="131"/>
      <c r="L85" s="152"/>
      <c r="M85" s="131"/>
      <c r="N85" s="152"/>
      <c r="O85" s="131"/>
      <c r="P85" s="9" t="str">
        <f>IF(B85="","",YEAR(申込書!$C$60)-YEAR(申込一覧表!B85))</f>
        <v/>
      </c>
      <c r="Q85" s="13"/>
      <c r="R85" s="14">
        <f t="shared" si="29"/>
        <v>0</v>
      </c>
      <c r="S85" s="14">
        <f t="shared" si="30"/>
        <v>0</v>
      </c>
      <c r="T85" s="4" t="str">
        <f t="shared" si="31"/>
        <v/>
      </c>
      <c r="U85" s="4" t="str">
        <f t="shared" si="32"/>
        <v/>
      </c>
      <c r="V85" s="7">
        <f t="shared" si="43"/>
        <v>0</v>
      </c>
      <c r="W85" s="7" t="str">
        <f t="shared" si="44"/>
        <v/>
      </c>
      <c r="X85" s="4">
        <f t="shared" si="33"/>
        <v>0</v>
      </c>
      <c r="Y85" s="4">
        <f t="shared" si="56"/>
        <v>0</v>
      </c>
      <c r="Z85" s="4" t="str">
        <f t="shared" si="57"/>
        <v/>
      </c>
      <c r="AA85" s="4" t="str">
        <f t="shared" si="34"/>
        <v/>
      </c>
      <c r="AB85" s="14">
        <f t="shared" si="35"/>
        <v>0</v>
      </c>
      <c r="AC85" s="4" t="str">
        <f t="shared" si="36"/>
        <v/>
      </c>
      <c r="AD85" s="4">
        <v>5</v>
      </c>
      <c r="AE85" s="4" t="str">
        <f t="shared" si="37"/>
        <v xml:space="preserve"> </v>
      </c>
      <c r="AF85" s="4" t="str">
        <f t="shared" si="38"/>
        <v xml:space="preserve">  </v>
      </c>
      <c r="AG85" s="4" t="str">
        <f t="shared" si="45"/>
        <v/>
      </c>
      <c r="AH85" s="4" t="str">
        <f t="shared" si="39"/>
        <v/>
      </c>
      <c r="AI85" s="4" t="str">
        <f t="shared" si="40"/>
        <v/>
      </c>
      <c r="AJ85" s="4" t="str">
        <f t="shared" si="46"/>
        <v/>
      </c>
      <c r="AK85" s="4" t="str">
        <f t="shared" si="47"/>
        <v/>
      </c>
      <c r="AL85" s="4" t="str">
        <f t="shared" si="48"/>
        <v/>
      </c>
      <c r="AM85" s="4" t="str">
        <f t="shared" si="49"/>
        <v/>
      </c>
      <c r="AN85" s="4" t="str">
        <f t="shared" si="50"/>
        <v/>
      </c>
      <c r="AO85" s="4" t="str">
        <f t="shared" si="51"/>
        <v/>
      </c>
      <c r="AP85" s="4">
        <f t="shared" si="41"/>
        <v>0</v>
      </c>
      <c r="AQ85" s="4" t="str">
        <f t="shared" si="52"/>
        <v>999:99.99</v>
      </c>
      <c r="AR85" s="4" t="str">
        <f t="shared" si="53"/>
        <v>999:99.99</v>
      </c>
      <c r="AS85" s="4" t="str">
        <f t="shared" si="54"/>
        <v>999:99.99</v>
      </c>
      <c r="AT85" s="4" t="str">
        <f t="shared" si="55"/>
        <v>999:99.99</v>
      </c>
      <c r="AU85" s="4" t="str">
        <f t="shared" si="58"/>
        <v/>
      </c>
      <c r="AV85" s="4" t="str">
        <f t="shared" si="59"/>
        <v/>
      </c>
    </row>
    <row r="86" spans="1:48" ht="16.5" customHeight="1">
      <c r="A86" s="9" t="str">
        <f t="shared" si="42"/>
        <v/>
      </c>
      <c r="B86" s="98"/>
      <c r="C86" s="99"/>
      <c r="D86" s="100"/>
      <c r="E86" s="100"/>
      <c r="F86" s="100"/>
      <c r="G86" s="100"/>
      <c r="H86" s="152"/>
      <c r="I86" s="131"/>
      <c r="J86" s="152"/>
      <c r="K86" s="131"/>
      <c r="L86" s="152"/>
      <c r="M86" s="131"/>
      <c r="N86" s="152"/>
      <c r="O86" s="131"/>
      <c r="P86" s="9" t="str">
        <f>IF(B86="","",YEAR(申込書!$C$60)-YEAR(申込一覧表!B86))</f>
        <v/>
      </c>
      <c r="Q86" s="13"/>
      <c r="R86" s="14">
        <f t="shared" si="29"/>
        <v>0</v>
      </c>
      <c r="S86" s="14">
        <f t="shared" si="30"/>
        <v>0</v>
      </c>
      <c r="T86" s="4" t="str">
        <f t="shared" si="31"/>
        <v/>
      </c>
      <c r="U86" s="4" t="str">
        <f t="shared" si="32"/>
        <v/>
      </c>
      <c r="V86" s="7">
        <f t="shared" si="43"/>
        <v>0</v>
      </c>
      <c r="W86" s="7" t="str">
        <f t="shared" si="44"/>
        <v/>
      </c>
      <c r="X86" s="4">
        <f t="shared" si="33"/>
        <v>0</v>
      </c>
      <c r="Y86" s="4">
        <f t="shared" si="56"/>
        <v>0</v>
      </c>
      <c r="Z86" s="4" t="str">
        <f t="shared" si="57"/>
        <v/>
      </c>
      <c r="AA86" s="4" t="str">
        <f t="shared" si="34"/>
        <v/>
      </c>
      <c r="AB86" s="14">
        <f t="shared" si="35"/>
        <v>0</v>
      </c>
      <c r="AC86" s="4" t="str">
        <f t="shared" si="36"/>
        <v/>
      </c>
      <c r="AD86" s="4">
        <v>5</v>
      </c>
      <c r="AE86" s="4" t="str">
        <f t="shared" si="37"/>
        <v xml:space="preserve"> </v>
      </c>
      <c r="AF86" s="4" t="str">
        <f t="shared" si="38"/>
        <v xml:space="preserve">  </v>
      </c>
      <c r="AG86" s="4" t="str">
        <f t="shared" si="45"/>
        <v/>
      </c>
      <c r="AH86" s="4" t="str">
        <f t="shared" si="39"/>
        <v/>
      </c>
      <c r="AI86" s="4" t="str">
        <f t="shared" si="40"/>
        <v/>
      </c>
      <c r="AJ86" s="4" t="str">
        <f t="shared" si="46"/>
        <v/>
      </c>
      <c r="AK86" s="4" t="str">
        <f t="shared" si="47"/>
        <v/>
      </c>
      <c r="AL86" s="4" t="str">
        <f t="shared" si="48"/>
        <v/>
      </c>
      <c r="AM86" s="4" t="str">
        <f t="shared" si="49"/>
        <v/>
      </c>
      <c r="AN86" s="4" t="str">
        <f t="shared" si="50"/>
        <v/>
      </c>
      <c r="AO86" s="4" t="str">
        <f t="shared" si="51"/>
        <v/>
      </c>
      <c r="AP86" s="4">
        <f t="shared" si="41"/>
        <v>0</v>
      </c>
      <c r="AQ86" s="4" t="str">
        <f t="shared" si="52"/>
        <v>999:99.99</v>
      </c>
      <c r="AR86" s="4" t="str">
        <f t="shared" si="53"/>
        <v>999:99.99</v>
      </c>
      <c r="AS86" s="4" t="str">
        <f t="shared" si="54"/>
        <v>999:99.99</v>
      </c>
      <c r="AT86" s="4" t="str">
        <f t="shared" si="55"/>
        <v>999:99.99</v>
      </c>
      <c r="AU86" s="4" t="str">
        <f t="shared" si="58"/>
        <v/>
      </c>
      <c r="AV86" s="4" t="str">
        <f t="shared" si="59"/>
        <v/>
      </c>
    </row>
    <row r="87" spans="1:48" ht="16.5" customHeight="1">
      <c r="A87" s="9" t="str">
        <f t="shared" si="42"/>
        <v/>
      </c>
      <c r="B87" s="98"/>
      <c r="C87" s="99"/>
      <c r="D87" s="100"/>
      <c r="E87" s="100"/>
      <c r="F87" s="100"/>
      <c r="G87" s="100"/>
      <c r="H87" s="152"/>
      <c r="I87" s="131"/>
      <c r="J87" s="152"/>
      <c r="K87" s="131"/>
      <c r="L87" s="152"/>
      <c r="M87" s="131"/>
      <c r="N87" s="152"/>
      <c r="O87" s="131"/>
      <c r="P87" s="9" t="str">
        <f>IF(B87="","",YEAR(申込書!$C$60)-YEAR(申込一覧表!B87))</f>
        <v/>
      </c>
      <c r="Q87" s="13"/>
      <c r="R87" s="14">
        <f t="shared" si="29"/>
        <v>0</v>
      </c>
      <c r="S87" s="14">
        <f t="shared" si="30"/>
        <v>0</v>
      </c>
      <c r="T87" s="4" t="str">
        <f t="shared" si="31"/>
        <v/>
      </c>
      <c r="U87" s="4" t="str">
        <f t="shared" si="32"/>
        <v/>
      </c>
      <c r="V87" s="7">
        <f t="shared" si="43"/>
        <v>0</v>
      </c>
      <c r="W87" s="7" t="str">
        <f t="shared" si="44"/>
        <v/>
      </c>
      <c r="X87" s="4">
        <f t="shared" si="33"/>
        <v>0</v>
      </c>
      <c r="Y87" s="4">
        <f t="shared" si="56"/>
        <v>0</v>
      </c>
      <c r="Z87" s="4" t="str">
        <f t="shared" si="57"/>
        <v/>
      </c>
      <c r="AA87" s="4" t="str">
        <f t="shared" si="34"/>
        <v/>
      </c>
      <c r="AB87" s="14">
        <f t="shared" si="35"/>
        <v>0</v>
      </c>
      <c r="AC87" s="4" t="str">
        <f t="shared" si="36"/>
        <v/>
      </c>
      <c r="AD87" s="4">
        <v>5</v>
      </c>
      <c r="AE87" s="4" t="str">
        <f t="shared" si="37"/>
        <v xml:space="preserve"> </v>
      </c>
      <c r="AF87" s="4" t="str">
        <f t="shared" si="38"/>
        <v xml:space="preserve">  </v>
      </c>
      <c r="AG87" s="4" t="str">
        <f t="shared" si="45"/>
        <v/>
      </c>
      <c r="AH87" s="4" t="str">
        <f t="shared" si="39"/>
        <v/>
      </c>
      <c r="AI87" s="4" t="str">
        <f t="shared" si="40"/>
        <v/>
      </c>
      <c r="AJ87" s="4" t="str">
        <f t="shared" si="46"/>
        <v/>
      </c>
      <c r="AK87" s="4" t="str">
        <f t="shared" si="47"/>
        <v/>
      </c>
      <c r="AL87" s="4" t="str">
        <f t="shared" ref="AL87" si="60">IF(H87="","",VALUE(LEFT(H87,4)))</f>
        <v/>
      </c>
      <c r="AM87" s="4" t="str">
        <f t="shared" ref="AM87" si="61">IF(J87="","",VALUE(LEFT(J87,4)))</f>
        <v/>
      </c>
      <c r="AN87" s="4" t="str">
        <f t="shared" ref="AN87" si="62">IF(L87="","",VALUE(LEFT(L87,4)))</f>
        <v/>
      </c>
      <c r="AO87" s="4" t="str">
        <f t="shared" ref="AO87" si="63">IF(N87="","",VALUE(LEFT(N87,4)))</f>
        <v/>
      </c>
      <c r="AP87" s="4">
        <f t="shared" si="41"/>
        <v>0</v>
      </c>
      <c r="AQ87" s="4" t="str">
        <f t="shared" si="52"/>
        <v>999:99.99</v>
      </c>
      <c r="AR87" s="4" t="str">
        <f t="shared" si="53"/>
        <v>999:99.99</v>
      </c>
      <c r="AS87" s="4" t="str">
        <f t="shared" si="54"/>
        <v>999:99.99</v>
      </c>
      <c r="AT87" s="4" t="str">
        <f t="shared" si="55"/>
        <v>999:99.99</v>
      </c>
      <c r="AU87" s="4" t="str">
        <f t="shared" si="58"/>
        <v/>
      </c>
      <c r="AV87" s="4" t="str">
        <f t="shared" si="59"/>
        <v/>
      </c>
    </row>
    <row r="88" spans="1:48" ht="16.5" customHeight="1">
      <c r="AB88" s="15">
        <f>40-COUNTIF(AB48:AB87,0)</f>
        <v>0</v>
      </c>
      <c r="AU88" s="4">
        <f>SUM(AU6:AU87)</f>
        <v>0</v>
      </c>
      <c r="AV88" s="4">
        <f>SUM(AV6:AV87)</f>
        <v>0</v>
      </c>
    </row>
    <row r="89" spans="1:48" ht="16.5" customHeight="1">
      <c r="AB89" s="15">
        <f>SUM(AB48:AB87)</f>
        <v>0</v>
      </c>
    </row>
  </sheetData>
  <sheetProtection algorithmName="SHA-512" hashValue="glpTJ5lgXedFgOYtR4k+KqpyHclydu/tFmHCBbK8c5B2pANAJ2epyWn5/zytFeNqlGqA3uNwK+Uc/+IQz2Ggsw==" saltValue="93xptEN1hB8MOH3RLIAHdQ==" spinCount="100000" sheet="1" selectLockedCells="1"/>
  <mergeCells count="9">
    <mergeCell ref="H4:I4"/>
    <mergeCell ref="J4:K4"/>
    <mergeCell ref="L4:M4"/>
    <mergeCell ref="AQ4:AT4"/>
    <mergeCell ref="AH4:AK4"/>
    <mergeCell ref="AL4:AO4"/>
    <mergeCell ref="R3:S3"/>
    <mergeCell ref="O1:P1"/>
    <mergeCell ref="N4:O4"/>
  </mergeCells>
  <phoneticPr fontId="2"/>
  <conditionalFormatting sqref="J48:J87 H6:H45 J6:J45 H48:H87">
    <cfRule type="expression" dxfId="13" priority="9" stopIfTrue="1">
      <formula>$R6=1</formula>
    </cfRule>
  </conditionalFormatting>
  <conditionalFormatting sqref="L48:L87 N48:N87 L6:L45 N6:N45">
    <cfRule type="expression" dxfId="12" priority="10" stopIfTrue="1">
      <formula>$S6=1</formula>
    </cfRule>
  </conditionalFormatting>
  <conditionalFormatting sqref="L6:L45">
    <cfRule type="expression" dxfId="11" priority="8" stopIfTrue="1">
      <formula>$R6=1</formula>
    </cfRule>
  </conditionalFormatting>
  <conditionalFormatting sqref="N6:N45">
    <cfRule type="expression" dxfId="10" priority="7" stopIfTrue="1">
      <formula>$R6=1</formula>
    </cfRule>
  </conditionalFormatting>
  <conditionalFormatting sqref="L48:L87">
    <cfRule type="expression" dxfId="9" priority="6" stopIfTrue="1">
      <formula>$R48=1</formula>
    </cfRule>
  </conditionalFormatting>
  <conditionalFormatting sqref="N48:N87">
    <cfRule type="expression" dxfId="8" priority="5" stopIfTrue="1">
      <formula>$R48=1</formula>
    </cfRule>
  </conditionalFormatting>
  <conditionalFormatting sqref="L6:L45">
    <cfRule type="expression" dxfId="7" priority="4" stopIfTrue="1">
      <formula>$R6=1</formula>
    </cfRule>
  </conditionalFormatting>
  <conditionalFormatting sqref="N6:N45">
    <cfRule type="expression" dxfId="6" priority="3" stopIfTrue="1">
      <formula>$R6=1</formula>
    </cfRule>
  </conditionalFormatting>
  <conditionalFormatting sqref="L48:L87">
    <cfRule type="expression" dxfId="5" priority="2" stopIfTrue="1">
      <formula>$R48=1</formula>
    </cfRule>
  </conditionalFormatting>
  <conditionalFormatting sqref="N48:N87">
    <cfRule type="expression" dxfId="4" priority="1" stopIfTrue="1">
      <formula>$R48=1</formula>
    </cfRule>
  </conditionalFormatting>
  <dataValidations xWindow="494" yWindow="644" count="10">
    <dataValidation type="list" imeMode="on" allowBlank="1" showInputMessage="1" showErrorMessage="1" promptTitle="種別選択" prompt="マスターズ協会_x000a_登録種別を_x000a_選択して下さい。" sqref="C6:C45 C48:C87" xr:uid="{00000000-0002-0000-0100-000000000000}">
      <formula1>"100歳,１年間"</formula1>
    </dataValidation>
    <dataValidation imeMode="on" allowBlank="1" showInputMessage="1" showErrorMessage="1" promptTitle="名" prompt="選手の名を入力して下さい。" sqref="E48:E87 E6:E45" xr:uid="{00000000-0002-0000-0100-000001000000}"/>
    <dataValidation allowBlank="1" showInputMessage="1" showErrorMessage="1" prompt="入力不要" sqref="A6:A45 P48:P87 P6:P45 A48:A87" xr:uid="{00000000-0002-0000-0100-000002000000}"/>
    <dataValidation type="date" imeMode="off" operator="lessThanOrEqual" allowBlank="1" showInputMessage="1" showErrorMessage="1" error="18歳未満は出場出来ません。" promptTitle="入力形式" prompt="例　1943/01/14 の形式で_x000a_入力して下さい。" sqref="B48:B87 B6:B45" xr:uid="{00000000-0002-0000-0100-000003000000}">
      <formula1>TODAY()-16*365</formula1>
    </dataValidation>
    <dataValidation imeMode="on" allowBlank="1" showInputMessage="1" showErrorMessage="1" promptTitle="姓" prompt="選手の姓を入力して下さい。" sqref="D48:D87 D6:D45" xr:uid="{00000000-0002-0000-0100-000004000000}"/>
    <dataValidation imeMode="halfKatakana" allowBlank="1" showInputMessage="1" showErrorMessage="1" promptTitle="選手姓カナ" prompt="選手の姓のフリカナを入力して下さい。_x000a_（半角カタカナ）" sqref="F6:F45 F48:F87" xr:uid="{00000000-0002-0000-0100-000005000000}"/>
    <dataValidation imeMode="halfKatakana" allowBlank="1" showInputMessage="1" showErrorMessage="1" promptTitle="選手名カナ" prompt="選手の名のフリカナを入力して下さい。_x000a_（半角カタカナ）" sqref="G6:G45 G48:G87" xr:uid="{00000000-0002-0000-0100-000006000000}"/>
    <dataValidation type="list" allowBlank="1" showInputMessage="1" showErrorMessage="1" promptTitle="種目選択" prompt="泳いだ種目を選択して下さい。" sqref="N48:N87 H6:H45 J6:J45 L6:L45 N6:N45 J48:J87 L48:L87 H48:H87" xr:uid="{00000000-0002-0000-0100-000007000000}">
      <formula1>$V$6:$V$10</formula1>
    </dataValidation>
    <dataValidation type="decimal" imeMode="off" allowBlank="1" showInputMessage="1" showErrorMessage="1" errorTitle="入力確認" error="20秒から200分以内で入力して下さい。_x000a_１分以上の場合は_x000a_1分45秒67→｢145.67｣の形式で_x000a_入力して下さい。" promptTitle="記録入力" prompt="例   1分13秒32→113.32               10分35秒45→1035.45 _x000a_100分23秒45→10023.45" sqref="I6:I45 K6:K45 M6:M45 O6:O45" xr:uid="{00000000-0002-0000-0100-000008000000}">
      <formula1>20</formula1>
      <formula2>200000</formula2>
    </dataValidation>
    <dataValidation type="decimal" imeMode="off" allowBlank="1" showInputMessage="1" showErrorMessage="1" errorTitle="入力確認" error="20秒から20分以内で入力して下さい。_x000a_１分以上の場合は_x000a_1分45秒67→｢145.67｣の形式で_x000a_入力して下さい。" promptTitle="記録入力" prompt="例   1分13秒32→113.32               10分35秒45→1035.45_x000a_100分23秒45→10023.45" sqref="I48:I87 K48:K87 M48:M87 O48:O87" xr:uid="{00000000-0002-0000-0100-000009000000}">
      <formula1>20</formula1>
      <formula2>200000</formula2>
    </dataValidation>
  </dataValidations>
  <pageMargins left="0.39370078740157483" right="0.39370078740157483" top="0.39370078740157483" bottom="0.39370078740157483" header="0.51181102362204722" footer="0.51181102362204722"/>
  <pageSetup paperSize="9" scale="72" fitToHeight="2" orientation="landscape" blackAndWhite="1" horizontalDpi="4294967292" verticalDpi="300" r:id="rId1"/>
  <headerFooter alignWithMargins="0"/>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W128"/>
  <sheetViews>
    <sheetView showGridLines="0" workbookViewId="0">
      <pane ySplit="5" topLeftCell="A6" activePane="bottomLeft" state="frozen"/>
      <selection pane="bottomLeft" activeCell="F24" sqref="F24"/>
    </sheetView>
  </sheetViews>
  <sheetFormatPr defaultRowHeight="14.25" customHeight="1"/>
  <cols>
    <col min="1" max="1" width="4.42578125" style="18" customWidth="1"/>
    <col min="2" max="2" width="13.7109375" style="17" customWidth="1"/>
    <col min="3" max="3" width="7.7109375" style="18" customWidth="1"/>
    <col min="4" max="4" width="9.140625" style="18"/>
    <col min="5" max="5" width="9.140625" style="17"/>
    <col min="6" max="10" width="12.85546875" style="17" customWidth="1"/>
    <col min="11" max="11" width="9.140625" style="17" customWidth="1"/>
    <col min="12" max="12" width="12.7109375" style="17" customWidth="1"/>
    <col min="13" max="13" width="3.7109375" style="17" customWidth="1"/>
    <col min="14" max="14" width="14.42578125" style="17" customWidth="1"/>
    <col min="15" max="15" width="4.28515625" style="17" customWidth="1"/>
    <col min="16" max="16" width="2.7109375" style="17" customWidth="1"/>
    <col min="17" max="20" width="9.140625" style="17" customWidth="1"/>
    <col min="21" max="32" width="3.28515625" style="17" customWidth="1"/>
    <col min="33" max="33" width="4.5703125" style="17" customWidth="1"/>
    <col min="34" max="34" width="9.140625" style="17" customWidth="1"/>
    <col min="35" max="42" width="5.7109375" style="17" customWidth="1"/>
    <col min="43" max="44" width="9.140625" style="17" customWidth="1"/>
    <col min="45" max="48" width="5.140625" style="17" customWidth="1"/>
    <col min="49" max="52" width="9.140625" style="17" customWidth="1"/>
    <col min="53" max="16384" width="9.140625" style="17"/>
  </cols>
  <sheetData>
    <row r="1" spans="1:49" ht="14.25" customHeight="1">
      <c r="A1" s="5" t="str">
        <f>申込書!B1</f>
        <v>第27回ＪＳＣＡマスターズ水泳通信記録会</v>
      </c>
      <c r="I1" s="185" t="s">
        <v>89</v>
      </c>
      <c r="J1" s="187"/>
    </row>
    <row r="2" spans="1:49" ht="14.25" customHeight="1">
      <c r="B2" s="133" t="str">
        <f>IF(AND(AND(申込書!$E$20="",申込書!$P$20=""),申込書!$E$27&gt;5),"※競技役員欄にご記入がありません。このままですと受付できません。","")</f>
        <v/>
      </c>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49" ht="14.25" customHeight="1">
      <c r="A3" s="3" t="str">
        <f>申込書!C4&amp;申込書!D4&amp;"-0"&amp;申込書!G4&amp;申込書!H4&amp;申込書!I4</f>
        <v>-0</v>
      </c>
      <c r="B3" s="16"/>
      <c r="C3" s="8"/>
      <c r="D3" s="8" t="str">
        <f>IF(申込書!C6="","チーム登録を行って下さい",申込書!C6)</f>
        <v>チーム登録を行って下さい</v>
      </c>
      <c r="N3" s="18"/>
      <c r="O3" s="18"/>
    </row>
    <row r="4" spans="1:49" ht="14.25" customHeight="1">
      <c r="B4" s="19"/>
      <c r="C4" s="20"/>
      <c r="D4" s="20"/>
      <c r="G4" s="58" t="s">
        <v>65</v>
      </c>
      <c r="N4" s="17" t="str">
        <f>申込書!Q4&amp;申込書!R4&amp;申込書!S4&amp;申込書!T4&amp;申込書!U4&amp;申込書!W4</f>
        <v/>
      </c>
    </row>
    <row r="5" spans="1:49" s="18" customFormat="1" ht="14.25" customHeight="1">
      <c r="A5" s="21" t="s">
        <v>16</v>
      </c>
      <c r="B5" s="21" t="s">
        <v>17</v>
      </c>
      <c r="C5" s="21" t="s">
        <v>25</v>
      </c>
      <c r="D5" s="21" t="s">
        <v>18</v>
      </c>
      <c r="E5" s="21" t="s">
        <v>23</v>
      </c>
      <c r="F5" s="21" t="s">
        <v>19</v>
      </c>
      <c r="G5" s="21" t="s">
        <v>20</v>
      </c>
      <c r="H5" s="21" t="s">
        <v>21</v>
      </c>
      <c r="I5" s="21" t="s">
        <v>22</v>
      </c>
      <c r="J5" s="54"/>
      <c r="N5" s="17"/>
      <c r="O5" s="17"/>
      <c r="U5" s="18" t="s">
        <v>24</v>
      </c>
      <c r="Y5" s="18" t="s">
        <v>154</v>
      </c>
      <c r="AC5" s="18" t="s">
        <v>182</v>
      </c>
      <c r="AS5" s="265" t="s">
        <v>183</v>
      </c>
      <c r="AT5" s="265"/>
      <c r="AU5" s="265"/>
      <c r="AV5" s="265"/>
    </row>
    <row r="6" spans="1:49" s="26" customFormat="1" ht="14.25" customHeight="1">
      <c r="A6" s="22" t="s">
        <v>59</v>
      </c>
      <c r="B6" s="23"/>
      <c r="C6" s="24"/>
      <c r="D6" s="23"/>
      <c r="E6" s="24"/>
      <c r="F6" s="25" t="str">
        <f>IF(AQ14&gt;1,"区分の重複があります!!","")</f>
        <v/>
      </c>
      <c r="G6" s="24"/>
      <c r="H6" s="24"/>
      <c r="I6" s="24"/>
      <c r="K6" s="26">
        <f>申込一覧表!Y87</f>
        <v>0</v>
      </c>
      <c r="N6" s="27"/>
      <c r="O6" s="27"/>
      <c r="Q6" s="26" t="s">
        <v>95</v>
      </c>
      <c r="R6" s="26" t="s">
        <v>96</v>
      </c>
      <c r="S6" s="26" t="s">
        <v>93</v>
      </c>
      <c r="T6" s="26" t="s">
        <v>94</v>
      </c>
      <c r="U6" s="26" t="s">
        <v>51</v>
      </c>
      <c r="V6" s="26" t="s">
        <v>52</v>
      </c>
      <c r="W6" s="26" t="s">
        <v>53</v>
      </c>
      <c r="X6" s="26" t="s">
        <v>54</v>
      </c>
      <c r="Y6" s="26" t="s">
        <v>51</v>
      </c>
      <c r="Z6" s="26" t="s">
        <v>52</v>
      </c>
      <c r="AA6" s="26" t="s">
        <v>53</v>
      </c>
      <c r="AB6" s="26" t="s">
        <v>54</v>
      </c>
      <c r="AC6" s="26" t="s">
        <v>51</v>
      </c>
      <c r="AD6" s="26" t="s">
        <v>52</v>
      </c>
      <c r="AE6" s="26" t="s">
        <v>53</v>
      </c>
      <c r="AF6" s="26" t="s">
        <v>54</v>
      </c>
      <c r="AH6" s="26" t="s">
        <v>25</v>
      </c>
      <c r="AI6" s="122">
        <v>119</v>
      </c>
      <c r="AJ6" s="122">
        <v>120</v>
      </c>
      <c r="AK6" s="122">
        <v>160</v>
      </c>
      <c r="AL6" s="122">
        <v>200</v>
      </c>
      <c r="AM6" s="122">
        <v>240</v>
      </c>
      <c r="AN6" s="122">
        <v>280</v>
      </c>
      <c r="AO6" s="122">
        <v>320</v>
      </c>
      <c r="AP6" s="122">
        <v>360</v>
      </c>
      <c r="AS6" s="26" t="s">
        <v>51</v>
      </c>
      <c r="AT6" s="26" t="s">
        <v>52</v>
      </c>
      <c r="AU6" s="26" t="s">
        <v>53</v>
      </c>
      <c r="AV6" s="26" t="s">
        <v>54</v>
      </c>
    </row>
    <row r="7" spans="1:49" ht="14.25" customHeight="1">
      <c r="A7" s="21" t="str">
        <f>IF(F7="","",1)</f>
        <v/>
      </c>
      <c r="B7" s="28" t="str">
        <f>IF(D7="","",リレーオーダー用紙!$N$4)</f>
        <v/>
      </c>
      <c r="C7" s="29" t="str">
        <f t="shared" ref="C7:C13" si="0">IF(D7="","",IF(D7&lt;120,119,FLOOR(D7,40)))</f>
        <v/>
      </c>
      <c r="D7" s="29" t="str">
        <f t="shared" ref="D7:D13" si="1">IF(SUM(U7:X7)=0,"",SUM(U7:X7))</f>
        <v/>
      </c>
      <c r="E7" s="101"/>
      <c r="F7" s="102"/>
      <c r="G7" s="102"/>
      <c r="H7" s="102"/>
      <c r="I7" s="102"/>
      <c r="J7" s="53" t="str">
        <f>IF(COUNTIF(AC7:AF7,"&gt;1")&gt;0,"泳者重複!!","")</f>
        <v/>
      </c>
      <c r="K7" s="17">
        <v>1</v>
      </c>
      <c r="L7" s="17" t="str">
        <f>IF(K7&lt;=K$6,VLOOKUP(K7,申込一覧表!Z:AA,2,0),"")</f>
        <v/>
      </c>
      <c r="M7" s="17">
        <f>IF(K7&lt;=K$6,VLOOKUP(K7,申込一覧表!Z:AB,3,0),0)</f>
        <v>0</v>
      </c>
      <c r="N7" s="30" t="str">
        <f>IF(M7=0,"",L7)</f>
        <v/>
      </c>
      <c r="O7" s="17" t="str">
        <f>IF(K7&lt;=K$6,VLOOKUP(K7,申込一覧表!Z:AG,8,0),"")</f>
        <v/>
      </c>
      <c r="P7" s="17" t="str">
        <f>IF(K7&lt;=K$6,VLOOKUP(K7,申込一覧表!Z:AD,5,0),"")</f>
        <v/>
      </c>
      <c r="Q7" s="17">
        <f t="shared" ref="Q7:Q38" si="2">COUNTIF($F$7:$I$13,N7)+COUNTIF($F$25:$I$31,N7)</f>
        <v>56</v>
      </c>
      <c r="R7" s="17">
        <f t="shared" ref="R7:R38" si="3">COUNTIF($F$16:$I$22,N7)+COUNTIF($F$34:$I$40,N7)</f>
        <v>56</v>
      </c>
      <c r="S7" s="17">
        <f t="shared" ref="S7:S46" si="4">COUNTIF($F$43:$I$49,N7)</f>
        <v>28</v>
      </c>
      <c r="T7" s="17">
        <f>COUNTIF($F$52:$I$58,_LM7)</f>
        <v>0</v>
      </c>
      <c r="U7" s="17" t="str">
        <f t="shared" ref="U7:X13" si="5">IF(F7="","",VLOOKUP(F7,$N$7:$O$87,2,0))</f>
        <v/>
      </c>
      <c r="V7" s="17" t="str">
        <f t="shared" si="5"/>
        <v/>
      </c>
      <c r="W7" s="17" t="str">
        <f t="shared" si="5"/>
        <v/>
      </c>
      <c r="X7" s="17" t="str">
        <f t="shared" si="5"/>
        <v/>
      </c>
      <c r="AC7" s="17" t="str">
        <f t="shared" ref="AC7:AF13" si="6">IF(F7="","",VLOOKUP(F7,$N$7:$T$87,4,0))</f>
        <v/>
      </c>
      <c r="AD7" s="17" t="str">
        <f t="shared" si="6"/>
        <v/>
      </c>
      <c r="AE7" s="17" t="str">
        <f t="shared" si="6"/>
        <v/>
      </c>
      <c r="AF7" s="17" t="str">
        <f t="shared" si="6"/>
        <v/>
      </c>
      <c r="AG7" s="17">
        <v>1</v>
      </c>
      <c r="AH7" s="121" t="str">
        <f t="shared" ref="AH7:AH13" si="7">C7</f>
        <v/>
      </c>
      <c r="AI7" s="17">
        <f>IF(AI$6=$AH7,1,0)</f>
        <v>0</v>
      </c>
      <c r="AJ7" s="17">
        <f t="shared" ref="AJ7:AP13" si="8">IF(AJ$6=$AH7,1,0)</f>
        <v>0</v>
      </c>
      <c r="AK7" s="17">
        <f t="shared" si="8"/>
        <v>0</v>
      </c>
      <c r="AL7" s="17">
        <f t="shared" si="8"/>
        <v>0</v>
      </c>
      <c r="AM7" s="17">
        <f t="shared" si="8"/>
        <v>0</v>
      </c>
      <c r="AN7" s="17">
        <f t="shared" si="8"/>
        <v>0</v>
      </c>
      <c r="AO7" s="17">
        <f t="shared" si="8"/>
        <v>0</v>
      </c>
      <c r="AP7" s="17">
        <f t="shared" si="8"/>
        <v>0</v>
      </c>
      <c r="AS7" s="17" t="str">
        <f>IF(F7="","",VLOOKUP(F7,$N$7:$AG$86,20,0))</f>
        <v/>
      </c>
      <c r="AT7" s="17" t="str">
        <f>IF(G7="","",VLOOKUP(G7,$N$7:$AG$86,20,0))</f>
        <v/>
      </c>
      <c r="AU7" s="17" t="str">
        <f>IF(H7="","",VLOOKUP(H7,$N$7:$AG$86,20,0))</f>
        <v/>
      </c>
      <c r="AV7" s="17" t="str">
        <f>IF(I7="","",VLOOKUP(I7,$N$7:$AG$86,20,0))</f>
        <v/>
      </c>
      <c r="AW7" s="4" t="str">
        <f>IF(E7="","999:99.99"," "&amp;LEFT(RIGHT("        "&amp;TEXT(E7,"0.00"),7),2)&amp;":"&amp;RIGHT(TEXT(E7,"0.00"),5))</f>
        <v>999:99.99</v>
      </c>
    </row>
    <row r="8" spans="1:49" ht="14.25" customHeight="1">
      <c r="A8" s="21" t="str">
        <f t="shared" ref="A8:A13" si="9">IF(F8="","",A7+1)</f>
        <v/>
      </c>
      <c r="B8" s="28" t="str">
        <f>IF(F8="","",リレーオーダー用紙!$N$4)</f>
        <v/>
      </c>
      <c r="C8" s="29" t="str">
        <f t="shared" si="0"/>
        <v/>
      </c>
      <c r="D8" s="29" t="str">
        <f t="shared" si="1"/>
        <v/>
      </c>
      <c r="E8" s="101"/>
      <c r="F8" s="102"/>
      <c r="G8" s="102"/>
      <c r="H8" s="102"/>
      <c r="I8" s="102"/>
      <c r="J8" s="53" t="str">
        <f t="shared" ref="J8:J13" si="10">IF(COUNTIF(AC8:AF8,"&gt;1")&gt;0,"泳者重複!!","")</f>
        <v/>
      </c>
      <c r="K8" s="17">
        <v>2</v>
      </c>
      <c r="L8" s="17" t="str">
        <f>IF(K8&lt;=K$6,VLOOKUP(K8,申込一覧表!Z:AA,2,0),"")</f>
        <v/>
      </c>
      <c r="M8" s="17">
        <f>IF(K8&lt;=K$6,VLOOKUP(K8,申込一覧表!Z:AB,3,0),0)</f>
        <v>0</v>
      </c>
      <c r="N8" s="31" t="str">
        <f t="shared" ref="N8:N71" si="11">IF(M8=0,"",L8)</f>
        <v/>
      </c>
      <c r="O8" s="17" t="str">
        <f>IF(K8&lt;=K$6,VLOOKUP(K8,申込一覧表!Z:AG,8,0),"")</f>
        <v/>
      </c>
      <c r="P8" s="17" t="str">
        <f>IF(K8&lt;=K$6,VLOOKUP(K8,申込一覧表!Z:AD,5,0),"")</f>
        <v/>
      </c>
      <c r="Q8" s="17">
        <f t="shared" si="2"/>
        <v>56</v>
      </c>
      <c r="R8" s="17">
        <f t="shared" si="3"/>
        <v>56</v>
      </c>
      <c r="S8" s="17">
        <f t="shared" si="4"/>
        <v>28</v>
      </c>
      <c r="T8" s="17">
        <f t="shared" ref="T8:T71" si="12">COUNTIF($F$52:$I$58,_LM7)</f>
        <v>0</v>
      </c>
      <c r="U8" s="17" t="str">
        <f t="shared" si="5"/>
        <v/>
      </c>
      <c r="V8" s="17" t="str">
        <f t="shared" si="5"/>
        <v/>
      </c>
      <c r="W8" s="17" t="str">
        <f t="shared" si="5"/>
        <v/>
      </c>
      <c r="X8" s="17" t="str">
        <f t="shared" si="5"/>
        <v/>
      </c>
      <c r="AC8" s="17" t="str">
        <f t="shared" si="6"/>
        <v/>
      </c>
      <c r="AD8" s="17" t="str">
        <f t="shared" si="6"/>
        <v/>
      </c>
      <c r="AE8" s="17" t="str">
        <f t="shared" si="6"/>
        <v/>
      </c>
      <c r="AF8" s="17" t="str">
        <f t="shared" si="6"/>
        <v/>
      </c>
      <c r="AG8" s="17">
        <v>2</v>
      </c>
      <c r="AH8" s="121" t="str">
        <f t="shared" si="7"/>
        <v/>
      </c>
      <c r="AI8" s="17">
        <f t="shared" ref="AI8:AI13" si="13">IF(AI$6=$AH8,1,0)</f>
        <v>0</v>
      </c>
      <c r="AJ8" s="17">
        <f t="shared" si="8"/>
        <v>0</v>
      </c>
      <c r="AK8" s="17">
        <f t="shared" si="8"/>
        <v>0</v>
      </c>
      <c r="AL8" s="17">
        <f t="shared" si="8"/>
        <v>0</v>
      </c>
      <c r="AM8" s="17">
        <f t="shared" si="8"/>
        <v>0</v>
      </c>
      <c r="AN8" s="17">
        <f t="shared" si="8"/>
        <v>0</v>
      </c>
      <c r="AO8" s="17">
        <f t="shared" si="8"/>
        <v>0</v>
      </c>
      <c r="AP8" s="17">
        <f t="shared" si="8"/>
        <v>0</v>
      </c>
      <c r="AS8" s="17" t="str">
        <f t="shared" ref="AS8:AS58" si="14">IF(F8="","",VLOOKUP(F8,$N$7:$AG$86,20,0))</f>
        <v/>
      </c>
      <c r="AT8" s="17" t="str">
        <f t="shared" ref="AT8:AT58" si="15">IF(G8="","",VLOOKUP(G8,$N$7:$AG$86,20,0))</f>
        <v/>
      </c>
      <c r="AU8" s="17" t="str">
        <f t="shared" ref="AU8:AU58" si="16">IF(H8="","",VLOOKUP(H8,$N$7:$AG$86,20,0))</f>
        <v/>
      </c>
      <c r="AV8" s="17" t="str">
        <f t="shared" ref="AV8:AV59" si="17">IF(I8="","",VLOOKUP(I8,$N$7:$AG$86,20,0))</f>
        <v/>
      </c>
      <c r="AW8" s="4" t="str">
        <f t="shared" ref="AW8:AW58" si="18">IF(E8="","999:99.99"," "&amp;LEFT(RIGHT("        "&amp;TEXT(E8,"0.00"),7),2)&amp;":"&amp;RIGHT(TEXT(E8,"0.00"),5))</f>
        <v>999:99.99</v>
      </c>
    </row>
    <row r="9" spans="1:49" ht="14.25" customHeight="1">
      <c r="A9" s="21" t="str">
        <f t="shared" si="9"/>
        <v/>
      </c>
      <c r="B9" s="28" t="str">
        <f>IF(F9="","",リレーオーダー用紙!$N$4)</f>
        <v/>
      </c>
      <c r="C9" s="29" t="str">
        <f t="shared" si="0"/>
        <v/>
      </c>
      <c r="D9" s="29" t="str">
        <f t="shared" si="1"/>
        <v/>
      </c>
      <c r="E9" s="101"/>
      <c r="F9" s="102"/>
      <c r="G9" s="102"/>
      <c r="H9" s="102"/>
      <c r="I9" s="102"/>
      <c r="J9" s="53" t="str">
        <f t="shared" si="10"/>
        <v/>
      </c>
      <c r="K9" s="17">
        <v>3</v>
      </c>
      <c r="L9" s="17" t="str">
        <f>IF(K9&lt;=K$6,VLOOKUP(K9,申込一覧表!Z:AA,2,0),"")</f>
        <v/>
      </c>
      <c r="M9" s="17">
        <f>IF(K9&lt;=K$6,VLOOKUP(K9,申込一覧表!Z:AB,3,0),0)</f>
        <v>0</v>
      </c>
      <c r="N9" s="31" t="str">
        <f t="shared" si="11"/>
        <v/>
      </c>
      <c r="O9" s="17" t="str">
        <f>IF(K9&lt;=K$6,VLOOKUP(K9,申込一覧表!Z:AG,8,0),"")</f>
        <v/>
      </c>
      <c r="P9" s="17" t="str">
        <f>IF(K9&lt;=K$6,VLOOKUP(K9,申込一覧表!Z:AD,5,0),"")</f>
        <v/>
      </c>
      <c r="Q9" s="17">
        <f t="shared" si="2"/>
        <v>56</v>
      </c>
      <c r="R9" s="17">
        <f t="shared" si="3"/>
        <v>56</v>
      </c>
      <c r="S9" s="17">
        <f t="shared" si="4"/>
        <v>28</v>
      </c>
      <c r="T9" s="17">
        <f t="shared" si="12"/>
        <v>0</v>
      </c>
      <c r="U9" s="17" t="str">
        <f t="shared" si="5"/>
        <v/>
      </c>
      <c r="V9" s="17" t="str">
        <f t="shared" si="5"/>
        <v/>
      </c>
      <c r="W9" s="17" t="str">
        <f t="shared" si="5"/>
        <v/>
      </c>
      <c r="X9" s="17" t="str">
        <f t="shared" si="5"/>
        <v/>
      </c>
      <c r="AC9" s="17" t="str">
        <f t="shared" si="6"/>
        <v/>
      </c>
      <c r="AD9" s="17" t="str">
        <f t="shared" si="6"/>
        <v/>
      </c>
      <c r="AE9" s="17" t="str">
        <f t="shared" si="6"/>
        <v/>
      </c>
      <c r="AF9" s="17" t="str">
        <f t="shared" si="6"/>
        <v/>
      </c>
      <c r="AG9" s="17">
        <v>3</v>
      </c>
      <c r="AH9" s="121" t="str">
        <f t="shared" si="7"/>
        <v/>
      </c>
      <c r="AI9" s="17">
        <f t="shared" si="13"/>
        <v>0</v>
      </c>
      <c r="AJ9" s="17">
        <f t="shared" si="8"/>
        <v>0</v>
      </c>
      <c r="AK9" s="17">
        <f t="shared" si="8"/>
        <v>0</v>
      </c>
      <c r="AL9" s="17">
        <f t="shared" si="8"/>
        <v>0</v>
      </c>
      <c r="AM9" s="17">
        <f t="shared" si="8"/>
        <v>0</v>
      </c>
      <c r="AN9" s="17">
        <f t="shared" si="8"/>
        <v>0</v>
      </c>
      <c r="AO9" s="17">
        <f t="shared" si="8"/>
        <v>0</v>
      </c>
      <c r="AP9" s="17">
        <f t="shared" si="8"/>
        <v>0</v>
      </c>
      <c r="AS9" s="17" t="str">
        <f t="shared" si="14"/>
        <v/>
      </c>
      <c r="AT9" s="17" t="str">
        <f t="shared" si="15"/>
        <v/>
      </c>
      <c r="AU9" s="17" t="str">
        <f t="shared" si="16"/>
        <v/>
      </c>
      <c r="AV9" s="17" t="str">
        <f t="shared" si="17"/>
        <v/>
      </c>
      <c r="AW9" s="4" t="str">
        <f t="shared" si="18"/>
        <v>999:99.99</v>
      </c>
    </row>
    <row r="10" spans="1:49" ht="14.25" customHeight="1">
      <c r="A10" s="21" t="str">
        <f t="shared" si="9"/>
        <v/>
      </c>
      <c r="B10" s="28" t="str">
        <f>IF(F10="","",リレーオーダー用紙!$N$4)</f>
        <v/>
      </c>
      <c r="C10" s="29" t="str">
        <f t="shared" si="0"/>
        <v/>
      </c>
      <c r="D10" s="29" t="str">
        <f t="shared" si="1"/>
        <v/>
      </c>
      <c r="E10" s="101"/>
      <c r="F10" s="102"/>
      <c r="G10" s="102"/>
      <c r="H10" s="102"/>
      <c r="I10" s="102"/>
      <c r="J10" s="53" t="str">
        <f t="shared" si="10"/>
        <v/>
      </c>
      <c r="K10" s="17">
        <v>4</v>
      </c>
      <c r="L10" s="17" t="str">
        <f>IF(K10&lt;=K$6,VLOOKUP(K10,申込一覧表!Z:AA,2,0),"")</f>
        <v/>
      </c>
      <c r="M10" s="17">
        <f>IF(K10&lt;=K$6,VLOOKUP(K10,申込一覧表!Z:AB,3,0),0)</f>
        <v>0</v>
      </c>
      <c r="N10" s="31" t="str">
        <f t="shared" si="11"/>
        <v/>
      </c>
      <c r="O10" s="17" t="str">
        <f>IF(K10&lt;=K$6,VLOOKUP(K10,申込一覧表!Z:AG,8,0),"")</f>
        <v/>
      </c>
      <c r="P10" s="17" t="str">
        <f>IF(K10&lt;=K$6,VLOOKUP(K10,申込一覧表!Z:AD,5,0),"")</f>
        <v/>
      </c>
      <c r="Q10" s="17">
        <f t="shared" si="2"/>
        <v>56</v>
      </c>
      <c r="R10" s="17">
        <f t="shared" si="3"/>
        <v>56</v>
      </c>
      <c r="S10" s="17">
        <f t="shared" si="4"/>
        <v>28</v>
      </c>
      <c r="T10" s="17">
        <f t="shared" si="12"/>
        <v>0</v>
      </c>
      <c r="U10" s="17" t="str">
        <f t="shared" si="5"/>
        <v/>
      </c>
      <c r="V10" s="17" t="str">
        <f t="shared" si="5"/>
        <v/>
      </c>
      <c r="W10" s="17" t="str">
        <f t="shared" si="5"/>
        <v/>
      </c>
      <c r="X10" s="17" t="str">
        <f t="shared" si="5"/>
        <v/>
      </c>
      <c r="AC10" s="17" t="str">
        <f t="shared" si="6"/>
        <v/>
      </c>
      <c r="AD10" s="17" t="str">
        <f t="shared" si="6"/>
        <v/>
      </c>
      <c r="AE10" s="17" t="str">
        <f t="shared" si="6"/>
        <v/>
      </c>
      <c r="AF10" s="17" t="str">
        <f t="shared" si="6"/>
        <v/>
      </c>
      <c r="AG10" s="17">
        <v>4</v>
      </c>
      <c r="AH10" s="121" t="str">
        <f t="shared" si="7"/>
        <v/>
      </c>
      <c r="AI10" s="17">
        <f t="shared" si="13"/>
        <v>0</v>
      </c>
      <c r="AJ10" s="17">
        <f t="shared" si="8"/>
        <v>0</v>
      </c>
      <c r="AK10" s="17">
        <f t="shared" si="8"/>
        <v>0</v>
      </c>
      <c r="AL10" s="17">
        <f t="shared" si="8"/>
        <v>0</v>
      </c>
      <c r="AM10" s="17">
        <f t="shared" si="8"/>
        <v>0</v>
      </c>
      <c r="AN10" s="17">
        <f t="shared" si="8"/>
        <v>0</v>
      </c>
      <c r="AO10" s="17">
        <f t="shared" si="8"/>
        <v>0</v>
      </c>
      <c r="AP10" s="17">
        <f t="shared" si="8"/>
        <v>0</v>
      </c>
      <c r="AS10" s="17" t="str">
        <f t="shared" si="14"/>
        <v/>
      </c>
      <c r="AT10" s="17" t="str">
        <f t="shared" si="15"/>
        <v/>
      </c>
      <c r="AU10" s="17" t="str">
        <f t="shared" si="16"/>
        <v/>
      </c>
      <c r="AV10" s="17" t="str">
        <f t="shared" si="17"/>
        <v/>
      </c>
      <c r="AW10" s="4" t="str">
        <f t="shared" si="18"/>
        <v>999:99.99</v>
      </c>
    </row>
    <row r="11" spans="1:49" ht="14.25" customHeight="1">
      <c r="A11" s="21" t="str">
        <f t="shared" si="9"/>
        <v/>
      </c>
      <c r="B11" s="28" t="str">
        <f>IF(F11="","",リレーオーダー用紙!$N$4)</f>
        <v/>
      </c>
      <c r="C11" s="29" t="str">
        <f t="shared" si="0"/>
        <v/>
      </c>
      <c r="D11" s="29" t="str">
        <f t="shared" si="1"/>
        <v/>
      </c>
      <c r="E11" s="101"/>
      <c r="F11" s="102"/>
      <c r="G11" s="102"/>
      <c r="H11" s="102"/>
      <c r="I11" s="102"/>
      <c r="J11" s="53" t="str">
        <f t="shared" si="10"/>
        <v/>
      </c>
      <c r="K11" s="17">
        <v>5</v>
      </c>
      <c r="L11" s="17" t="str">
        <f>IF(K11&lt;=K$6,VLOOKUP(K11,申込一覧表!Z:AA,2,0),"")</f>
        <v/>
      </c>
      <c r="M11" s="17">
        <f>IF(K11&lt;=K$6,VLOOKUP(K11,申込一覧表!Z:AB,3,0),0)</f>
        <v>0</v>
      </c>
      <c r="N11" s="31" t="str">
        <f t="shared" si="11"/>
        <v/>
      </c>
      <c r="O11" s="17" t="str">
        <f>IF(K11&lt;=K$6,VLOOKUP(K11,申込一覧表!Z:AG,8,0),"")</f>
        <v/>
      </c>
      <c r="P11" s="17" t="str">
        <f>IF(K11&lt;=K$6,VLOOKUP(K11,申込一覧表!Z:AD,5,0),"")</f>
        <v/>
      </c>
      <c r="Q11" s="17">
        <f t="shared" si="2"/>
        <v>56</v>
      </c>
      <c r="R11" s="17">
        <f t="shared" si="3"/>
        <v>56</v>
      </c>
      <c r="S11" s="17">
        <f t="shared" si="4"/>
        <v>28</v>
      </c>
      <c r="T11" s="17">
        <f t="shared" si="12"/>
        <v>0</v>
      </c>
      <c r="U11" s="17" t="str">
        <f t="shared" si="5"/>
        <v/>
      </c>
      <c r="V11" s="17" t="str">
        <f t="shared" si="5"/>
        <v/>
      </c>
      <c r="W11" s="17" t="str">
        <f t="shared" si="5"/>
        <v/>
      </c>
      <c r="X11" s="17" t="str">
        <f t="shared" si="5"/>
        <v/>
      </c>
      <c r="AC11" s="17" t="str">
        <f t="shared" si="6"/>
        <v/>
      </c>
      <c r="AD11" s="17" t="str">
        <f t="shared" si="6"/>
        <v/>
      </c>
      <c r="AE11" s="17" t="str">
        <f t="shared" si="6"/>
        <v/>
      </c>
      <c r="AF11" s="17" t="str">
        <f t="shared" si="6"/>
        <v/>
      </c>
      <c r="AG11" s="17">
        <v>5</v>
      </c>
      <c r="AH11" s="121" t="str">
        <f t="shared" si="7"/>
        <v/>
      </c>
      <c r="AI11" s="17">
        <f t="shared" si="13"/>
        <v>0</v>
      </c>
      <c r="AJ11" s="17">
        <f t="shared" si="8"/>
        <v>0</v>
      </c>
      <c r="AK11" s="17">
        <f t="shared" si="8"/>
        <v>0</v>
      </c>
      <c r="AL11" s="17">
        <f t="shared" si="8"/>
        <v>0</v>
      </c>
      <c r="AM11" s="17">
        <f t="shared" si="8"/>
        <v>0</v>
      </c>
      <c r="AN11" s="17">
        <f t="shared" si="8"/>
        <v>0</v>
      </c>
      <c r="AO11" s="17">
        <f t="shared" si="8"/>
        <v>0</v>
      </c>
      <c r="AP11" s="17">
        <f t="shared" si="8"/>
        <v>0</v>
      </c>
      <c r="AS11" s="17" t="str">
        <f t="shared" si="14"/>
        <v/>
      </c>
      <c r="AT11" s="17" t="str">
        <f t="shared" si="15"/>
        <v/>
      </c>
      <c r="AU11" s="17" t="str">
        <f t="shared" si="16"/>
        <v/>
      </c>
      <c r="AV11" s="17" t="str">
        <f t="shared" si="17"/>
        <v/>
      </c>
      <c r="AW11" s="4" t="str">
        <f t="shared" si="18"/>
        <v>999:99.99</v>
      </c>
    </row>
    <row r="12" spans="1:49" ht="14.25" customHeight="1">
      <c r="A12" s="21" t="str">
        <f t="shared" si="9"/>
        <v/>
      </c>
      <c r="B12" s="28" t="str">
        <f>IF(F12="","",リレーオーダー用紙!$N$4)</f>
        <v/>
      </c>
      <c r="C12" s="29" t="str">
        <f t="shared" si="0"/>
        <v/>
      </c>
      <c r="D12" s="29" t="str">
        <f t="shared" si="1"/>
        <v/>
      </c>
      <c r="E12" s="101"/>
      <c r="F12" s="102"/>
      <c r="G12" s="102"/>
      <c r="H12" s="102"/>
      <c r="I12" s="102"/>
      <c r="J12" s="53" t="str">
        <f t="shared" si="10"/>
        <v/>
      </c>
      <c r="K12" s="17">
        <v>6</v>
      </c>
      <c r="L12" s="17" t="str">
        <f>IF(K12&lt;=K$6,VLOOKUP(K12,申込一覧表!Z:AA,2,0),"")</f>
        <v/>
      </c>
      <c r="M12" s="17">
        <f>IF(K12&lt;=K$6,VLOOKUP(K12,申込一覧表!Z:AB,3,0),0)</f>
        <v>0</v>
      </c>
      <c r="N12" s="31" t="str">
        <f t="shared" si="11"/>
        <v/>
      </c>
      <c r="O12" s="17" t="str">
        <f>IF(K12&lt;=K$6,VLOOKUP(K12,申込一覧表!Z:AG,8,0),"")</f>
        <v/>
      </c>
      <c r="P12" s="17" t="str">
        <f>IF(K12&lt;=K$6,VLOOKUP(K12,申込一覧表!Z:AD,5,0),"")</f>
        <v/>
      </c>
      <c r="Q12" s="17">
        <f t="shared" si="2"/>
        <v>56</v>
      </c>
      <c r="R12" s="17">
        <f t="shared" si="3"/>
        <v>56</v>
      </c>
      <c r="S12" s="17">
        <f t="shared" si="4"/>
        <v>28</v>
      </c>
      <c r="T12" s="17">
        <f t="shared" si="12"/>
        <v>0</v>
      </c>
      <c r="U12" s="17" t="str">
        <f t="shared" si="5"/>
        <v/>
      </c>
      <c r="V12" s="17" t="str">
        <f t="shared" si="5"/>
        <v/>
      </c>
      <c r="W12" s="17" t="str">
        <f t="shared" si="5"/>
        <v/>
      </c>
      <c r="X12" s="17" t="str">
        <f t="shared" si="5"/>
        <v/>
      </c>
      <c r="AC12" s="17" t="str">
        <f t="shared" si="6"/>
        <v/>
      </c>
      <c r="AD12" s="17" t="str">
        <f t="shared" si="6"/>
        <v/>
      </c>
      <c r="AE12" s="17" t="str">
        <f t="shared" si="6"/>
        <v/>
      </c>
      <c r="AF12" s="17" t="str">
        <f t="shared" si="6"/>
        <v/>
      </c>
      <c r="AG12" s="17">
        <v>6</v>
      </c>
      <c r="AH12" s="121" t="str">
        <f t="shared" si="7"/>
        <v/>
      </c>
      <c r="AI12" s="17">
        <f t="shared" si="13"/>
        <v>0</v>
      </c>
      <c r="AJ12" s="17">
        <f t="shared" si="8"/>
        <v>0</v>
      </c>
      <c r="AK12" s="17">
        <f t="shared" si="8"/>
        <v>0</v>
      </c>
      <c r="AL12" s="17">
        <f t="shared" si="8"/>
        <v>0</v>
      </c>
      <c r="AM12" s="17">
        <f t="shared" si="8"/>
        <v>0</v>
      </c>
      <c r="AN12" s="17">
        <f t="shared" si="8"/>
        <v>0</v>
      </c>
      <c r="AO12" s="17">
        <f t="shared" si="8"/>
        <v>0</v>
      </c>
      <c r="AP12" s="17">
        <f t="shared" si="8"/>
        <v>0</v>
      </c>
      <c r="AS12" s="17" t="str">
        <f t="shared" si="14"/>
        <v/>
      </c>
      <c r="AT12" s="17" t="str">
        <f t="shared" si="15"/>
        <v/>
      </c>
      <c r="AU12" s="17" t="str">
        <f t="shared" si="16"/>
        <v/>
      </c>
      <c r="AV12" s="17" t="str">
        <f t="shared" si="17"/>
        <v/>
      </c>
      <c r="AW12" s="4" t="str">
        <f t="shared" si="18"/>
        <v>999:99.99</v>
      </c>
    </row>
    <row r="13" spans="1:49" ht="14.25" customHeight="1">
      <c r="A13" s="21" t="str">
        <f t="shared" si="9"/>
        <v/>
      </c>
      <c r="B13" s="28" t="str">
        <f>IF(F13="","",リレーオーダー用紙!$N$4)</f>
        <v/>
      </c>
      <c r="C13" s="29" t="str">
        <f t="shared" si="0"/>
        <v/>
      </c>
      <c r="D13" s="29" t="str">
        <f t="shared" si="1"/>
        <v/>
      </c>
      <c r="E13" s="101"/>
      <c r="F13" s="102"/>
      <c r="G13" s="102"/>
      <c r="H13" s="102"/>
      <c r="I13" s="102"/>
      <c r="J13" s="53" t="str">
        <f t="shared" si="10"/>
        <v/>
      </c>
      <c r="K13" s="17">
        <v>7</v>
      </c>
      <c r="L13" s="17" t="str">
        <f>IF(K13&lt;=K$6,VLOOKUP(K13,申込一覧表!Z:AA,2,0),"")</f>
        <v/>
      </c>
      <c r="M13" s="17">
        <f>IF(K13&lt;=K$6,VLOOKUP(K13,申込一覧表!Z:AB,3,0),0)</f>
        <v>0</v>
      </c>
      <c r="N13" s="31" t="str">
        <f t="shared" si="11"/>
        <v/>
      </c>
      <c r="O13" s="17" t="str">
        <f>IF(K13&lt;=K$6,VLOOKUP(K13,申込一覧表!Z:AG,8,0),"")</f>
        <v/>
      </c>
      <c r="P13" s="17" t="str">
        <f>IF(K13&lt;=K$6,VLOOKUP(K13,申込一覧表!Z:AD,5,0),"")</f>
        <v/>
      </c>
      <c r="Q13" s="17">
        <f t="shared" si="2"/>
        <v>56</v>
      </c>
      <c r="R13" s="17">
        <f t="shared" si="3"/>
        <v>56</v>
      </c>
      <c r="S13" s="17">
        <f t="shared" si="4"/>
        <v>28</v>
      </c>
      <c r="T13" s="17">
        <f t="shared" si="12"/>
        <v>0</v>
      </c>
      <c r="U13" s="17" t="str">
        <f t="shared" si="5"/>
        <v/>
      </c>
      <c r="V13" s="17" t="str">
        <f t="shared" si="5"/>
        <v/>
      </c>
      <c r="W13" s="17" t="str">
        <f t="shared" si="5"/>
        <v/>
      </c>
      <c r="X13" s="17" t="str">
        <f t="shared" si="5"/>
        <v/>
      </c>
      <c r="AC13" s="17" t="str">
        <f t="shared" si="6"/>
        <v/>
      </c>
      <c r="AD13" s="17" t="str">
        <f t="shared" si="6"/>
        <v/>
      </c>
      <c r="AE13" s="17" t="str">
        <f t="shared" si="6"/>
        <v/>
      </c>
      <c r="AF13" s="17" t="str">
        <f t="shared" si="6"/>
        <v/>
      </c>
      <c r="AG13" s="17">
        <v>7</v>
      </c>
      <c r="AH13" s="121" t="str">
        <f t="shared" si="7"/>
        <v/>
      </c>
      <c r="AI13" s="17">
        <f t="shared" si="13"/>
        <v>0</v>
      </c>
      <c r="AJ13" s="17">
        <f t="shared" si="8"/>
        <v>0</v>
      </c>
      <c r="AK13" s="17">
        <f t="shared" si="8"/>
        <v>0</v>
      </c>
      <c r="AL13" s="17">
        <f t="shared" si="8"/>
        <v>0</v>
      </c>
      <c r="AM13" s="17">
        <f t="shared" si="8"/>
        <v>0</v>
      </c>
      <c r="AN13" s="17">
        <f t="shared" si="8"/>
        <v>0</v>
      </c>
      <c r="AO13" s="17">
        <f t="shared" si="8"/>
        <v>0</v>
      </c>
      <c r="AP13" s="17">
        <f t="shared" si="8"/>
        <v>0</v>
      </c>
      <c r="AS13" s="17" t="str">
        <f t="shared" si="14"/>
        <v/>
      </c>
      <c r="AT13" s="17" t="str">
        <f t="shared" si="15"/>
        <v/>
      </c>
      <c r="AU13" s="17" t="str">
        <f t="shared" si="16"/>
        <v/>
      </c>
      <c r="AV13" s="17" t="str">
        <f t="shared" si="17"/>
        <v/>
      </c>
      <c r="AW13" s="4" t="str">
        <f t="shared" si="18"/>
        <v>999:99.99</v>
      </c>
    </row>
    <row r="14" spans="1:49" s="27" customFormat="1" ht="14.25" customHeight="1">
      <c r="A14" s="32"/>
      <c r="B14" s="33"/>
      <c r="C14" s="119"/>
      <c r="D14" s="34"/>
      <c r="E14" s="35"/>
      <c r="F14" s="36"/>
      <c r="G14" s="36"/>
      <c r="H14" s="36"/>
      <c r="I14" s="36"/>
      <c r="J14" s="36"/>
      <c r="K14" s="17">
        <v>8</v>
      </c>
      <c r="L14" s="17" t="str">
        <f>IF(K14&lt;=K$6,VLOOKUP(K14,申込一覧表!Z:AA,2,0),"")</f>
        <v/>
      </c>
      <c r="M14" s="17">
        <f>IF(K14&lt;=K$6,VLOOKUP(K14,申込一覧表!Z:AB,3,0),0)</f>
        <v>0</v>
      </c>
      <c r="N14" s="31" t="str">
        <f t="shared" si="11"/>
        <v/>
      </c>
      <c r="O14" s="17" t="str">
        <f>IF(K14&lt;=K$6,VLOOKUP(K14,申込一覧表!Z:AG,8,0),"")</f>
        <v/>
      </c>
      <c r="P14" s="17" t="str">
        <f>IF(K14&lt;=K$6,VLOOKUP(K14,申込一覧表!Z:AD,5,0),"")</f>
        <v/>
      </c>
      <c r="Q14" s="17">
        <f t="shared" si="2"/>
        <v>56</v>
      </c>
      <c r="R14" s="17">
        <f t="shared" si="3"/>
        <v>56</v>
      </c>
      <c r="S14" s="17">
        <f t="shared" si="4"/>
        <v>28</v>
      </c>
      <c r="T14" s="17">
        <f t="shared" si="12"/>
        <v>0</v>
      </c>
      <c r="U14" s="17"/>
      <c r="V14" s="17"/>
      <c r="W14" s="17"/>
      <c r="X14" s="17"/>
      <c r="Y14" s="17"/>
      <c r="Z14" s="17"/>
      <c r="AA14" s="17"/>
      <c r="AB14" s="17"/>
      <c r="AC14" s="17"/>
      <c r="AD14" s="17"/>
      <c r="AE14" s="17"/>
      <c r="AF14" s="17"/>
      <c r="AG14" s="17">
        <v>8</v>
      </c>
      <c r="AH14" s="120"/>
      <c r="AI14" s="27">
        <f t="shared" ref="AI14:AP14" si="19">SUM(AI7:AI13)</f>
        <v>0</v>
      </c>
      <c r="AJ14" s="27">
        <f t="shared" si="19"/>
        <v>0</v>
      </c>
      <c r="AK14" s="27">
        <f t="shared" si="19"/>
        <v>0</v>
      </c>
      <c r="AL14" s="27">
        <f t="shared" si="19"/>
        <v>0</v>
      </c>
      <c r="AM14" s="27">
        <f t="shared" si="19"/>
        <v>0</v>
      </c>
      <c r="AN14" s="27">
        <f t="shared" si="19"/>
        <v>0</v>
      </c>
      <c r="AO14" s="27">
        <f t="shared" si="19"/>
        <v>0</v>
      </c>
      <c r="AP14" s="27">
        <f t="shared" si="19"/>
        <v>0</v>
      </c>
      <c r="AQ14" s="27">
        <f>MAX(AI14:AP14)</f>
        <v>0</v>
      </c>
      <c r="AR14" s="27">
        <f>SUM(AI14:AP14)</f>
        <v>0</v>
      </c>
      <c r="AS14" s="17" t="str">
        <f t="shared" si="14"/>
        <v/>
      </c>
      <c r="AT14" s="17" t="str">
        <f t="shared" si="15"/>
        <v/>
      </c>
      <c r="AU14" s="17" t="str">
        <f t="shared" si="16"/>
        <v/>
      </c>
      <c r="AV14" s="17" t="str">
        <f t="shared" si="17"/>
        <v/>
      </c>
      <c r="AW14" s="4"/>
    </row>
    <row r="15" spans="1:49" s="26" customFormat="1" ht="14.25" customHeight="1">
      <c r="A15" s="37" t="s">
        <v>60</v>
      </c>
      <c r="B15" s="24"/>
      <c r="C15" s="24"/>
      <c r="D15" s="24"/>
      <c r="E15" s="24"/>
      <c r="F15" s="25" t="str">
        <f>IF(AQ23&gt;1,"区分の重複があります!!","")</f>
        <v/>
      </c>
      <c r="G15" s="24"/>
      <c r="H15" s="24"/>
      <c r="I15" s="24"/>
      <c r="K15" s="17">
        <v>9</v>
      </c>
      <c r="L15" s="17" t="str">
        <f>IF(K15&lt;=K$6,VLOOKUP(K15,申込一覧表!Z:AA,2,0),"")</f>
        <v/>
      </c>
      <c r="M15" s="17">
        <f>IF(K15&lt;=K$6,VLOOKUP(K15,申込一覧表!Z:AB,3,0),0)</f>
        <v>0</v>
      </c>
      <c r="N15" s="31" t="str">
        <f t="shared" si="11"/>
        <v/>
      </c>
      <c r="O15" s="17" t="str">
        <f>IF(K15&lt;=K$6,VLOOKUP(K15,申込一覧表!Z:AG,8,0),"")</f>
        <v/>
      </c>
      <c r="P15" s="17" t="str">
        <f>IF(K15&lt;=K$6,VLOOKUP(K15,申込一覧表!Z:AD,5,0),"")</f>
        <v/>
      </c>
      <c r="Q15" s="17">
        <f t="shared" si="2"/>
        <v>56</v>
      </c>
      <c r="R15" s="17">
        <f t="shared" si="3"/>
        <v>56</v>
      </c>
      <c r="S15" s="17">
        <f t="shared" si="4"/>
        <v>28</v>
      </c>
      <c r="T15" s="17">
        <f t="shared" si="12"/>
        <v>0</v>
      </c>
      <c r="U15" s="17"/>
      <c r="V15" s="17"/>
      <c r="W15" s="17"/>
      <c r="X15" s="17"/>
      <c r="Y15" s="17"/>
      <c r="Z15" s="17"/>
      <c r="AA15" s="17"/>
      <c r="AB15" s="17"/>
      <c r="AC15" s="17"/>
      <c r="AD15" s="17"/>
      <c r="AE15" s="17"/>
      <c r="AF15" s="17"/>
      <c r="AG15" s="17">
        <v>9</v>
      </c>
      <c r="AS15" s="17"/>
      <c r="AT15" s="17" t="str">
        <f t="shared" si="15"/>
        <v/>
      </c>
      <c r="AU15" s="17" t="str">
        <f t="shared" si="16"/>
        <v/>
      </c>
      <c r="AV15" s="17" t="str">
        <f t="shared" si="17"/>
        <v/>
      </c>
      <c r="AW15" s="4"/>
    </row>
    <row r="16" spans="1:49" ht="14.25" customHeight="1">
      <c r="A16" s="21" t="str">
        <f>IF(F16="","",1)</f>
        <v/>
      </c>
      <c r="B16" s="28" t="str">
        <f>IF(F16="","",リレーオーダー用紙!$N$4)</f>
        <v/>
      </c>
      <c r="C16" s="29" t="str">
        <f t="shared" ref="C16:C22" si="20">IF(D16="","",IF(D16&lt;120,119,FLOOR(D16,40)))</f>
        <v/>
      </c>
      <c r="D16" s="29" t="str">
        <f>IF(SUM(U16:X16)=0,"",SUM(U16:X16))</f>
        <v/>
      </c>
      <c r="E16" s="101"/>
      <c r="F16" s="102"/>
      <c r="G16" s="102"/>
      <c r="H16" s="102"/>
      <c r="I16" s="102"/>
      <c r="J16" s="53" t="str">
        <f>IF(COUNTIF(AC16:AF16,"&gt;1")&gt;0,"泳者重複!!","")</f>
        <v/>
      </c>
      <c r="K16" s="17">
        <v>10</v>
      </c>
      <c r="L16" s="17" t="str">
        <f>IF(K16&lt;=K$6,VLOOKUP(K16,申込一覧表!Z:AA,2,0),"")</f>
        <v/>
      </c>
      <c r="M16" s="17">
        <f>IF(K16&lt;=K$6,VLOOKUP(K16,申込一覧表!Z:AB,3,0),0)</f>
        <v>0</v>
      </c>
      <c r="N16" s="31" t="str">
        <f t="shared" si="11"/>
        <v/>
      </c>
      <c r="O16" s="17" t="str">
        <f>IF(K16&lt;=K$6,VLOOKUP(K16,申込一覧表!Z:AG,8,0),"")</f>
        <v/>
      </c>
      <c r="P16" s="17" t="str">
        <f>IF(K16&lt;=K$6,VLOOKUP(K16,申込一覧表!Z:AD,5,0),"")</f>
        <v/>
      </c>
      <c r="Q16" s="17">
        <f t="shared" si="2"/>
        <v>56</v>
      </c>
      <c r="R16" s="17">
        <f t="shared" si="3"/>
        <v>56</v>
      </c>
      <c r="S16" s="17">
        <f t="shared" si="4"/>
        <v>28</v>
      </c>
      <c r="T16" s="17">
        <f t="shared" si="12"/>
        <v>0</v>
      </c>
      <c r="U16" s="17" t="str">
        <f t="shared" ref="U16:X22" si="21">IF(F16="","",VLOOKUP(F16,$N$7:$O$87,2,0))</f>
        <v/>
      </c>
      <c r="V16" s="17" t="str">
        <f t="shared" si="21"/>
        <v/>
      </c>
      <c r="W16" s="17" t="str">
        <f t="shared" si="21"/>
        <v/>
      </c>
      <c r="X16" s="17" t="str">
        <f t="shared" si="21"/>
        <v/>
      </c>
      <c r="AC16" s="17" t="str">
        <f t="shared" ref="AC16:AF22" si="22">IF(F16="","",VLOOKUP(F16,$N$7:$T$87,5,0))</f>
        <v/>
      </c>
      <c r="AD16" s="17" t="str">
        <f t="shared" si="22"/>
        <v/>
      </c>
      <c r="AE16" s="17" t="str">
        <f t="shared" si="22"/>
        <v/>
      </c>
      <c r="AF16" s="17" t="str">
        <f t="shared" si="22"/>
        <v/>
      </c>
      <c r="AG16" s="17">
        <v>10</v>
      </c>
      <c r="AH16" s="120" t="str">
        <f t="shared" ref="AH16:AH22" si="23">C16</f>
        <v/>
      </c>
      <c r="AI16" s="17">
        <f>IF(AI$6=$AH16,1,0)</f>
        <v>0</v>
      </c>
      <c r="AJ16" s="17">
        <f t="shared" ref="AJ16:AP22" si="24">IF(AJ$6=$AH16,1,0)</f>
        <v>0</v>
      </c>
      <c r="AK16" s="17">
        <f t="shared" si="24"/>
        <v>0</v>
      </c>
      <c r="AL16" s="17">
        <f t="shared" si="24"/>
        <v>0</v>
      </c>
      <c r="AM16" s="17">
        <f t="shared" si="24"/>
        <v>0</v>
      </c>
      <c r="AN16" s="17">
        <f t="shared" si="24"/>
        <v>0</v>
      </c>
      <c r="AO16" s="17">
        <f t="shared" si="24"/>
        <v>0</v>
      </c>
      <c r="AP16" s="17">
        <f t="shared" si="24"/>
        <v>0</v>
      </c>
      <c r="AS16" s="17" t="str">
        <f t="shared" si="14"/>
        <v/>
      </c>
      <c r="AT16" s="17" t="str">
        <f t="shared" si="15"/>
        <v/>
      </c>
      <c r="AU16" s="17" t="str">
        <f t="shared" si="16"/>
        <v/>
      </c>
      <c r="AV16" s="17" t="str">
        <f t="shared" si="17"/>
        <v/>
      </c>
      <c r="AW16" s="4" t="str">
        <f t="shared" si="18"/>
        <v>999:99.99</v>
      </c>
    </row>
    <row r="17" spans="1:49" ht="14.25" customHeight="1">
      <c r="A17" s="21" t="str">
        <f t="shared" ref="A17:A22" si="25">IF(F17="","",A16+1)</f>
        <v/>
      </c>
      <c r="B17" s="28" t="str">
        <f>IF(F17="","",リレーオーダー用紙!$N$4)</f>
        <v/>
      </c>
      <c r="C17" s="29" t="str">
        <f t="shared" si="20"/>
        <v/>
      </c>
      <c r="D17" s="29" t="str">
        <f t="shared" ref="D17:D22" si="26">IF(SUM(U17:X17)=0,"",SUM(U17:X17))</f>
        <v/>
      </c>
      <c r="E17" s="101"/>
      <c r="F17" s="102"/>
      <c r="G17" s="102"/>
      <c r="H17" s="102"/>
      <c r="I17" s="102"/>
      <c r="J17" s="53" t="str">
        <f t="shared" ref="J17:J22" si="27">IF(COUNTIF(AC17:AF17,"&gt;1")&gt;0,"泳者重複!!","")</f>
        <v/>
      </c>
      <c r="K17" s="17">
        <v>11</v>
      </c>
      <c r="L17" s="17" t="str">
        <f>IF(K17&lt;=K$6,VLOOKUP(K17,申込一覧表!Z:AA,2,0),"")</f>
        <v/>
      </c>
      <c r="M17" s="17">
        <f>IF(K17&lt;=K$6,VLOOKUP(K17,申込一覧表!Z:AB,3,0),0)</f>
        <v>0</v>
      </c>
      <c r="N17" s="31" t="str">
        <f t="shared" si="11"/>
        <v/>
      </c>
      <c r="O17" s="17" t="str">
        <f>IF(K17&lt;=K$6,VLOOKUP(K17,申込一覧表!Z:AG,8,0),"")</f>
        <v/>
      </c>
      <c r="P17" s="17" t="str">
        <f>IF(K17&lt;=K$6,VLOOKUP(K17,申込一覧表!Z:AD,5,0),"")</f>
        <v/>
      </c>
      <c r="Q17" s="17">
        <f t="shared" si="2"/>
        <v>56</v>
      </c>
      <c r="R17" s="17">
        <f t="shared" si="3"/>
        <v>56</v>
      </c>
      <c r="S17" s="17">
        <f t="shared" si="4"/>
        <v>28</v>
      </c>
      <c r="T17" s="17">
        <f t="shared" si="12"/>
        <v>0</v>
      </c>
      <c r="U17" s="17" t="str">
        <f t="shared" si="21"/>
        <v/>
      </c>
      <c r="V17" s="17" t="str">
        <f t="shared" si="21"/>
        <v/>
      </c>
      <c r="W17" s="17" t="str">
        <f t="shared" si="21"/>
        <v/>
      </c>
      <c r="X17" s="17" t="str">
        <f t="shared" si="21"/>
        <v/>
      </c>
      <c r="AC17" s="17" t="str">
        <f t="shared" si="22"/>
        <v/>
      </c>
      <c r="AD17" s="17" t="str">
        <f t="shared" si="22"/>
        <v/>
      </c>
      <c r="AE17" s="17" t="str">
        <f t="shared" si="22"/>
        <v/>
      </c>
      <c r="AF17" s="17" t="str">
        <f t="shared" si="22"/>
        <v/>
      </c>
      <c r="AG17" s="17">
        <v>11</v>
      </c>
      <c r="AH17" s="120" t="str">
        <f t="shared" si="23"/>
        <v/>
      </c>
      <c r="AI17" s="17">
        <f t="shared" ref="AI17:AI22" si="28">IF(AI$6=$AH17,1,0)</f>
        <v>0</v>
      </c>
      <c r="AJ17" s="17">
        <f t="shared" si="24"/>
        <v>0</v>
      </c>
      <c r="AK17" s="17">
        <f t="shared" si="24"/>
        <v>0</v>
      </c>
      <c r="AL17" s="17">
        <f t="shared" si="24"/>
        <v>0</v>
      </c>
      <c r="AM17" s="17">
        <f t="shared" si="24"/>
        <v>0</v>
      </c>
      <c r="AN17" s="17">
        <f t="shared" si="24"/>
        <v>0</v>
      </c>
      <c r="AO17" s="17">
        <f t="shared" si="24"/>
        <v>0</v>
      </c>
      <c r="AP17" s="17">
        <f t="shared" si="24"/>
        <v>0</v>
      </c>
      <c r="AS17" s="17" t="str">
        <f t="shared" si="14"/>
        <v/>
      </c>
      <c r="AT17" s="17" t="str">
        <f t="shared" si="15"/>
        <v/>
      </c>
      <c r="AU17" s="17" t="str">
        <f t="shared" si="16"/>
        <v/>
      </c>
      <c r="AV17" s="17" t="str">
        <f t="shared" si="17"/>
        <v/>
      </c>
      <c r="AW17" s="4" t="str">
        <f t="shared" si="18"/>
        <v>999:99.99</v>
      </c>
    </row>
    <row r="18" spans="1:49" ht="14.25" customHeight="1">
      <c r="A18" s="21" t="str">
        <f t="shared" si="25"/>
        <v/>
      </c>
      <c r="B18" s="28" t="str">
        <f>IF(F18="","",リレーオーダー用紙!$N$4)</f>
        <v/>
      </c>
      <c r="C18" s="29" t="str">
        <f t="shared" si="20"/>
        <v/>
      </c>
      <c r="D18" s="29" t="str">
        <f t="shared" si="26"/>
        <v/>
      </c>
      <c r="E18" s="101"/>
      <c r="F18" s="102"/>
      <c r="G18" s="102"/>
      <c r="H18" s="102"/>
      <c r="I18" s="102"/>
      <c r="J18" s="53" t="str">
        <f t="shared" si="27"/>
        <v/>
      </c>
      <c r="K18" s="17">
        <v>12</v>
      </c>
      <c r="L18" s="17" t="str">
        <f>IF(K18&lt;=K$6,VLOOKUP(K18,申込一覧表!Z:AA,2,0),"")</f>
        <v/>
      </c>
      <c r="M18" s="17">
        <f>IF(K18&lt;=K$6,VLOOKUP(K18,申込一覧表!Z:AB,3,0),0)</f>
        <v>0</v>
      </c>
      <c r="N18" s="31" t="str">
        <f t="shared" si="11"/>
        <v/>
      </c>
      <c r="O18" s="17" t="str">
        <f>IF(K18&lt;=K$6,VLOOKUP(K18,申込一覧表!Z:AG,8,0),"")</f>
        <v/>
      </c>
      <c r="P18" s="17" t="str">
        <f>IF(K18&lt;=K$6,VLOOKUP(K18,申込一覧表!Z:AD,5,0),"")</f>
        <v/>
      </c>
      <c r="Q18" s="17">
        <f t="shared" si="2"/>
        <v>56</v>
      </c>
      <c r="R18" s="17">
        <f t="shared" si="3"/>
        <v>56</v>
      </c>
      <c r="S18" s="17">
        <f t="shared" si="4"/>
        <v>28</v>
      </c>
      <c r="T18" s="17">
        <f t="shared" si="12"/>
        <v>0</v>
      </c>
      <c r="U18" s="17" t="str">
        <f t="shared" si="21"/>
        <v/>
      </c>
      <c r="V18" s="17" t="str">
        <f t="shared" si="21"/>
        <v/>
      </c>
      <c r="W18" s="17" t="str">
        <f t="shared" si="21"/>
        <v/>
      </c>
      <c r="X18" s="17" t="str">
        <f t="shared" si="21"/>
        <v/>
      </c>
      <c r="AC18" s="17" t="str">
        <f t="shared" si="22"/>
        <v/>
      </c>
      <c r="AD18" s="17" t="str">
        <f t="shared" si="22"/>
        <v/>
      </c>
      <c r="AE18" s="17" t="str">
        <f t="shared" si="22"/>
        <v/>
      </c>
      <c r="AF18" s="17" t="str">
        <f t="shared" si="22"/>
        <v/>
      </c>
      <c r="AG18" s="17">
        <v>12</v>
      </c>
      <c r="AH18" s="120" t="str">
        <f t="shared" si="23"/>
        <v/>
      </c>
      <c r="AI18" s="17">
        <f t="shared" si="28"/>
        <v>0</v>
      </c>
      <c r="AJ18" s="17">
        <f t="shared" si="24"/>
        <v>0</v>
      </c>
      <c r="AK18" s="17">
        <f t="shared" si="24"/>
        <v>0</v>
      </c>
      <c r="AL18" s="17">
        <f t="shared" si="24"/>
        <v>0</v>
      </c>
      <c r="AM18" s="17">
        <f t="shared" si="24"/>
        <v>0</v>
      </c>
      <c r="AN18" s="17">
        <f t="shared" si="24"/>
        <v>0</v>
      </c>
      <c r="AO18" s="17">
        <f t="shared" si="24"/>
        <v>0</v>
      </c>
      <c r="AP18" s="17">
        <f t="shared" si="24"/>
        <v>0</v>
      </c>
      <c r="AS18" s="17" t="str">
        <f t="shared" si="14"/>
        <v/>
      </c>
      <c r="AT18" s="17" t="str">
        <f t="shared" si="15"/>
        <v/>
      </c>
      <c r="AU18" s="17" t="str">
        <f t="shared" si="16"/>
        <v/>
      </c>
      <c r="AV18" s="17" t="str">
        <f t="shared" si="17"/>
        <v/>
      </c>
      <c r="AW18" s="4" t="str">
        <f t="shared" si="18"/>
        <v>999:99.99</v>
      </c>
    </row>
    <row r="19" spans="1:49" ht="14.25" customHeight="1">
      <c r="A19" s="21" t="str">
        <f t="shared" si="25"/>
        <v/>
      </c>
      <c r="B19" s="28" t="str">
        <f>IF(F19="","",リレーオーダー用紙!$N$4)</f>
        <v/>
      </c>
      <c r="C19" s="29" t="str">
        <f t="shared" si="20"/>
        <v/>
      </c>
      <c r="D19" s="29" t="str">
        <f t="shared" si="26"/>
        <v/>
      </c>
      <c r="E19" s="101"/>
      <c r="F19" s="102"/>
      <c r="G19" s="102"/>
      <c r="H19" s="102"/>
      <c r="I19" s="102"/>
      <c r="J19" s="53" t="str">
        <f t="shared" si="27"/>
        <v/>
      </c>
      <c r="K19" s="17">
        <v>13</v>
      </c>
      <c r="L19" s="17" t="str">
        <f>IF(K19&lt;=K$6,VLOOKUP(K19,申込一覧表!Z:AA,2,0),"")</f>
        <v/>
      </c>
      <c r="M19" s="17">
        <f>IF(K19&lt;=K$6,VLOOKUP(K19,申込一覧表!Z:AB,3,0),0)</f>
        <v>0</v>
      </c>
      <c r="N19" s="31" t="str">
        <f t="shared" si="11"/>
        <v/>
      </c>
      <c r="O19" s="17" t="str">
        <f>IF(K19&lt;=K$6,VLOOKUP(K19,申込一覧表!Z:AG,8,0),"")</f>
        <v/>
      </c>
      <c r="P19" s="17" t="str">
        <f>IF(K19&lt;=K$6,VLOOKUP(K19,申込一覧表!Z:AD,5,0),"")</f>
        <v/>
      </c>
      <c r="Q19" s="17">
        <f t="shared" si="2"/>
        <v>56</v>
      </c>
      <c r="R19" s="17">
        <f t="shared" si="3"/>
        <v>56</v>
      </c>
      <c r="S19" s="17">
        <f t="shared" si="4"/>
        <v>28</v>
      </c>
      <c r="T19" s="17">
        <f t="shared" si="12"/>
        <v>0</v>
      </c>
      <c r="U19" s="17" t="str">
        <f t="shared" si="21"/>
        <v/>
      </c>
      <c r="V19" s="17" t="str">
        <f t="shared" si="21"/>
        <v/>
      </c>
      <c r="W19" s="17" t="str">
        <f t="shared" si="21"/>
        <v/>
      </c>
      <c r="X19" s="17" t="str">
        <f t="shared" si="21"/>
        <v/>
      </c>
      <c r="AC19" s="17" t="str">
        <f t="shared" si="22"/>
        <v/>
      </c>
      <c r="AD19" s="17" t="str">
        <f t="shared" si="22"/>
        <v/>
      </c>
      <c r="AE19" s="17" t="str">
        <f t="shared" si="22"/>
        <v/>
      </c>
      <c r="AF19" s="17" t="str">
        <f t="shared" si="22"/>
        <v/>
      </c>
      <c r="AG19" s="17">
        <v>13</v>
      </c>
      <c r="AH19" s="120" t="str">
        <f t="shared" si="23"/>
        <v/>
      </c>
      <c r="AI19" s="17">
        <f t="shared" si="28"/>
        <v>0</v>
      </c>
      <c r="AJ19" s="17">
        <f t="shared" si="24"/>
        <v>0</v>
      </c>
      <c r="AK19" s="17">
        <f t="shared" si="24"/>
        <v>0</v>
      </c>
      <c r="AL19" s="17">
        <f t="shared" si="24"/>
        <v>0</v>
      </c>
      <c r="AM19" s="17">
        <f t="shared" si="24"/>
        <v>0</v>
      </c>
      <c r="AN19" s="17">
        <f t="shared" si="24"/>
        <v>0</v>
      </c>
      <c r="AO19" s="17">
        <f t="shared" si="24"/>
        <v>0</v>
      </c>
      <c r="AP19" s="17">
        <f t="shared" si="24"/>
        <v>0</v>
      </c>
      <c r="AS19" s="17" t="str">
        <f t="shared" si="14"/>
        <v/>
      </c>
      <c r="AT19" s="17" t="str">
        <f t="shared" si="15"/>
        <v/>
      </c>
      <c r="AU19" s="17" t="str">
        <f t="shared" si="16"/>
        <v/>
      </c>
      <c r="AV19" s="17" t="str">
        <f t="shared" si="17"/>
        <v/>
      </c>
      <c r="AW19" s="4" t="str">
        <f t="shared" si="18"/>
        <v>999:99.99</v>
      </c>
    </row>
    <row r="20" spans="1:49" ht="14.25" customHeight="1">
      <c r="A20" s="21" t="str">
        <f t="shared" si="25"/>
        <v/>
      </c>
      <c r="B20" s="28" t="str">
        <f>IF(F20="","",リレーオーダー用紙!$N$4)</f>
        <v/>
      </c>
      <c r="C20" s="29" t="str">
        <f t="shared" si="20"/>
        <v/>
      </c>
      <c r="D20" s="29" t="str">
        <f t="shared" si="26"/>
        <v/>
      </c>
      <c r="E20" s="101"/>
      <c r="F20" s="102"/>
      <c r="G20" s="102"/>
      <c r="H20" s="102"/>
      <c r="I20" s="102"/>
      <c r="J20" s="53" t="str">
        <f t="shared" si="27"/>
        <v/>
      </c>
      <c r="K20" s="17">
        <v>14</v>
      </c>
      <c r="L20" s="17" t="str">
        <f>IF(K20&lt;=K$6,VLOOKUP(K20,申込一覧表!Z:AA,2,0),"")</f>
        <v/>
      </c>
      <c r="M20" s="17">
        <f>IF(K20&lt;=K$6,VLOOKUP(K20,申込一覧表!Z:AB,3,0),0)</f>
        <v>0</v>
      </c>
      <c r="N20" s="31" t="str">
        <f t="shared" si="11"/>
        <v/>
      </c>
      <c r="O20" s="17" t="str">
        <f>IF(K20&lt;=K$6,VLOOKUP(K20,申込一覧表!Z:AG,8,0),"")</f>
        <v/>
      </c>
      <c r="P20" s="17" t="str">
        <f>IF(K20&lt;=K$6,VLOOKUP(K20,申込一覧表!Z:AD,5,0),"")</f>
        <v/>
      </c>
      <c r="Q20" s="17">
        <f t="shared" si="2"/>
        <v>56</v>
      </c>
      <c r="R20" s="17">
        <f t="shared" si="3"/>
        <v>56</v>
      </c>
      <c r="S20" s="17">
        <f t="shared" si="4"/>
        <v>28</v>
      </c>
      <c r="T20" s="17">
        <f t="shared" si="12"/>
        <v>0</v>
      </c>
      <c r="U20" s="17" t="str">
        <f t="shared" si="21"/>
        <v/>
      </c>
      <c r="V20" s="17" t="str">
        <f t="shared" si="21"/>
        <v/>
      </c>
      <c r="W20" s="17" t="str">
        <f t="shared" si="21"/>
        <v/>
      </c>
      <c r="X20" s="17" t="str">
        <f t="shared" si="21"/>
        <v/>
      </c>
      <c r="AC20" s="17" t="str">
        <f t="shared" si="22"/>
        <v/>
      </c>
      <c r="AD20" s="17" t="str">
        <f t="shared" si="22"/>
        <v/>
      </c>
      <c r="AE20" s="17" t="str">
        <f t="shared" si="22"/>
        <v/>
      </c>
      <c r="AF20" s="17" t="str">
        <f t="shared" si="22"/>
        <v/>
      </c>
      <c r="AG20" s="17">
        <v>14</v>
      </c>
      <c r="AH20" s="120" t="str">
        <f t="shared" si="23"/>
        <v/>
      </c>
      <c r="AI20" s="17">
        <f t="shared" si="28"/>
        <v>0</v>
      </c>
      <c r="AJ20" s="17">
        <f t="shared" si="24"/>
        <v>0</v>
      </c>
      <c r="AK20" s="17">
        <f t="shared" si="24"/>
        <v>0</v>
      </c>
      <c r="AL20" s="17">
        <f t="shared" si="24"/>
        <v>0</v>
      </c>
      <c r="AM20" s="17">
        <f t="shared" si="24"/>
        <v>0</v>
      </c>
      <c r="AN20" s="17">
        <f t="shared" si="24"/>
        <v>0</v>
      </c>
      <c r="AO20" s="17">
        <f t="shared" si="24"/>
        <v>0</v>
      </c>
      <c r="AP20" s="17">
        <f t="shared" si="24"/>
        <v>0</v>
      </c>
      <c r="AS20" s="17" t="str">
        <f t="shared" si="14"/>
        <v/>
      </c>
      <c r="AT20" s="17" t="str">
        <f t="shared" si="15"/>
        <v/>
      </c>
      <c r="AU20" s="17" t="str">
        <f t="shared" si="16"/>
        <v/>
      </c>
      <c r="AV20" s="17" t="str">
        <f t="shared" si="17"/>
        <v/>
      </c>
      <c r="AW20" s="4" t="str">
        <f t="shared" si="18"/>
        <v>999:99.99</v>
      </c>
    </row>
    <row r="21" spans="1:49" ht="14.25" customHeight="1">
      <c r="A21" s="21" t="str">
        <f t="shared" si="25"/>
        <v/>
      </c>
      <c r="B21" s="28" t="str">
        <f>IF(F21="","",リレーオーダー用紙!$N$4)</f>
        <v/>
      </c>
      <c r="C21" s="29" t="str">
        <f t="shared" si="20"/>
        <v/>
      </c>
      <c r="D21" s="29" t="str">
        <f t="shared" si="26"/>
        <v/>
      </c>
      <c r="E21" s="101"/>
      <c r="F21" s="102"/>
      <c r="G21" s="102"/>
      <c r="H21" s="102"/>
      <c r="I21" s="102"/>
      <c r="J21" s="53" t="str">
        <f t="shared" si="27"/>
        <v/>
      </c>
      <c r="K21" s="17">
        <v>15</v>
      </c>
      <c r="L21" s="17" t="str">
        <f>IF(K21&lt;=K$6,VLOOKUP(K21,申込一覧表!Z:AA,2,0),"")</f>
        <v/>
      </c>
      <c r="M21" s="17">
        <f>IF(K21&lt;=K$6,VLOOKUP(K21,申込一覧表!Z:AB,3,0),0)</f>
        <v>0</v>
      </c>
      <c r="N21" s="31" t="str">
        <f t="shared" si="11"/>
        <v/>
      </c>
      <c r="O21" s="17" t="str">
        <f>IF(K21&lt;=K$6,VLOOKUP(K21,申込一覧表!Z:AG,8,0),"")</f>
        <v/>
      </c>
      <c r="P21" s="17" t="str">
        <f>IF(K21&lt;=K$6,VLOOKUP(K21,申込一覧表!Z:AD,5,0),"")</f>
        <v/>
      </c>
      <c r="Q21" s="17">
        <f t="shared" si="2"/>
        <v>56</v>
      </c>
      <c r="R21" s="17">
        <f t="shared" si="3"/>
        <v>56</v>
      </c>
      <c r="S21" s="17">
        <f t="shared" si="4"/>
        <v>28</v>
      </c>
      <c r="T21" s="17">
        <f t="shared" si="12"/>
        <v>0</v>
      </c>
      <c r="U21" s="17" t="str">
        <f t="shared" si="21"/>
        <v/>
      </c>
      <c r="V21" s="17" t="str">
        <f t="shared" si="21"/>
        <v/>
      </c>
      <c r="W21" s="17" t="str">
        <f t="shared" si="21"/>
        <v/>
      </c>
      <c r="X21" s="17" t="str">
        <f t="shared" si="21"/>
        <v/>
      </c>
      <c r="AC21" s="17" t="str">
        <f t="shared" si="22"/>
        <v/>
      </c>
      <c r="AD21" s="17" t="str">
        <f t="shared" si="22"/>
        <v/>
      </c>
      <c r="AE21" s="17" t="str">
        <f t="shared" si="22"/>
        <v/>
      </c>
      <c r="AF21" s="17" t="str">
        <f t="shared" si="22"/>
        <v/>
      </c>
      <c r="AG21" s="17">
        <v>15</v>
      </c>
      <c r="AH21" s="120" t="str">
        <f t="shared" si="23"/>
        <v/>
      </c>
      <c r="AI21" s="17">
        <f t="shared" si="28"/>
        <v>0</v>
      </c>
      <c r="AJ21" s="17">
        <f t="shared" si="24"/>
        <v>0</v>
      </c>
      <c r="AK21" s="17">
        <f t="shared" si="24"/>
        <v>0</v>
      </c>
      <c r="AL21" s="17">
        <f t="shared" si="24"/>
        <v>0</v>
      </c>
      <c r="AM21" s="17">
        <f t="shared" si="24"/>
        <v>0</v>
      </c>
      <c r="AN21" s="17">
        <f t="shared" si="24"/>
        <v>0</v>
      </c>
      <c r="AO21" s="17">
        <f t="shared" si="24"/>
        <v>0</v>
      </c>
      <c r="AP21" s="17">
        <f t="shared" si="24"/>
        <v>0</v>
      </c>
      <c r="AS21" s="17" t="str">
        <f t="shared" si="14"/>
        <v/>
      </c>
      <c r="AT21" s="17" t="str">
        <f t="shared" si="15"/>
        <v/>
      </c>
      <c r="AU21" s="17" t="str">
        <f t="shared" si="16"/>
        <v/>
      </c>
      <c r="AV21" s="17" t="str">
        <f t="shared" si="17"/>
        <v/>
      </c>
      <c r="AW21" s="4" t="str">
        <f t="shared" si="18"/>
        <v>999:99.99</v>
      </c>
    </row>
    <row r="22" spans="1:49" ht="14.25" customHeight="1">
      <c r="A22" s="21" t="str">
        <f t="shared" si="25"/>
        <v/>
      </c>
      <c r="B22" s="28" t="str">
        <f>IF(F22="","",リレーオーダー用紙!$N$4)</f>
        <v/>
      </c>
      <c r="C22" s="29" t="str">
        <f t="shared" si="20"/>
        <v/>
      </c>
      <c r="D22" s="29" t="str">
        <f t="shared" si="26"/>
        <v/>
      </c>
      <c r="E22" s="101"/>
      <c r="F22" s="102"/>
      <c r="G22" s="102"/>
      <c r="H22" s="102"/>
      <c r="I22" s="102"/>
      <c r="J22" s="53" t="str">
        <f t="shared" si="27"/>
        <v/>
      </c>
      <c r="K22" s="17">
        <v>16</v>
      </c>
      <c r="L22" s="17" t="str">
        <f>IF(K22&lt;=K$6,VLOOKUP(K22,申込一覧表!Z:AA,2,0),"")</f>
        <v/>
      </c>
      <c r="M22" s="17">
        <f>IF(K22&lt;=K$6,VLOOKUP(K22,申込一覧表!Z:AB,3,0),0)</f>
        <v>0</v>
      </c>
      <c r="N22" s="31" t="str">
        <f t="shared" si="11"/>
        <v/>
      </c>
      <c r="O22" s="17" t="str">
        <f>IF(K22&lt;=K$6,VLOOKUP(K22,申込一覧表!Z:AG,8,0),"")</f>
        <v/>
      </c>
      <c r="P22" s="17" t="str">
        <f>IF(K22&lt;=K$6,VLOOKUP(K22,申込一覧表!Z:AD,5,0),"")</f>
        <v/>
      </c>
      <c r="Q22" s="17">
        <f t="shared" si="2"/>
        <v>56</v>
      </c>
      <c r="R22" s="17">
        <f t="shared" si="3"/>
        <v>56</v>
      </c>
      <c r="S22" s="17">
        <f t="shared" si="4"/>
        <v>28</v>
      </c>
      <c r="T22" s="17">
        <f t="shared" si="12"/>
        <v>0</v>
      </c>
      <c r="U22" s="17" t="str">
        <f t="shared" si="21"/>
        <v/>
      </c>
      <c r="V22" s="17" t="str">
        <f t="shared" si="21"/>
        <v/>
      </c>
      <c r="W22" s="17" t="str">
        <f t="shared" si="21"/>
        <v/>
      </c>
      <c r="X22" s="17" t="str">
        <f t="shared" si="21"/>
        <v/>
      </c>
      <c r="AC22" s="17" t="str">
        <f t="shared" si="22"/>
        <v/>
      </c>
      <c r="AD22" s="17" t="str">
        <f t="shared" si="22"/>
        <v/>
      </c>
      <c r="AE22" s="17" t="str">
        <f t="shared" si="22"/>
        <v/>
      </c>
      <c r="AF22" s="17" t="str">
        <f t="shared" si="22"/>
        <v/>
      </c>
      <c r="AG22" s="17">
        <v>16</v>
      </c>
      <c r="AH22" s="120" t="str">
        <f t="shared" si="23"/>
        <v/>
      </c>
      <c r="AI22" s="17">
        <f t="shared" si="28"/>
        <v>0</v>
      </c>
      <c r="AJ22" s="17">
        <f t="shared" si="24"/>
        <v>0</v>
      </c>
      <c r="AK22" s="17">
        <f t="shared" si="24"/>
        <v>0</v>
      </c>
      <c r="AL22" s="17">
        <f t="shared" si="24"/>
        <v>0</v>
      </c>
      <c r="AM22" s="17">
        <f t="shared" si="24"/>
        <v>0</v>
      </c>
      <c r="AN22" s="17">
        <f t="shared" si="24"/>
        <v>0</v>
      </c>
      <c r="AO22" s="17">
        <f t="shared" si="24"/>
        <v>0</v>
      </c>
      <c r="AP22" s="17">
        <f t="shared" si="24"/>
        <v>0</v>
      </c>
      <c r="AS22" s="17" t="str">
        <f t="shared" si="14"/>
        <v/>
      </c>
      <c r="AT22" s="17" t="str">
        <f t="shared" si="15"/>
        <v/>
      </c>
      <c r="AU22" s="17" t="str">
        <f t="shared" si="16"/>
        <v/>
      </c>
      <c r="AV22" s="17" t="str">
        <f t="shared" si="17"/>
        <v/>
      </c>
      <c r="AW22" s="4" t="str">
        <f t="shared" si="18"/>
        <v>999:99.99</v>
      </c>
    </row>
    <row r="23" spans="1:49" s="27" customFormat="1" ht="14.25" customHeight="1">
      <c r="A23" s="32"/>
      <c r="B23" s="33"/>
      <c r="C23" s="119"/>
      <c r="D23" s="34"/>
      <c r="E23" s="35"/>
      <c r="F23" s="36"/>
      <c r="G23" s="36"/>
      <c r="H23" s="36"/>
      <c r="I23" s="36"/>
      <c r="J23" s="36"/>
      <c r="K23" s="17">
        <v>17</v>
      </c>
      <c r="L23" s="17" t="str">
        <f>IF(K23&lt;=K$6,VLOOKUP(K23,申込一覧表!Z:AA,2,0),"")</f>
        <v/>
      </c>
      <c r="M23" s="17">
        <f>IF(K23&lt;=K$6,VLOOKUP(K23,申込一覧表!Z:AB,3,0),0)</f>
        <v>0</v>
      </c>
      <c r="N23" s="31" t="str">
        <f t="shared" si="11"/>
        <v/>
      </c>
      <c r="O23" s="17" t="str">
        <f>IF(K23&lt;=K$6,VLOOKUP(K23,申込一覧表!Z:AG,8,0),"")</f>
        <v/>
      </c>
      <c r="P23" s="17" t="str">
        <f>IF(K23&lt;=K$6,VLOOKUP(K23,申込一覧表!Z:AD,5,0),"")</f>
        <v/>
      </c>
      <c r="Q23" s="17">
        <f t="shared" si="2"/>
        <v>56</v>
      </c>
      <c r="R23" s="17">
        <f t="shared" si="3"/>
        <v>56</v>
      </c>
      <c r="S23" s="17">
        <f t="shared" si="4"/>
        <v>28</v>
      </c>
      <c r="T23" s="17">
        <f t="shared" si="12"/>
        <v>0</v>
      </c>
      <c r="U23" s="17"/>
      <c r="V23" s="17"/>
      <c r="W23" s="17"/>
      <c r="X23" s="17"/>
      <c r="Y23" s="17"/>
      <c r="Z23" s="17"/>
      <c r="AA23" s="17"/>
      <c r="AB23" s="17"/>
      <c r="AC23" s="17"/>
      <c r="AD23" s="17"/>
      <c r="AE23" s="17"/>
      <c r="AF23" s="17"/>
      <c r="AG23" s="17">
        <v>17</v>
      </c>
      <c r="AH23" s="17" t="str">
        <f>IF(F23="","",IF(D23&lt;120,"119",IF(D23&lt;160,"120",IF(D23&lt;200,"160",IF(D23&lt;240,"200",IF(D23&lt;280,"240",IF(D23&lt;320,"280","320")))))))</f>
        <v/>
      </c>
      <c r="AI23" s="27">
        <f t="shared" ref="AI23:AP23" si="29">SUM(AI16:AI22)</f>
        <v>0</v>
      </c>
      <c r="AJ23" s="27">
        <f t="shared" si="29"/>
        <v>0</v>
      </c>
      <c r="AK23" s="27">
        <f t="shared" si="29"/>
        <v>0</v>
      </c>
      <c r="AL23" s="27">
        <f t="shared" si="29"/>
        <v>0</v>
      </c>
      <c r="AM23" s="27">
        <f t="shared" si="29"/>
        <v>0</v>
      </c>
      <c r="AN23" s="27">
        <f t="shared" si="29"/>
        <v>0</v>
      </c>
      <c r="AO23" s="27">
        <f t="shared" si="29"/>
        <v>0</v>
      </c>
      <c r="AP23" s="27">
        <f t="shared" si="29"/>
        <v>0</v>
      </c>
      <c r="AQ23" s="27">
        <f>MAX(AI23:AP23)</f>
        <v>0</v>
      </c>
      <c r="AR23" s="27">
        <f>SUM(AI23:AP23)</f>
        <v>0</v>
      </c>
      <c r="AS23" s="17" t="str">
        <f t="shared" si="14"/>
        <v/>
      </c>
      <c r="AT23" s="17" t="str">
        <f t="shared" si="15"/>
        <v/>
      </c>
      <c r="AU23" s="17" t="str">
        <f t="shared" si="16"/>
        <v/>
      </c>
      <c r="AV23" s="17" t="str">
        <f t="shared" si="17"/>
        <v/>
      </c>
      <c r="AW23" s="4"/>
    </row>
    <row r="24" spans="1:49" s="26" customFormat="1" ht="14.25" customHeight="1">
      <c r="A24" s="37" t="s">
        <v>61</v>
      </c>
      <c r="B24" s="24"/>
      <c r="C24" s="24"/>
      <c r="D24" s="24"/>
      <c r="E24" s="24"/>
      <c r="F24" s="25" t="str">
        <f>IF(AQ32&gt;1,"区分の重複があります!!","")</f>
        <v/>
      </c>
      <c r="G24" s="24"/>
      <c r="H24" s="24"/>
      <c r="I24" s="24"/>
      <c r="K24" s="17">
        <v>18</v>
      </c>
      <c r="L24" s="17" t="str">
        <f>IF(K24&lt;=K$6,VLOOKUP(K24,申込一覧表!Z:AA,2,0),"")</f>
        <v/>
      </c>
      <c r="M24" s="17">
        <f>IF(K24&lt;=K$6,VLOOKUP(K24,申込一覧表!Z:AB,3,0),0)</f>
        <v>0</v>
      </c>
      <c r="N24" s="31" t="str">
        <f t="shared" si="11"/>
        <v/>
      </c>
      <c r="O24" s="17" t="str">
        <f>IF(K24&lt;=K$6,VLOOKUP(K24,申込一覧表!Z:AG,8,0),"")</f>
        <v/>
      </c>
      <c r="P24" s="17" t="str">
        <f>IF(K24&lt;=K$6,VLOOKUP(K24,申込一覧表!Z:AD,5,0),"")</f>
        <v/>
      </c>
      <c r="Q24" s="17">
        <f t="shared" si="2"/>
        <v>56</v>
      </c>
      <c r="R24" s="17">
        <f t="shared" si="3"/>
        <v>56</v>
      </c>
      <c r="S24" s="17">
        <f t="shared" si="4"/>
        <v>28</v>
      </c>
      <c r="T24" s="17">
        <f t="shared" si="12"/>
        <v>0</v>
      </c>
      <c r="U24" s="17"/>
      <c r="V24" s="17"/>
      <c r="W24" s="17"/>
      <c r="X24" s="17"/>
      <c r="Y24" s="17"/>
      <c r="Z24" s="17"/>
      <c r="AA24" s="17"/>
      <c r="AB24" s="17"/>
      <c r="AC24" s="17"/>
      <c r="AD24" s="17"/>
      <c r="AE24" s="17"/>
      <c r="AF24" s="17"/>
      <c r="AG24" s="17">
        <v>18</v>
      </c>
      <c r="AS24" s="17"/>
      <c r="AT24" s="17" t="str">
        <f t="shared" si="15"/>
        <v/>
      </c>
      <c r="AU24" s="17" t="str">
        <f t="shared" si="16"/>
        <v/>
      </c>
      <c r="AV24" s="17" t="str">
        <f t="shared" si="17"/>
        <v/>
      </c>
      <c r="AW24" s="4"/>
    </row>
    <row r="25" spans="1:49" ht="14.25" customHeight="1">
      <c r="A25" s="21" t="str">
        <f>IF(F25="","",1)</f>
        <v/>
      </c>
      <c r="B25" s="28" t="str">
        <f>IF(F25="","",リレーオーダー用紙!$N$4)</f>
        <v/>
      </c>
      <c r="C25" s="29" t="str">
        <f t="shared" ref="C25:C31" si="30">IF(D25="","",IF(D25&lt;120,119,FLOOR(D25,40)))</f>
        <v/>
      </c>
      <c r="D25" s="29" t="str">
        <f>IF(SUM(U25:X25)=0,"",SUM(U25:X25))</f>
        <v/>
      </c>
      <c r="E25" s="103"/>
      <c r="F25" s="104"/>
      <c r="G25" s="104"/>
      <c r="H25" s="104"/>
      <c r="I25" s="104"/>
      <c r="J25" s="53" t="str">
        <f>IF(COUNTIF(AC25:AF25,"&gt;1")&gt;0,"泳者重複!!","")</f>
        <v/>
      </c>
      <c r="K25" s="17">
        <v>19</v>
      </c>
      <c r="L25" s="17" t="str">
        <f>IF(K25&lt;=K$6,VLOOKUP(K25,申込一覧表!Z:AA,2,0),"")</f>
        <v/>
      </c>
      <c r="M25" s="17">
        <f>IF(K25&lt;=K$6,VLOOKUP(K25,申込一覧表!Z:AB,3,0),0)</f>
        <v>0</v>
      </c>
      <c r="N25" s="31" t="str">
        <f t="shared" si="11"/>
        <v/>
      </c>
      <c r="O25" s="17" t="str">
        <f>IF(K25&lt;=K$6,VLOOKUP(K25,申込一覧表!Z:AG,8,0),"")</f>
        <v/>
      </c>
      <c r="P25" s="17" t="str">
        <f>IF(K25&lt;=K$6,VLOOKUP(K25,申込一覧表!Z:AD,5,0),"")</f>
        <v/>
      </c>
      <c r="Q25" s="17">
        <f t="shared" si="2"/>
        <v>56</v>
      </c>
      <c r="R25" s="17">
        <f t="shared" si="3"/>
        <v>56</v>
      </c>
      <c r="S25" s="17">
        <f t="shared" si="4"/>
        <v>28</v>
      </c>
      <c r="T25" s="17">
        <f t="shared" si="12"/>
        <v>0</v>
      </c>
      <c r="U25" s="17" t="str">
        <f t="shared" ref="U25:X31" si="31">IF(F25="","",VLOOKUP(F25,$N$7:$O$87,2,0))</f>
        <v/>
      </c>
      <c r="V25" s="17" t="str">
        <f t="shared" si="31"/>
        <v/>
      </c>
      <c r="W25" s="17" t="str">
        <f t="shared" si="31"/>
        <v/>
      </c>
      <c r="X25" s="17" t="str">
        <f t="shared" si="31"/>
        <v/>
      </c>
      <c r="AC25" s="17" t="str">
        <f t="shared" ref="AC25:AF31" si="32">IF(F25="","",VLOOKUP(F25,$N$7:$T$87,4,0))</f>
        <v/>
      </c>
      <c r="AD25" s="17" t="str">
        <f t="shared" si="32"/>
        <v/>
      </c>
      <c r="AE25" s="17" t="str">
        <f t="shared" si="32"/>
        <v/>
      </c>
      <c r="AF25" s="17" t="str">
        <f t="shared" si="32"/>
        <v/>
      </c>
      <c r="AG25" s="17">
        <v>19</v>
      </c>
      <c r="AH25" s="120" t="str">
        <f t="shared" ref="AH25:AH31" si="33">C25</f>
        <v/>
      </c>
      <c r="AI25" s="17">
        <f>IF(AI$6=$AH25,1,0)</f>
        <v>0</v>
      </c>
      <c r="AJ25" s="17">
        <f t="shared" ref="AJ25:AP31" si="34">IF(AJ$6=$AH25,1,0)</f>
        <v>0</v>
      </c>
      <c r="AK25" s="17">
        <f t="shared" si="34"/>
        <v>0</v>
      </c>
      <c r="AL25" s="17">
        <f t="shared" si="34"/>
        <v>0</v>
      </c>
      <c r="AM25" s="17">
        <f t="shared" si="34"/>
        <v>0</v>
      </c>
      <c r="AN25" s="17">
        <f t="shared" si="34"/>
        <v>0</v>
      </c>
      <c r="AO25" s="17">
        <f t="shared" si="34"/>
        <v>0</v>
      </c>
      <c r="AP25" s="17">
        <f t="shared" si="34"/>
        <v>0</v>
      </c>
      <c r="AS25" s="17" t="str">
        <f t="shared" si="14"/>
        <v/>
      </c>
      <c r="AT25" s="17" t="str">
        <f t="shared" si="15"/>
        <v/>
      </c>
      <c r="AU25" s="17" t="str">
        <f t="shared" si="16"/>
        <v/>
      </c>
      <c r="AV25" s="17" t="str">
        <f t="shared" si="17"/>
        <v/>
      </c>
      <c r="AW25" s="4" t="str">
        <f t="shared" si="18"/>
        <v>999:99.99</v>
      </c>
    </row>
    <row r="26" spans="1:49" ht="14.25" customHeight="1">
      <c r="A26" s="21" t="str">
        <f t="shared" ref="A26:A31" si="35">IF(F26="","",A25+1)</f>
        <v/>
      </c>
      <c r="B26" s="28" t="str">
        <f>IF(F26="","",リレーオーダー用紙!$N$4)</f>
        <v/>
      </c>
      <c r="C26" s="29" t="str">
        <f t="shared" si="30"/>
        <v/>
      </c>
      <c r="D26" s="29" t="str">
        <f t="shared" ref="D26:D31" si="36">IF(SUM(U26:X26)=0,"",SUM(U26:X26))</f>
        <v/>
      </c>
      <c r="E26" s="103"/>
      <c r="F26" s="104"/>
      <c r="G26" s="104"/>
      <c r="H26" s="104"/>
      <c r="I26" s="104"/>
      <c r="J26" s="53" t="str">
        <f t="shared" ref="J26:J31" si="37">IF(COUNTIF(AC26:AF26,"&gt;1")&gt;0,"泳者重複!!","")</f>
        <v/>
      </c>
      <c r="K26" s="17">
        <v>20</v>
      </c>
      <c r="L26" s="17" t="str">
        <f>IF(K26&lt;=K$6,VLOOKUP(K26,申込一覧表!Z:AA,2,0),"")</f>
        <v/>
      </c>
      <c r="M26" s="17">
        <f>IF(K26&lt;=K$6,VLOOKUP(K26,申込一覧表!Z:AB,3,0),0)</f>
        <v>0</v>
      </c>
      <c r="N26" s="31" t="str">
        <f t="shared" si="11"/>
        <v/>
      </c>
      <c r="O26" s="17" t="str">
        <f>IF(K26&lt;=K$6,VLOOKUP(K26,申込一覧表!Z:AG,8,0),"")</f>
        <v/>
      </c>
      <c r="P26" s="17" t="str">
        <f>IF(K26&lt;=K$6,VLOOKUP(K26,申込一覧表!Z:AD,5,0),"")</f>
        <v/>
      </c>
      <c r="Q26" s="17">
        <f t="shared" si="2"/>
        <v>56</v>
      </c>
      <c r="R26" s="17">
        <f t="shared" si="3"/>
        <v>56</v>
      </c>
      <c r="S26" s="17">
        <f t="shared" si="4"/>
        <v>28</v>
      </c>
      <c r="T26" s="17">
        <f t="shared" si="12"/>
        <v>0</v>
      </c>
      <c r="U26" s="17" t="str">
        <f t="shared" si="31"/>
        <v/>
      </c>
      <c r="V26" s="17" t="str">
        <f t="shared" si="31"/>
        <v/>
      </c>
      <c r="W26" s="17" t="str">
        <f t="shared" si="31"/>
        <v/>
      </c>
      <c r="X26" s="17" t="str">
        <f t="shared" si="31"/>
        <v/>
      </c>
      <c r="AC26" s="17" t="str">
        <f t="shared" si="32"/>
        <v/>
      </c>
      <c r="AD26" s="17" t="str">
        <f t="shared" si="32"/>
        <v/>
      </c>
      <c r="AE26" s="17" t="str">
        <f t="shared" si="32"/>
        <v/>
      </c>
      <c r="AF26" s="17" t="str">
        <f t="shared" si="32"/>
        <v/>
      </c>
      <c r="AG26" s="17">
        <v>20</v>
      </c>
      <c r="AH26" s="120" t="str">
        <f t="shared" si="33"/>
        <v/>
      </c>
      <c r="AI26" s="17">
        <f t="shared" ref="AI26:AI31" si="38">IF(AI$6=$AH26,1,0)</f>
        <v>0</v>
      </c>
      <c r="AJ26" s="17">
        <f t="shared" si="34"/>
        <v>0</v>
      </c>
      <c r="AK26" s="17">
        <f t="shared" si="34"/>
        <v>0</v>
      </c>
      <c r="AL26" s="17">
        <f t="shared" si="34"/>
        <v>0</v>
      </c>
      <c r="AM26" s="17">
        <f t="shared" si="34"/>
        <v>0</v>
      </c>
      <c r="AN26" s="17">
        <f t="shared" si="34"/>
        <v>0</v>
      </c>
      <c r="AO26" s="17">
        <f t="shared" si="34"/>
        <v>0</v>
      </c>
      <c r="AP26" s="17">
        <f t="shared" si="34"/>
        <v>0</v>
      </c>
      <c r="AS26" s="17" t="str">
        <f t="shared" si="14"/>
        <v/>
      </c>
      <c r="AT26" s="17" t="str">
        <f t="shared" si="15"/>
        <v/>
      </c>
      <c r="AU26" s="17" t="str">
        <f t="shared" si="16"/>
        <v/>
      </c>
      <c r="AV26" s="17" t="str">
        <f t="shared" si="17"/>
        <v/>
      </c>
      <c r="AW26" s="4" t="str">
        <f t="shared" si="18"/>
        <v>999:99.99</v>
      </c>
    </row>
    <row r="27" spans="1:49" ht="14.25" customHeight="1">
      <c r="A27" s="21" t="str">
        <f t="shared" si="35"/>
        <v/>
      </c>
      <c r="B27" s="28" t="str">
        <f>IF(F27="","",リレーオーダー用紙!$N$4)</f>
        <v/>
      </c>
      <c r="C27" s="29" t="str">
        <f t="shared" si="30"/>
        <v/>
      </c>
      <c r="D27" s="29" t="str">
        <f t="shared" si="36"/>
        <v/>
      </c>
      <c r="E27" s="103"/>
      <c r="F27" s="104"/>
      <c r="G27" s="104"/>
      <c r="H27" s="104"/>
      <c r="I27" s="104"/>
      <c r="J27" s="53" t="str">
        <f t="shared" si="37"/>
        <v/>
      </c>
      <c r="K27" s="17">
        <v>21</v>
      </c>
      <c r="L27" s="17" t="str">
        <f>IF(K27&lt;=K$6,VLOOKUP(K27,申込一覧表!Z:AA,2,0),"")</f>
        <v/>
      </c>
      <c r="M27" s="17">
        <f>IF(K27&lt;=K$6,VLOOKUP(K27,申込一覧表!Z:AB,3,0),0)</f>
        <v>0</v>
      </c>
      <c r="N27" s="31" t="str">
        <f t="shared" si="11"/>
        <v/>
      </c>
      <c r="O27" s="17" t="str">
        <f>IF(K27&lt;=K$6,VLOOKUP(K27,申込一覧表!Z:AG,8,0),"")</f>
        <v/>
      </c>
      <c r="P27" s="17" t="str">
        <f>IF(K27&lt;=K$6,VLOOKUP(K27,申込一覧表!Z:AD,5,0),"")</f>
        <v/>
      </c>
      <c r="Q27" s="17">
        <f t="shared" si="2"/>
        <v>56</v>
      </c>
      <c r="R27" s="17">
        <f t="shared" si="3"/>
        <v>56</v>
      </c>
      <c r="S27" s="17">
        <f t="shared" si="4"/>
        <v>28</v>
      </c>
      <c r="T27" s="17">
        <f t="shared" si="12"/>
        <v>0</v>
      </c>
      <c r="U27" s="17" t="str">
        <f t="shared" si="31"/>
        <v/>
      </c>
      <c r="V27" s="17" t="str">
        <f t="shared" si="31"/>
        <v/>
      </c>
      <c r="W27" s="17" t="str">
        <f t="shared" si="31"/>
        <v/>
      </c>
      <c r="X27" s="17" t="str">
        <f t="shared" si="31"/>
        <v/>
      </c>
      <c r="AC27" s="17" t="str">
        <f t="shared" si="32"/>
        <v/>
      </c>
      <c r="AD27" s="17" t="str">
        <f t="shared" si="32"/>
        <v/>
      </c>
      <c r="AE27" s="17" t="str">
        <f t="shared" si="32"/>
        <v/>
      </c>
      <c r="AF27" s="17" t="str">
        <f t="shared" si="32"/>
        <v/>
      </c>
      <c r="AG27" s="17">
        <v>21</v>
      </c>
      <c r="AH27" s="120" t="str">
        <f t="shared" si="33"/>
        <v/>
      </c>
      <c r="AI27" s="17">
        <f t="shared" si="38"/>
        <v>0</v>
      </c>
      <c r="AJ27" s="17">
        <f t="shared" si="34"/>
        <v>0</v>
      </c>
      <c r="AK27" s="17">
        <f t="shared" si="34"/>
        <v>0</v>
      </c>
      <c r="AL27" s="17">
        <f t="shared" si="34"/>
        <v>0</v>
      </c>
      <c r="AM27" s="17">
        <f t="shared" si="34"/>
        <v>0</v>
      </c>
      <c r="AN27" s="17">
        <f t="shared" si="34"/>
        <v>0</v>
      </c>
      <c r="AO27" s="17">
        <f t="shared" si="34"/>
        <v>0</v>
      </c>
      <c r="AP27" s="17">
        <f t="shared" si="34"/>
        <v>0</v>
      </c>
      <c r="AS27" s="17" t="str">
        <f t="shared" si="14"/>
        <v/>
      </c>
      <c r="AT27" s="17" t="str">
        <f t="shared" si="15"/>
        <v/>
      </c>
      <c r="AU27" s="17" t="str">
        <f t="shared" si="16"/>
        <v/>
      </c>
      <c r="AV27" s="17" t="str">
        <f t="shared" si="17"/>
        <v/>
      </c>
      <c r="AW27" s="4" t="str">
        <f t="shared" si="18"/>
        <v>999:99.99</v>
      </c>
    </row>
    <row r="28" spans="1:49" ht="14.25" customHeight="1">
      <c r="A28" s="21" t="str">
        <f t="shared" si="35"/>
        <v/>
      </c>
      <c r="B28" s="28" t="str">
        <f>IF(F28="","",リレーオーダー用紙!$N$4)</f>
        <v/>
      </c>
      <c r="C28" s="29" t="str">
        <f t="shared" si="30"/>
        <v/>
      </c>
      <c r="D28" s="29" t="str">
        <f t="shared" si="36"/>
        <v/>
      </c>
      <c r="E28" s="103"/>
      <c r="F28" s="104"/>
      <c r="G28" s="104"/>
      <c r="H28" s="104"/>
      <c r="I28" s="104"/>
      <c r="J28" s="53" t="str">
        <f t="shared" si="37"/>
        <v/>
      </c>
      <c r="K28" s="17">
        <v>22</v>
      </c>
      <c r="L28" s="17" t="str">
        <f>IF(K28&lt;=K$6,VLOOKUP(K28,申込一覧表!Z:AA,2,0),"")</f>
        <v/>
      </c>
      <c r="M28" s="17">
        <f>IF(K28&lt;=K$6,VLOOKUP(K28,申込一覧表!Z:AB,3,0),0)</f>
        <v>0</v>
      </c>
      <c r="N28" s="31" t="str">
        <f t="shared" si="11"/>
        <v/>
      </c>
      <c r="O28" s="17" t="str">
        <f>IF(K28&lt;=K$6,VLOOKUP(K28,申込一覧表!Z:AG,8,0),"")</f>
        <v/>
      </c>
      <c r="P28" s="17" t="str">
        <f>IF(K28&lt;=K$6,VLOOKUP(K28,申込一覧表!Z:AD,5,0),"")</f>
        <v/>
      </c>
      <c r="Q28" s="17">
        <f t="shared" si="2"/>
        <v>56</v>
      </c>
      <c r="R28" s="17">
        <f t="shared" si="3"/>
        <v>56</v>
      </c>
      <c r="S28" s="17">
        <f t="shared" si="4"/>
        <v>28</v>
      </c>
      <c r="T28" s="17">
        <f t="shared" si="12"/>
        <v>0</v>
      </c>
      <c r="U28" s="17" t="str">
        <f t="shared" si="31"/>
        <v/>
      </c>
      <c r="V28" s="17" t="str">
        <f t="shared" si="31"/>
        <v/>
      </c>
      <c r="W28" s="17" t="str">
        <f t="shared" si="31"/>
        <v/>
      </c>
      <c r="X28" s="17" t="str">
        <f t="shared" si="31"/>
        <v/>
      </c>
      <c r="AC28" s="17" t="str">
        <f t="shared" si="32"/>
        <v/>
      </c>
      <c r="AD28" s="17" t="str">
        <f t="shared" si="32"/>
        <v/>
      </c>
      <c r="AE28" s="17" t="str">
        <f t="shared" si="32"/>
        <v/>
      </c>
      <c r="AF28" s="17" t="str">
        <f t="shared" si="32"/>
        <v/>
      </c>
      <c r="AG28" s="17">
        <v>22</v>
      </c>
      <c r="AH28" s="120" t="str">
        <f t="shared" si="33"/>
        <v/>
      </c>
      <c r="AI28" s="17">
        <f t="shared" si="38"/>
        <v>0</v>
      </c>
      <c r="AJ28" s="17">
        <f t="shared" si="34"/>
        <v>0</v>
      </c>
      <c r="AK28" s="17">
        <f t="shared" si="34"/>
        <v>0</v>
      </c>
      <c r="AL28" s="17">
        <f t="shared" si="34"/>
        <v>0</v>
      </c>
      <c r="AM28" s="17">
        <f t="shared" si="34"/>
        <v>0</v>
      </c>
      <c r="AN28" s="17">
        <f t="shared" si="34"/>
        <v>0</v>
      </c>
      <c r="AO28" s="17">
        <f t="shared" si="34"/>
        <v>0</v>
      </c>
      <c r="AP28" s="17">
        <f t="shared" si="34"/>
        <v>0</v>
      </c>
      <c r="AS28" s="17" t="str">
        <f t="shared" si="14"/>
        <v/>
      </c>
      <c r="AT28" s="17" t="str">
        <f t="shared" si="15"/>
        <v/>
      </c>
      <c r="AU28" s="17" t="str">
        <f t="shared" si="16"/>
        <v/>
      </c>
      <c r="AV28" s="17" t="str">
        <f t="shared" si="17"/>
        <v/>
      </c>
      <c r="AW28" s="4" t="str">
        <f t="shared" si="18"/>
        <v>999:99.99</v>
      </c>
    </row>
    <row r="29" spans="1:49" ht="14.25" customHeight="1">
      <c r="A29" s="21" t="str">
        <f t="shared" si="35"/>
        <v/>
      </c>
      <c r="B29" s="28" t="str">
        <f>IF(F29="","",リレーオーダー用紙!$N$4)</f>
        <v/>
      </c>
      <c r="C29" s="29" t="str">
        <f t="shared" si="30"/>
        <v/>
      </c>
      <c r="D29" s="29" t="str">
        <f t="shared" si="36"/>
        <v/>
      </c>
      <c r="E29" s="103"/>
      <c r="F29" s="104"/>
      <c r="G29" s="104"/>
      <c r="H29" s="104"/>
      <c r="I29" s="104"/>
      <c r="J29" s="53" t="str">
        <f t="shared" si="37"/>
        <v/>
      </c>
      <c r="K29" s="17">
        <v>23</v>
      </c>
      <c r="L29" s="17" t="str">
        <f>IF(K29&lt;=K$6,VLOOKUP(K29,申込一覧表!Z:AA,2,0),"")</f>
        <v/>
      </c>
      <c r="M29" s="17">
        <f>IF(K29&lt;=K$6,VLOOKUP(K29,申込一覧表!Z:AB,3,0),0)</f>
        <v>0</v>
      </c>
      <c r="N29" s="31" t="str">
        <f t="shared" si="11"/>
        <v/>
      </c>
      <c r="O29" s="17" t="str">
        <f>IF(K29&lt;=K$6,VLOOKUP(K29,申込一覧表!Z:AG,8,0),"")</f>
        <v/>
      </c>
      <c r="P29" s="17" t="str">
        <f>IF(K29&lt;=K$6,VLOOKUP(K29,申込一覧表!Z:AD,5,0),"")</f>
        <v/>
      </c>
      <c r="Q29" s="17">
        <f t="shared" si="2"/>
        <v>56</v>
      </c>
      <c r="R29" s="17">
        <f t="shared" si="3"/>
        <v>56</v>
      </c>
      <c r="S29" s="17">
        <f t="shared" si="4"/>
        <v>28</v>
      </c>
      <c r="T29" s="17">
        <f t="shared" si="12"/>
        <v>0</v>
      </c>
      <c r="U29" s="17" t="str">
        <f t="shared" si="31"/>
        <v/>
      </c>
      <c r="V29" s="17" t="str">
        <f t="shared" si="31"/>
        <v/>
      </c>
      <c r="W29" s="17" t="str">
        <f t="shared" si="31"/>
        <v/>
      </c>
      <c r="X29" s="17" t="str">
        <f t="shared" si="31"/>
        <v/>
      </c>
      <c r="AC29" s="17" t="str">
        <f t="shared" si="32"/>
        <v/>
      </c>
      <c r="AD29" s="17" t="str">
        <f t="shared" si="32"/>
        <v/>
      </c>
      <c r="AE29" s="17" t="str">
        <f t="shared" si="32"/>
        <v/>
      </c>
      <c r="AF29" s="17" t="str">
        <f t="shared" si="32"/>
        <v/>
      </c>
      <c r="AG29" s="17">
        <v>23</v>
      </c>
      <c r="AH29" s="120" t="str">
        <f t="shared" si="33"/>
        <v/>
      </c>
      <c r="AI29" s="17">
        <f t="shared" si="38"/>
        <v>0</v>
      </c>
      <c r="AJ29" s="17">
        <f t="shared" si="34"/>
        <v>0</v>
      </c>
      <c r="AK29" s="17">
        <f t="shared" si="34"/>
        <v>0</v>
      </c>
      <c r="AL29" s="17">
        <f t="shared" si="34"/>
        <v>0</v>
      </c>
      <c r="AM29" s="17">
        <f t="shared" si="34"/>
        <v>0</v>
      </c>
      <c r="AN29" s="17">
        <f t="shared" si="34"/>
        <v>0</v>
      </c>
      <c r="AO29" s="17">
        <f t="shared" si="34"/>
        <v>0</v>
      </c>
      <c r="AP29" s="17">
        <f t="shared" si="34"/>
        <v>0</v>
      </c>
      <c r="AS29" s="17" t="str">
        <f t="shared" si="14"/>
        <v/>
      </c>
      <c r="AT29" s="17" t="str">
        <f t="shared" si="15"/>
        <v/>
      </c>
      <c r="AU29" s="17" t="str">
        <f t="shared" si="16"/>
        <v/>
      </c>
      <c r="AV29" s="17" t="str">
        <f t="shared" si="17"/>
        <v/>
      </c>
      <c r="AW29" s="4" t="str">
        <f t="shared" si="18"/>
        <v>999:99.99</v>
      </c>
    </row>
    <row r="30" spans="1:49" ht="14.25" customHeight="1">
      <c r="A30" s="21" t="str">
        <f t="shared" si="35"/>
        <v/>
      </c>
      <c r="B30" s="28" t="str">
        <f>IF(F30="","",リレーオーダー用紙!$N$4)</f>
        <v/>
      </c>
      <c r="C30" s="29" t="str">
        <f t="shared" si="30"/>
        <v/>
      </c>
      <c r="D30" s="29" t="str">
        <f t="shared" si="36"/>
        <v/>
      </c>
      <c r="E30" s="103"/>
      <c r="F30" s="104"/>
      <c r="G30" s="104"/>
      <c r="H30" s="104"/>
      <c r="I30" s="104"/>
      <c r="J30" s="53" t="str">
        <f t="shared" si="37"/>
        <v/>
      </c>
      <c r="K30" s="17">
        <v>24</v>
      </c>
      <c r="L30" s="17" t="str">
        <f>IF(K30&lt;=K$6,VLOOKUP(K30,申込一覧表!Z:AA,2,0),"")</f>
        <v/>
      </c>
      <c r="M30" s="17">
        <f>IF(K30&lt;=K$6,VLOOKUP(K30,申込一覧表!Z:AB,3,0),0)</f>
        <v>0</v>
      </c>
      <c r="N30" s="31" t="str">
        <f t="shared" si="11"/>
        <v/>
      </c>
      <c r="O30" s="17" t="str">
        <f>IF(K30&lt;=K$6,VLOOKUP(K30,申込一覧表!Z:AG,8,0),"")</f>
        <v/>
      </c>
      <c r="P30" s="17" t="str">
        <f>IF(K30&lt;=K$6,VLOOKUP(K30,申込一覧表!Z:AD,5,0),"")</f>
        <v/>
      </c>
      <c r="Q30" s="17">
        <f t="shared" si="2"/>
        <v>56</v>
      </c>
      <c r="R30" s="17">
        <f t="shared" si="3"/>
        <v>56</v>
      </c>
      <c r="S30" s="17">
        <f t="shared" si="4"/>
        <v>28</v>
      </c>
      <c r="T30" s="17">
        <f t="shared" si="12"/>
        <v>0</v>
      </c>
      <c r="U30" s="17" t="str">
        <f t="shared" si="31"/>
        <v/>
      </c>
      <c r="V30" s="17" t="str">
        <f t="shared" si="31"/>
        <v/>
      </c>
      <c r="W30" s="17" t="str">
        <f t="shared" si="31"/>
        <v/>
      </c>
      <c r="X30" s="17" t="str">
        <f t="shared" si="31"/>
        <v/>
      </c>
      <c r="AC30" s="17" t="str">
        <f t="shared" si="32"/>
        <v/>
      </c>
      <c r="AD30" s="17" t="str">
        <f t="shared" si="32"/>
        <v/>
      </c>
      <c r="AE30" s="17" t="str">
        <f t="shared" si="32"/>
        <v/>
      </c>
      <c r="AF30" s="17" t="str">
        <f t="shared" si="32"/>
        <v/>
      </c>
      <c r="AG30" s="17">
        <v>24</v>
      </c>
      <c r="AH30" s="120" t="str">
        <f t="shared" si="33"/>
        <v/>
      </c>
      <c r="AI30" s="17">
        <f t="shared" si="38"/>
        <v>0</v>
      </c>
      <c r="AJ30" s="17">
        <f t="shared" si="34"/>
        <v>0</v>
      </c>
      <c r="AK30" s="17">
        <f t="shared" si="34"/>
        <v>0</v>
      </c>
      <c r="AL30" s="17">
        <f t="shared" si="34"/>
        <v>0</v>
      </c>
      <c r="AM30" s="17">
        <f t="shared" si="34"/>
        <v>0</v>
      </c>
      <c r="AN30" s="17">
        <f t="shared" si="34"/>
        <v>0</v>
      </c>
      <c r="AO30" s="17">
        <f t="shared" si="34"/>
        <v>0</v>
      </c>
      <c r="AP30" s="17">
        <f t="shared" si="34"/>
        <v>0</v>
      </c>
      <c r="AS30" s="17" t="str">
        <f t="shared" si="14"/>
        <v/>
      </c>
      <c r="AT30" s="17" t="str">
        <f t="shared" si="15"/>
        <v/>
      </c>
      <c r="AU30" s="17" t="str">
        <f t="shared" si="16"/>
        <v/>
      </c>
      <c r="AV30" s="17" t="str">
        <f t="shared" si="17"/>
        <v/>
      </c>
      <c r="AW30" s="4" t="str">
        <f t="shared" si="18"/>
        <v>999:99.99</v>
      </c>
    </row>
    <row r="31" spans="1:49" ht="14.25" customHeight="1">
      <c r="A31" s="21" t="str">
        <f t="shared" si="35"/>
        <v/>
      </c>
      <c r="B31" s="28" t="str">
        <f>IF(F31="","",リレーオーダー用紙!$N$4)</f>
        <v/>
      </c>
      <c r="C31" s="29" t="str">
        <f t="shared" si="30"/>
        <v/>
      </c>
      <c r="D31" s="29" t="str">
        <f t="shared" si="36"/>
        <v/>
      </c>
      <c r="E31" s="103"/>
      <c r="F31" s="104"/>
      <c r="G31" s="104"/>
      <c r="H31" s="104"/>
      <c r="I31" s="104"/>
      <c r="J31" s="53" t="str">
        <f t="shared" si="37"/>
        <v/>
      </c>
      <c r="K31" s="17">
        <v>25</v>
      </c>
      <c r="L31" s="17" t="str">
        <f>IF(K31&lt;=K$6,VLOOKUP(K31,申込一覧表!Z:AA,2,0),"")</f>
        <v/>
      </c>
      <c r="M31" s="17">
        <f>IF(K31&lt;=K$6,VLOOKUP(K31,申込一覧表!Z:AB,3,0),0)</f>
        <v>0</v>
      </c>
      <c r="N31" s="31" t="str">
        <f t="shared" si="11"/>
        <v/>
      </c>
      <c r="O31" s="17" t="str">
        <f>IF(K31&lt;=K$6,VLOOKUP(K31,申込一覧表!Z:AG,8,0),"")</f>
        <v/>
      </c>
      <c r="P31" s="17" t="str">
        <f>IF(K31&lt;=K$6,VLOOKUP(K31,申込一覧表!Z:AD,5,0),"")</f>
        <v/>
      </c>
      <c r="Q31" s="17">
        <f t="shared" si="2"/>
        <v>56</v>
      </c>
      <c r="R31" s="17">
        <f t="shared" si="3"/>
        <v>56</v>
      </c>
      <c r="S31" s="17">
        <f t="shared" si="4"/>
        <v>28</v>
      </c>
      <c r="T31" s="17">
        <f t="shared" si="12"/>
        <v>0</v>
      </c>
      <c r="U31" s="17" t="str">
        <f t="shared" si="31"/>
        <v/>
      </c>
      <c r="V31" s="17" t="str">
        <f t="shared" si="31"/>
        <v/>
      </c>
      <c r="W31" s="17" t="str">
        <f t="shared" si="31"/>
        <v/>
      </c>
      <c r="X31" s="17" t="str">
        <f t="shared" si="31"/>
        <v/>
      </c>
      <c r="AC31" s="17" t="str">
        <f t="shared" si="32"/>
        <v/>
      </c>
      <c r="AD31" s="17" t="str">
        <f t="shared" si="32"/>
        <v/>
      </c>
      <c r="AE31" s="17" t="str">
        <f t="shared" si="32"/>
        <v/>
      </c>
      <c r="AF31" s="17" t="str">
        <f t="shared" si="32"/>
        <v/>
      </c>
      <c r="AG31" s="17">
        <v>25</v>
      </c>
      <c r="AH31" s="120" t="str">
        <f t="shared" si="33"/>
        <v/>
      </c>
      <c r="AI31" s="17">
        <f t="shared" si="38"/>
        <v>0</v>
      </c>
      <c r="AJ31" s="17">
        <f t="shared" si="34"/>
        <v>0</v>
      </c>
      <c r="AK31" s="17">
        <f t="shared" si="34"/>
        <v>0</v>
      </c>
      <c r="AL31" s="17">
        <f t="shared" si="34"/>
        <v>0</v>
      </c>
      <c r="AM31" s="17">
        <f t="shared" si="34"/>
        <v>0</v>
      </c>
      <c r="AN31" s="17">
        <f t="shared" si="34"/>
        <v>0</v>
      </c>
      <c r="AO31" s="17">
        <f t="shared" si="34"/>
        <v>0</v>
      </c>
      <c r="AP31" s="17">
        <f t="shared" si="34"/>
        <v>0</v>
      </c>
      <c r="AS31" s="17" t="str">
        <f t="shared" si="14"/>
        <v/>
      </c>
      <c r="AT31" s="17" t="str">
        <f t="shared" si="15"/>
        <v/>
      </c>
      <c r="AU31" s="17" t="str">
        <f t="shared" si="16"/>
        <v/>
      </c>
      <c r="AV31" s="17" t="str">
        <f t="shared" si="17"/>
        <v/>
      </c>
      <c r="AW31" s="4" t="str">
        <f t="shared" si="18"/>
        <v>999:99.99</v>
      </c>
    </row>
    <row r="32" spans="1:49" s="27" customFormat="1" ht="14.25" customHeight="1">
      <c r="A32" s="32"/>
      <c r="B32" s="33"/>
      <c r="C32" s="119"/>
      <c r="D32" s="34"/>
      <c r="E32" s="35"/>
      <c r="F32" s="36"/>
      <c r="G32" s="36"/>
      <c r="H32" s="36"/>
      <c r="I32" s="36"/>
      <c r="J32" s="36"/>
      <c r="K32" s="17">
        <v>26</v>
      </c>
      <c r="L32" s="17" t="str">
        <f>IF(K32&lt;=K$6,VLOOKUP(K32,申込一覧表!Z:AA,2,0),"")</f>
        <v/>
      </c>
      <c r="M32" s="17">
        <f>IF(K32&lt;=K$6,VLOOKUP(K32,申込一覧表!Z:AB,3,0),0)</f>
        <v>0</v>
      </c>
      <c r="N32" s="31" t="str">
        <f t="shared" si="11"/>
        <v/>
      </c>
      <c r="O32" s="17" t="str">
        <f>IF(K32&lt;=K$6,VLOOKUP(K32,申込一覧表!Z:AG,8,0),"")</f>
        <v/>
      </c>
      <c r="P32" s="17" t="str">
        <f>IF(K32&lt;=K$6,VLOOKUP(K32,申込一覧表!Z:AD,5,0),"")</f>
        <v/>
      </c>
      <c r="Q32" s="17">
        <f t="shared" si="2"/>
        <v>56</v>
      </c>
      <c r="R32" s="17">
        <f t="shared" si="3"/>
        <v>56</v>
      </c>
      <c r="S32" s="17">
        <f t="shared" si="4"/>
        <v>28</v>
      </c>
      <c r="T32" s="17">
        <f t="shared" si="12"/>
        <v>0</v>
      </c>
      <c r="U32" s="17"/>
      <c r="V32" s="17"/>
      <c r="W32" s="17"/>
      <c r="X32" s="17"/>
      <c r="Y32" s="17"/>
      <c r="Z32" s="17"/>
      <c r="AA32" s="17"/>
      <c r="AB32" s="17"/>
      <c r="AC32" s="17"/>
      <c r="AD32" s="17"/>
      <c r="AE32" s="17"/>
      <c r="AF32" s="17"/>
      <c r="AG32" s="17">
        <v>26</v>
      </c>
      <c r="AH32" s="17" t="str">
        <f>IF(F32="","",IF(D32&lt;120,"119",IF(D32&lt;160,"120",IF(D32&lt;200,"160",IF(D32&lt;240,"200",IF(D32&lt;280,"240",IF(D32&lt;320,"280","320")))))))</f>
        <v/>
      </c>
      <c r="AI32" s="27">
        <f t="shared" ref="AI32:AP32" si="39">SUM(AI25:AI31)</f>
        <v>0</v>
      </c>
      <c r="AJ32" s="27">
        <f t="shared" si="39"/>
        <v>0</v>
      </c>
      <c r="AK32" s="27">
        <f t="shared" si="39"/>
        <v>0</v>
      </c>
      <c r="AL32" s="27">
        <f t="shared" si="39"/>
        <v>0</v>
      </c>
      <c r="AM32" s="27">
        <f t="shared" si="39"/>
        <v>0</v>
      </c>
      <c r="AN32" s="27">
        <f t="shared" si="39"/>
        <v>0</v>
      </c>
      <c r="AO32" s="27">
        <f t="shared" si="39"/>
        <v>0</v>
      </c>
      <c r="AP32" s="27">
        <f t="shared" si="39"/>
        <v>0</v>
      </c>
      <c r="AQ32" s="27">
        <f>MAX(AI32:AP32)</f>
        <v>0</v>
      </c>
      <c r="AR32" s="27">
        <f>SUM(AI32:AP32)</f>
        <v>0</v>
      </c>
      <c r="AS32" s="17" t="str">
        <f t="shared" si="14"/>
        <v/>
      </c>
      <c r="AT32" s="17" t="str">
        <f t="shared" si="15"/>
        <v/>
      </c>
      <c r="AU32" s="17" t="str">
        <f t="shared" si="16"/>
        <v/>
      </c>
      <c r="AV32" s="17" t="str">
        <f t="shared" si="17"/>
        <v/>
      </c>
      <c r="AW32" s="4"/>
    </row>
    <row r="33" spans="1:49" s="26" customFormat="1" ht="14.25" customHeight="1">
      <c r="A33" s="37" t="s">
        <v>62</v>
      </c>
      <c r="B33" s="24"/>
      <c r="C33" s="24"/>
      <c r="D33" s="24"/>
      <c r="E33" s="24"/>
      <c r="F33" s="25" t="str">
        <f>IF(AQ41&gt;1,"区分の重複があります!!","")</f>
        <v/>
      </c>
      <c r="G33" s="24"/>
      <c r="H33" s="24"/>
      <c r="I33" s="24"/>
      <c r="K33" s="17">
        <v>27</v>
      </c>
      <c r="L33" s="17" t="str">
        <f>IF(K33&lt;=K$6,VLOOKUP(K33,申込一覧表!Z:AA,2,0),"")</f>
        <v/>
      </c>
      <c r="M33" s="17">
        <f>IF(K33&lt;=K$6,VLOOKUP(K33,申込一覧表!Z:AB,3,0),0)</f>
        <v>0</v>
      </c>
      <c r="N33" s="31" t="str">
        <f t="shared" si="11"/>
        <v/>
      </c>
      <c r="O33" s="17" t="str">
        <f>IF(K33&lt;=K$6,VLOOKUP(K33,申込一覧表!Z:AG,8,0),"")</f>
        <v/>
      </c>
      <c r="P33" s="17" t="str">
        <f>IF(K33&lt;=K$6,VLOOKUP(K33,申込一覧表!Z:AD,5,0),"")</f>
        <v/>
      </c>
      <c r="Q33" s="17">
        <f t="shared" si="2"/>
        <v>56</v>
      </c>
      <c r="R33" s="17">
        <f t="shared" si="3"/>
        <v>56</v>
      </c>
      <c r="S33" s="17">
        <f t="shared" si="4"/>
        <v>28</v>
      </c>
      <c r="T33" s="17">
        <f t="shared" si="12"/>
        <v>0</v>
      </c>
      <c r="U33" s="17"/>
      <c r="V33" s="17"/>
      <c r="W33" s="17"/>
      <c r="X33" s="17"/>
      <c r="Y33" s="17"/>
      <c r="Z33" s="17"/>
      <c r="AA33" s="17"/>
      <c r="AB33" s="17"/>
      <c r="AC33" s="17"/>
      <c r="AD33" s="17"/>
      <c r="AE33" s="17"/>
      <c r="AF33" s="17"/>
      <c r="AG33" s="17">
        <v>27</v>
      </c>
      <c r="AS33" s="17"/>
      <c r="AT33" s="17" t="str">
        <f t="shared" si="15"/>
        <v/>
      </c>
      <c r="AU33" s="17" t="str">
        <f t="shared" si="16"/>
        <v/>
      </c>
      <c r="AV33" s="17" t="str">
        <f t="shared" si="17"/>
        <v/>
      </c>
      <c r="AW33" s="4"/>
    </row>
    <row r="34" spans="1:49" ht="14.25" customHeight="1">
      <c r="A34" s="21" t="str">
        <f>IF(F34="","",1)</f>
        <v/>
      </c>
      <c r="B34" s="28" t="str">
        <f>IF(F34="","",リレーオーダー用紙!$N$4)</f>
        <v/>
      </c>
      <c r="C34" s="29" t="str">
        <f t="shared" ref="C34:C40" si="40">IF(D34="","",IF(D34&lt;120,119,FLOOR(D34,40)))</f>
        <v/>
      </c>
      <c r="D34" s="29" t="str">
        <f>IF(SUM(U34:X34)=0,"",SUM(U34:X34))</f>
        <v/>
      </c>
      <c r="E34" s="103"/>
      <c r="F34" s="104"/>
      <c r="G34" s="104"/>
      <c r="H34" s="104"/>
      <c r="I34" s="104"/>
      <c r="J34" s="53" t="str">
        <f>IF(COUNTIF(AC34:AF34,"&gt;1")&gt;0,"泳者重複!!","")</f>
        <v/>
      </c>
      <c r="K34" s="17">
        <v>28</v>
      </c>
      <c r="L34" s="17" t="str">
        <f>IF(K34&lt;=K$6,VLOOKUP(K34,申込一覧表!Z:AA,2,0),"")</f>
        <v/>
      </c>
      <c r="M34" s="17">
        <f>IF(K34&lt;=K$6,VLOOKUP(K34,申込一覧表!Z:AB,3,0),0)</f>
        <v>0</v>
      </c>
      <c r="N34" s="31" t="str">
        <f t="shared" si="11"/>
        <v/>
      </c>
      <c r="O34" s="17" t="str">
        <f>IF(K34&lt;=K$6,VLOOKUP(K34,申込一覧表!Z:AG,8,0),"")</f>
        <v/>
      </c>
      <c r="P34" s="17" t="str">
        <f>IF(K34&lt;=K$6,VLOOKUP(K34,申込一覧表!Z:AD,5,0),"")</f>
        <v/>
      </c>
      <c r="Q34" s="17">
        <f t="shared" si="2"/>
        <v>56</v>
      </c>
      <c r="R34" s="17">
        <f t="shared" si="3"/>
        <v>56</v>
      </c>
      <c r="S34" s="17">
        <f t="shared" si="4"/>
        <v>28</v>
      </c>
      <c r="T34" s="17">
        <f t="shared" si="12"/>
        <v>0</v>
      </c>
      <c r="U34" s="17" t="str">
        <f t="shared" ref="U34:X40" si="41">IF(F34="","",VLOOKUP(F34,$N$7:$O$87,2,0))</f>
        <v/>
      </c>
      <c r="V34" s="17" t="str">
        <f t="shared" si="41"/>
        <v/>
      </c>
      <c r="W34" s="17" t="str">
        <f t="shared" si="41"/>
        <v/>
      </c>
      <c r="X34" s="17" t="str">
        <f t="shared" si="41"/>
        <v/>
      </c>
      <c r="AC34" s="17" t="str">
        <f t="shared" ref="AC34:AF40" si="42">IF(F34="","",VLOOKUP(F34,$N$7:$T$87,5,0))</f>
        <v/>
      </c>
      <c r="AD34" s="17" t="str">
        <f t="shared" si="42"/>
        <v/>
      </c>
      <c r="AE34" s="17" t="str">
        <f t="shared" si="42"/>
        <v/>
      </c>
      <c r="AF34" s="17" t="str">
        <f t="shared" si="42"/>
        <v/>
      </c>
      <c r="AG34" s="17">
        <v>28</v>
      </c>
      <c r="AH34" s="120" t="str">
        <f t="shared" ref="AH34:AH40" si="43">C34</f>
        <v/>
      </c>
      <c r="AI34" s="17">
        <f>IF(AI$6=$AH34,1,0)</f>
        <v>0</v>
      </c>
      <c r="AJ34" s="17">
        <f t="shared" ref="AJ34:AP40" si="44">IF(AJ$6=$AH34,1,0)</f>
        <v>0</v>
      </c>
      <c r="AK34" s="17">
        <f t="shared" si="44"/>
        <v>0</v>
      </c>
      <c r="AL34" s="17">
        <f t="shared" si="44"/>
        <v>0</v>
      </c>
      <c r="AM34" s="17">
        <f t="shared" si="44"/>
        <v>0</v>
      </c>
      <c r="AN34" s="17">
        <f t="shared" si="44"/>
        <v>0</v>
      </c>
      <c r="AO34" s="17">
        <f t="shared" si="44"/>
        <v>0</v>
      </c>
      <c r="AP34" s="17">
        <f t="shared" si="44"/>
        <v>0</v>
      </c>
      <c r="AS34" s="17" t="str">
        <f t="shared" si="14"/>
        <v/>
      </c>
      <c r="AT34" s="17" t="str">
        <f t="shared" si="15"/>
        <v/>
      </c>
      <c r="AU34" s="17" t="str">
        <f t="shared" si="16"/>
        <v/>
      </c>
      <c r="AV34" s="17" t="str">
        <f t="shared" si="17"/>
        <v/>
      </c>
      <c r="AW34" s="4" t="str">
        <f t="shared" si="18"/>
        <v>999:99.99</v>
      </c>
    </row>
    <row r="35" spans="1:49" ht="14.25" customHeight="1">
      <c r="A35" s="21" t="str">
        <f t="shared" ref="A35:A40" si="45">IF(F35="","",A34+1)</f>
        <v/>
      </c>
      <c r="B35" s="28" t="str">
        <f>IF(F35="","",リレーオーダー用紙!$N$4)</f>
        <v/>
      </c>
      <c r="C35" s="29" t="str">
        <f t="shared" si="40"/>
        <v/>
      </c>
      <c r="D35" s="29" t="str">
        <f t="shared" ref="D35:D40" si="46">IF(SUM(U35:X35)=0,"",SUM(U35:X35))</f>
        <v/>
      </c>
      <c r="E35" s="103"/>
      <c r="F35" s="104"/>
      <c r="G35" s="104"/>
      <c r="H35" s="104"/>
      <c r="I35" s="104"/>
      <c r="J35" s="53" t="str">
        <f t="shared" ref="J35:J40" si="47">IF(COUNTIF(AC35:AF35,"&gt;1")&gt;0,"泳者重複!!","")</f>
        <v/>
      </c>
      <c r="K35" s="17">
        <v>29</v>
      </c>
      <c r="L35" s="17" t="str">
        <f>IF(K35&lt;=K$6,VLOOKUP(K35,申込一覧表!Z:AA,2,0),"")</f>
        <v/>
      </c>
      <c r="M35" s="17">
        <f>IF(K35&lt;=K$6,VLOOKUP(K35,申込一覧表!Z:AB,3,0),0)</f>
        <v>0</v>
      </c>
      <c r="N35" s="31" t="str">
        <f t="shared" si="11"/>
        <v/>
      </c>
      <c r="O35" s="17" t="str">
        <f>IF(K35&lt;=K$6,VLOOKUP(K35,申込一覧表!Z:AG,8,0),"")</f>
        <v/>
      </c>
      <c r="P35" s="17" t="str">
        <f>IF(K35&lt;=K$6,VLOOKUP(K35,申込一覧表!Z:AD,5,0),"")</f>
        <v/>
      </c>
      <c r="Q35" s="17">
        <f t="shared" si="2"/>
        <v>56</v>
      </c>
      <c r="R35" s="17">
        <f t="shared" si="3"/>
        <v>56</v>
      </c>
      <c r="S35" s="17">
        <f t="shared" si="4"/>
        <v>28</v>
      </c>
      <c r="T35" s="17">
        <f t="shared" si="12"/>
        <v>0</v>
      </c>
      <c r="U35" s="17" t="str">
        <f t="shared" si="41"/>
        <v/>
      </c>
      <c r="V35" s="17" t="str">
        <f t="shared" si="41"/>
        <v/>
      </c>
      <c r="W35" s="17" t="str">
        <f t="shared" si="41"/>
        <v/>
      </c>
      <c r="X35" s="17" t="str">
        <f t="shared" si="41"/>
        <v/>
      </c>
      <c r="AC35" s="17" t="str">
        <f t="shared" si="42"/>
        <v/>
      </c>
      <c r="AD35" s="17" t="str">
        <f t="shared" si="42"/>
        <v/>
      </c>
      <c r="AE35" s="17" t="str">
        <f t="shared" si="42"/>
        <v/>
      </c>
      <c r="AF35" s="17" t="str">
        <f t="shared" si="42"/>
        <v/>
      </c>
      <c r="AG35" s="17">
        <v>29</v>
      </c>
      <c r="AH35" s="120" t="str">
        <f t="shared" si="43"/>
        <v/>
      </c>
      <c r="AI35" s="17">
        <f t="shared" ref="AI35:AI40" si="48">IF(AI$6=$AH35,1,0)</f>
        <v>0</v>
      </c>
      <c r="AJ35" s="17">
        <f t="shared" si="44"/>
        <v>0</v>
      </c>
      <c r="AK35" s="17">
        <f t="shared" si="44"/>
        <v>0</v>
      </c>
      <c r="AL35" s="17">
        <f t="shared" si="44"/>
        <v>0</v>
      </c>
      <c r="AM35" s="17">
        <f t="shared" si="44"/>
        <v>0</v>
      </c>
      <c r="AN35" s="17">
        <f t="shared" si="44"/>
        <v>0</v>
      </c>
      <c r="AO35" s="17">
        <f t="shared" si="44"/>
        <v>0</v>
      </c>
      <c r="AP35" s="17">
        <f t="shared" si="44"/>
        <v>0</v>
      </c>
      <c r="AS35" s="17" t="str">
        <f t="shared" si="14"/>
        <v/>
      </c>
      <c r="AT35" s="17" t="str">
        <f t="shared" si="15"/>
        <v/>
      </c>
      <c r="AU35" s="17" t="str">
        <f t="shared" si="16"/>
        <v/>
      </c>
      <c r="AV35" s="17" t="str">
        <f t="shared" si="17"/>
        <v/>
      </c>
      <c r="AW35" s="4" t="str">
        <f t="shared" si="18"/>
        <v>999:99.99</v>
      </c>
    </row>
    <row r="36" spans="1:49" ht="14.25" customHeight="1">
      <c r="A36" s="21" t="str">
        <f t="shared" si="45"/>
        <v/>
      </c>
      <c r="B36" s="28" t="str">
        <f>IF(F36="","",リレーオーダー用紙!$N$4)</f>
        <v/>
      </c>
      <c r="C36" s="29" t="str">
        <f t="shared" si="40"/>
        <v/>
      </c>
      <c r="D36" s="29" t="str">
        <f t="shared" si="46"/>
        <v/>
      </c>
      <c r="E36" s="103"/>
      <c r="F36" s="104"/>
      <c r="G36" s="104"/>
      <c r="H36" s="104"/>
      <c r="I36" s="104"/>
      <c r="J36" s="53" t="str">
        <f t="shared" si="47"/>
        <v/>
      </c>
      <c r="K36" s="17">
        <v>30</v>
      </c>
      <c r="L36" s="17" t="str">
        <f>IF(K36&lt;=K$6,VLOOKUP(K36,申込一覧表!Z:AA,2,0),"")</f>
        <v/>
      </c>
      <c r="M36" s="17">
        <f>IF(K36&lt;=K$6,VLOOKUP(K36,申込一覧表!Z:AB,3,0),0)</f>
        <v>0</v>
      </c>
      <c r="N36" s="31" t="str">
        <f t="shared" si="11"/>
        <v/>
      </c>
      <c r="O36" s="17" t="str">
        <f>IF(K36&lt;=K$6,VLOOKUP(K36,申込一覧表!Z:AG,8,0),"")</f>
        <v/>
      </c>
      <c r="P36" s="17" t="str">
        <f>IF(K36&lt;=K$6,VLOOKUP(K36,申込一覧表!Z:AD,5,0),"")</f>
        <v/>
      </c>
      <c r="Q36" s="17">
        <f t="shared" si="2"/>
        <v>56</v>
      </c>
      <c r="R36" s="17">
        <f t="shared" si="3"/>
        <v>56</v>
      </c>
      <c r="S36" s="17">
        <f t="shared" si="4"/>
        <v>28</v>
      </c>
      <c r="T36" s="17">
        <f t="shared" si="12"/>
        <v>0</v>
      </c>
      <c r="U36" s="17" t="str">
        <f t="shared" si="41"/>
        <v/>
      </c>
      <c r="V36" s="17" t="str">
        <f t="shared" si="41"/>
        <v/>
      </c>
      <c r="W36" s="17" t="str">
        <f t="shared" si="41"/>
        <v/>
      </c>
      <c r="X36" s="17" t="str">
        <f t="shared" si="41"/>
        <v/>
      </c>
      <c r="AC36" s="17" t="str">
        <f t="shared" si="42"/>
        <v/>
      </c>
      <c r="AD36" s="17" t="str">
        <f t="shared" si="42"/>
        <v/>
      </c>
      <c r="AE36" s="17" t="str">
        <f t="shared" si="42"/>
        <v/>
      </c>
      <c r="AF36" s="17" t="str">
        <f t="shared" si="42"/>
        <v/>
      </c>
      <c r="AG36" s="17">
        <v>30</v>
      </c>
      <c r="AH36" s="120" t="str">
        <f t="shared" si="43"/>
        <v/>
      </c>
      <c r="AI36" s="17">
        <f t="shared" si="48"/>
        <v>0</v>
      </c>
      <c r="AJ36" s="17">
        <f t="shared" si="44"/>
        <v>0</v>
      </c>
      <c r="AK36" s="17">
        <f t="shared" si="44"/>
        <v>0</v>
      </c>
      <c r="AL36" s="17">
        <f t="shared" si="44"/>
        <v>0</v>
      </c>
      <c r="AM36" s="17">
        <f t="shared" si="44"/>
        <v>0</v>
      </c>
      <c r="AN36" s="17">
        <f t="shared" si="44"/>
        <v>0</v>
      </c>
      <c r="AO36" s="17">
        <f t="shared" si="44"/>
        <v>0</v>
      </c>
      <c r="AP36" s="17">
        <f t="shared" si="44"/>
        <v>0</v>
      </c>
      <c r="AS36" s="17" t="str">
        <f t="shared" si="14"/>
        <v/>
      </c>
      <c r="AT36" s="17" t="str">
        <f t="shared" si="15"/>
        <v/>
      </c>
      <c r="AU36" s="17" t="str">
        <f t="shared" si="16"/>
        <v/>
      </c>
      <c r="AV36" s="17" t="str">
        <f t="shared" si="17"/>
        <v/>
      </c>
      <c r="AW36" s="4" t="str">
        <f t="shared" si="18"/>
        <v>999:99.99</v>
      </c>
    </row>
    <row r="37" spans="1:49" ht="14.25" customHeight="1">
      <c r="A37" s="21" t="str">
        <f t="shared" si="45"/>
        <v/>
      </c>
      <c r="B37" s="28" t="str">
        <f>IF(F37="","",リレーオーダー用紙!$N$4)</f>
        <v/>
      </c>
      <c r="C37" s="29" t="str">
        <f t="shared" si="40"/>
        <v/>
      </c>
      <c r="D37" s="29" t="str">
        <f t="shared" si="46"/>
        <v/>
      </c>
      <c r="E37" s="103"/>
      <c r="F37" s="104"/>
      <c r="G37" s="104"/>
      <c r="H37" s="104"/>
      <c r="I37" s="104"/>
      <c r="J37" s="53" t="str">
        <f t="shared" si="47"/>
        <v/>
      </c>
      <c r="K37" s="17">
        <v>31</v>
      </c>
      <c r="L37" s="17" t="str">
        <f>IF(K37&lt;=K$6,VLOOKUP(K37,申込一覧表!Z:AA,2,0),"")</f>
        <v/>
      </c>
      <c r="M37" s="17">
        <f>IF(K37&lt;=K$6,VLOOKUP(K37,申込一覧表!Z:AB,3,0),0)</f>
        <v>0</v>
      </c>
      <c r="N37" s="31" t="str">
        <f t="shared" si="11"/>
        <v/>
      </c>
      <c r="O37" s="17" t="str">
        <f>IF(K37&lt;=K$6,VLOOKUP(K37,申込一覧表!Z:AG,8,0),"")</f>
        <v/>
      </c>
      <c r="P37" s="17" t="str">
        <f>IF(K37&lt;=K$6,VLOOKUP(K37,申込一覧表!Z:AD,5,0),"")</f>
        <v/>
      </c>
      <c r="Q37" s="17">
        <f t="shared" si="2"/>
        <v>56</v>
      </c>
      <c r="R37" s="17">
        <f t="shared" si="3"/>
        <v>56</v>
      </c>
      <c r="S37" s="17">
        <f t="shared" si="4"/>
        <v>28</v>
      </c>
      <c r="T37" s="17">
        <f t="shared" si="12"/>
        <v>0</v>
      </c>
      <c r="U37" s="17" t="str">
        <f t="shared" si="41"/>
        <v/>
      </c>
      <c r="V37" s="17" t="str">
        <f t="shared" si="41"/>
        <v/>
      </c>
      <c r="W37" s="17" t="str">
        <f t="shared" si="41"/>
        <v/>
      </c>
      <c r="X37" s="17" t="str">
        <f t="shared" si="41"/>
        <v/>
      </c>
      <c r="AC37" s="17" t="str">
        <f t="shared" si="42"/>
        <v/>
      </c>
      <c r="AD37" s="17" t="str">
        <f t="shared" si="42"/>
        <v/>
      </c>
      <c r="AE37" s="17" t="str">
        <f t="shared" si="42"/>
        <v/>
      </c>
      <c r="AF37" s="17" t="str">
        <f t="shared" si="42"/>
        <v/>
      </c>
      <c r="AG37" s="17">
        <v>31</v>
      </c>
      <c r="AH37" s="120" t="str">
        <f t="shared" si="43"/>
        <v/>
      </c>
      <c r="AI37" s="17">
        <f t="shared" si="48"/>
        <v>0</v>
      </c>
      <c r="AJ37" s="17">
        <f t="shared" si="44"/>
        <v>0</v>
      </c>
      <c r="AK37" s="17">
        <f t="shared" si="44"/>
        <v>0</v>
      </c>
      <c r="AL37" s="17">
        <f t="shared" si="44"/>
        <v>0</v>
      </c>
      <c r="AM37" s="17">
        <f t="shared" si="44"/>
        <v>0</v>
      </c>
      <c r="AN37" s="17">
        <f t="shared" si="44"/>
        <v>0</v>
      </c>
      <c r="AO37" s="17">
        <f t="shared" si="44"/>
        <v>0</v>
      </c>
      <c r="AP37" s="17">
        <f t="shared" si="44"/>
        <v>0</v>
      </c>
      <c r="AS37" s="17" t="str">
        <f t="shared" si="14"/>
        <v/>
      </c>
      <c r="AT37" s="17" t="str">
        <f t="shared" si="15"/>
        <v/>
      </c>
      <c r="AU37" s="17" t="str">
        <f t="shared" si="16"/>
        <v/>
      </c>
      <c r="AV37" s="17" t="str">
        <f t="shared" si="17"/>
        <v/>
      </c>
      <c r="AW37" s="4" t="str">
        <f t="shared" si="18"/>
        <v>999:99.99</v>
      </c>
    </row>
    <row r="38" spans="1:49" ht="14.25" customHeight="1">
      <c r="A38" s="21" t="str">
        <f t="shared" si="45"/>
        <v/>
      </c>
      <c r="B38" s="28" t="str">
        <f>IF(F38="","",リレーオーダー用紙!$N$4)</f>
        <v/>
      </c>
      <c r="C38" s="29" t="str">
        <f t="shared" si="40"/>
        <v/>
      </c>
      <c r="D38" s="29" t="str">
        <f t="shared" si="46"/>
        <v/>
      </c>
      <c r="E38" s="103"/>
      <c r="F38" s="104"/>
      <c r="G38" s="104"/>
      <c r="H38" s="104"/>
      <c r="I38" s="104"/>
      <c r="J38" s="53" t="str">
        <f t="shared" si="47"/>
        <v/>
      </c>
      <c r="K38" s="17">
        <v>32</v>
      </c>
      <c r="L38" s="17" t="str">
        <f>IF(K38&lt;=K$6,VLOOKUP(K38,申込一覧表!Z:AA,2,0),"")</f>
        <v/>
      </c>
      <c r="M38" s="17">
        <f>IF(K38&lt;=K$6,VLOOKUP(K38,申込一覧表!Z:AB,3,0),0)</f>
        <v>0</v>
      </c>
      <c r="N38" s="31" t="str">
        <f t="shared" si="11"/>
        <v/>
      </c>
      <c r="O38" s="17" t="str">
        <f>IF(K38&lt;=K$6,VLOOKUP(K38,申込一覧表!Z:AG,8,0),"")</f>
        <v/>
      </c>
      <c r="P38" s="17" t="str">
        <f>IF(K38&lt;=K$6,VLOOKUP(K38,申込一覧表!Z:AD,5,0),"")</f>
        <v/>
      </c>
      <c r="Q38" s="17">
        <f t="shared" si="2"/>
        <v>56</v>
      </c>
      <c r="R38" s="17">
        <f t="shared" si="3"/>
        <v>56</v>
      </c>
      <c r="S38" s="17">
        <f t="shared" si="4"/>
        <v>28</v>
      </c>
      <c r="T38" s="17">
        <f t="shared" si="12"/>
        <v>0</v>
      </c>
      <c r="U38" s="17" t="str">
        <f t="shared" si="41"/>
        <v/>
      </c>
      <c r="V38" s="17" t="str">
        <f t="shared" si="41"/>
        <v/>
      </c>
      <c r="W38" s="17" t="str">
        <f t="shared" si="41"/>
        <v/>
      </c>
      <c r="X38" s="17" t="str">
        <f t="shared" si="41"/>
        <v/>
      </c>
      <c r="AC38" s="17" t="str">
        <f t="shared" si="42"/>
        <v/>
      </c>
      <c r="AD38" s="17" t="str">
        <f t="shared" si="42"/>
        <v/>
      </c>
      <c r="AE38" s="17" t="str">
        <f t="shared" si="42"/>
        <v/>
      </c>
      <c r="AF38" s="17" t="str">
        <f t="shared" si="42"/>
        <v/>
      </c>
      <c r="AG38" s="17">
        <v>32</v>
      </c>
      <c r="AH38" s="120" t="str">
        <f t="shared" si="43"/>
        <v/>
      </c>
      <c r="AI38" s="17">
        <f t="shared" si="48"/>
        <v>0</v>
      </c>
      <c r="AJ38" s="17">
        <f t="shared" si="44"/>
        <v>0</v>
      </c>
      <c r="AK38" s="17">
        <f t="shared" si="44"/>
        <v>0</v>
      </c>
      <c r="AL38" s="17">
        <f t="shared" si="44"/>
        <v>0</v>
      </c>
      <c r="AM38" s="17">
        <f t="shared" si="44"/>
        <v>0</v>
      </c>
      <c r="AN38" s="17">
        <f t="shared" si="44"/>
        <v>0</v>
      </c>
      <c r="AO38" s="17">
        <f t="shared" si="44"/>
        <v>0</v>
      </c>
      <c r="AP38" s="17">
        <f t="shared" si="44"/>
        <v>0</v>
      </c>
      <c r="AS38" s="17" t="str">
        <f t="shared" si="14"/>
        <v/>
      </c>
      <c r="AT38" s="17" t="str">
        <f t="shared" si="15"/>
        <v/>
      </c>
      <c r="AU38" s="17" t="str">
        <f t="shared" si="16"/>
        <v/>
      </c>
      <c r="AV38" s="17" t="str">
        <f t="shared" si="17"/>
        <v/>
      </c>
      <c r="AW38" s="4" t="str">
        <f t="shared" si="18"/>
        <v>999:99.99</v>
      </c>
    </row>
    <row r="39" spans="1:49" ht="14.25" customHeight="1">
      <c r="A39" s="21" t="str">
        <f t="shared" si="45"/>
        <v/>
      </c>
      <c r="B39" s="28" t="str">
        <f>IF(F39="","",リレーオーダー用紙!$N$4)</f>
        <v/>
      </c>
      <c r="C39" s="29" t="str">
        <f t="shared" si="40"/>
        <v/>
      </c>
      <c r="D39" s="29" t="str">
        <f t="shared" si="46"/>
        <v/>
      </c>
      <c r="E39" s="103"/>
      <c r="F39" s="104"/>
      <c r="G39" s="104"/>
      <c r="H39" s="104"/>
      <c r="I39" s="104"/>
      <c r="J39" s="53" t="str">
        <f t="shared" si="47"/>
        <v/>
      </c>
      <c r="K39" s="17">
        <v>33</v>
      </c>
      <c r="L39" s="17" t="str">
        <f>IF(K39&lt;=K$6,VLOOKUP(K39,申込一覧表!Z:AA,2,0),"")</f>
        <v/>
      </c>
      <c r="M39" s="17">
        <f>IF(K39&lt;=K$6,VLOOKUP(K39,申込一覧表!Z:AB,3,0),0)</f>
        <v>0</v>
      </c>
      <c r="N39" s="31" t="str">
        <f t="shared" si="11"/>
        <v/>
      </c>
      <c r="O39" s="17" t="str">
        <f>IF(K39&lt;=K$6,VLOOKUP(K39,申込一覧表!Z:AG,8,0),"")</f>
        <v/>
      </c>
      <c r="P39" s="17" t="str">
        <f>IF(K39&lt;=K$6,VLOOKUP(K39,申込一覧表!Z:AD,5,0),"")</f>
        <v/>
      </c>
      <c r="Q39" s="17">
        <f t="shared" ref="Q39:Q70" si="49">COUNTIF($F$7:$I$13,N39)+COUNTIF($F$25:$I$31,N39)</f>
        <v>56</v>
      </c>
      <c r="R39" s="17">
        <f t="shared" ref="R39:R70" si="50">COUNTIF($F$16:$I$22,N39)+COUNTIF($F$34:$I$40,N39)</f>
        <v>56</v>
      </c>
      <c r="S39" s="17">
        <f t="shared" si="4"/>
        <v>28</v>
      </c>
      <c r="T39" s="17">
        <f t="shared" si="12"/>
        <v>0</v>
      </c>
      <c r="U39" s="17" t="str">
        <f t="shared" si="41"/>
        <v/>
      </c>
      <c r="V39" s="17" t="str">
        <f t="shared" si="41"/>
        <v/>
      </c>
      <c r="W39" s="17" t="str">
        <f t="shared" si="41"/>
        <v/>
      </c>
      <c r="X39" s="17" t="str">
        <f t="shared" si="41"/>
        <v/>
      </c>
      <c r="AC39" s="17" t="str">
        <f t="shared" si="42"/>
        <v/>
      </c>
      <c r="AD39" s="17" t="str">
        <f t="shared" si="42"/>
        <v/>
      </c>
      <c r="AE39" s="17" t="str">
        <f t="shared" si="42"/>
        <v/>
      </c>
      <c r="AF39" s="17" t="str">
        <f t="shared" si="42"/>
        <v/>
      </c>
      <c r="AG39" s="17">
        <v>33</v>
      </c>
      <c r="AH39" s="120" t="str">
        <f t="shared" si="43"/>
        <v/>
      </c>
      <c r="AI39" s="17">
        <f t="shared" si="48"/>
        <v>0</v>
      </c>
      <c r="AJ39" s="17">
        <f t="shared" si="44"/>
        <v>0</v>
      </c>
      <c r="AK39" s="17">
        <f t="shared" si="44"/>
        <v>0</v>
      </c>
      <c r="AL39" s="17">
        <f t="shared" si="44"/>
        <v>0</v>
      </c>
      <c r="AM39" s="17">
        <f t="shared" si="44"/>
        <v>0</v>
      </c>
      <c r="AN39" s="17">
        <f t="shared" si="44"/>
        <v>0</v>
      </c>
      <c r="AO39" s="17">
        <f t="shared" si="44"/>
        <v>0</v>
      </c>
      <c r="AP39" s="17">
        <f t="shared" si="44"/>
        <v>0</v>
      </c>
      <c r="AS39" s="17" t="str">
        <f t="shared" si="14"/>
        <v/>
      </c>
      <c r="AT39" s="17" t="str">
        <f t="shared" si="15"/>
        <v/>
      </c>
      <c r="AU39" s="17" t="str">
        <f t="shared" si="16"/>
        <v/>
      </c>
      <c r="AV39" s="17" t="str">
        <f t="shared" si="17"/>
        <v/>
      </c>
      <c r="AW39" s="4" t="str">
        <f t="shared" si="18"/>
        <v>999:99.99</v>
      </c>
    </row>
    <row r="40" spans="1:49" ht="14.25" customHeight="1">
      <c r="A40" s="21" t="str">
        <f t="shared" si="45"/>
        <v/>
      </c>
      <c r="B40" s="28" t="str">
        <f>IF(F40="","",リレーオーダー用紙!$N$4)</f>
        <v/>
      </c>
      <c r="C40" s="29" t="str">
        <f t="shared" si="40"/>
        <v/>
      </c>
      <c r="D40" s="29" t="str">
        <f t="shared" si="46"/>
        <v/>
      </c>
      <c r="E40" s="103"/>
      <c r="F40" s="104"/>
      <c r="G40" s="104"/>
      <c r="H40" s="104"/>
      <c r="I40" s="104"/>
      <c r="J40" s="53" t="str">
        <f t="shared" si="47"/>
        <v/>
      </c>
      <c r="K40" s="17">
        <v>34</v>
      </c>
      <c r="L40" s="17" t="str">
        <f>IF(K40&lt;=K$6,VLOOKUP(K40,申込一覧表!Z:AA,2,0),"")</f>
        <v/>
      </c>
      <c r="M40" s="17">
        <f>IF(K40&lt;=K$6,VLOOKUP(K40,申込一覧表!Z:AB,3,0),0)</f>
        <v>0</v>
      </c>
      <c r="N40" s="31" t="str">
        <f t="shared" si="11"/>
        <v/>
      </c>
      <c r="O40" s="17" t="str">
        <f>IF(K40&lt;=K$6,VLOOKUP(K40,申込一覧表!Z:AG,8,0),"")</f>
        <v/>
      </c>
      <c r="P40" s="17" t="str">
        <f>IF(K40&lt;=K$6,VLOOKUP(K40,申込一覧表!Z:AD,5,0),"")</f>
        <v/>
      </c>
      <c r="Q40" s="17">
        <f t="shared" si="49"/>
        <v>56</v>
      </c>
      <c r="R40" s="17">
        <f t="shared" si="50"/>
        <v>56</v>
      </c>
      <c r="S40" s="17">
        <f t="shared" si="4"/>
        <v>28</v>
      </c>
      <c r="T40" s="17">
        <f t="shared" si="12"/>
        <v>0</v>
      </c>
      <c r="U40" s="17" t="str">
        <f t="shared" si="41"/>
        <v/>
      </c>
      <c r="V40" s="17" t="str">
        <f t="shared" si="41"/>
        <v/>
      </c>
      <c r="W40" s="17" t="str">
        <f t="shared" si="41"/>
        <v/>
      </c>
      <c r="X40" s="17" t="str">
        <f t="shared" si="41"/>
        <v/>
      </c>
      <c r="AC40" s="17" t="str">
        <f t="shared" si="42"/>
        <v/>
      </c>
      <c r="AD40" s="17" t="str">
        <f t="shared" si="42"/>
        <v/>
      </c>
      <c r="AE40" s="17" t="str">
        <f t="shared" si="42"/>
        <v/>
      </c>
      <c r="AF40" s="17" t="str">
        <f t="shared" si="42"/>
        <v/>
      </c>
      <c r="AG40" s="17">
        <v>34</v>
      </c>
      <c r="AH40" s="120" t="str">
        <f t="shared" si="43"/>
        <v/>
      </c>
      <c r="AI40" s="17">
        <f t="shared" si="48"/>
        <v>0</v>
      </c>
      <c r="AJ40" s="17">
        <f t="shared" si="44"/>
        <v>0</v>
      </c>
      <c r="AK40" s="17">
        <f t="shared" si="44"/>
        <v>0</v>
      </c>
      <c r="AL40" s="17">
        <f t="shared" si="44"/>
        <v>0</v>
      </c>
      <c r="AM40" s="17">
        <f t="shared" si="44"/>
        <v>0</v>
      </c>
      <c r="AN40" s="17">
        <f t="shared" si="44"/>
        <v>0</v>
      </c>
      <c r="AO40" s="17">
        <f t="shared" si="44"/>
        <v>0</v>
      </c>
      <c r="AP40" s="17">
        <f t="shared" si="44"/>
        <v>0</v>
      </c>
      <c r="AS40" s="17" t="str">
        <f t="shared" si="14"/>
        <v/>
      </c>
      <c r="AT40" s="17" t="str">
        <f t="shared" si="15"/>
        <v/>
      </c>
      <c r="AU40" s="17" t="str">
        <f t="shared" si="16"/>
        <v/>
      </c>
      <c r="AV40" s="17" t="str">
        <f t="shared" si="17"/>
        <v/>
      </c>
      <c r="AW40" s="4" t="str">
        <f t="shared" si="18"/>
        <v>999:99.99</v>
      </c>
    </row>
    <row r="41" spans="1:49" s="27" customFormat="1" ht="14.25" customHeight="1">
      <c r="A41" s="32"/>
      <c r="B41" s="33"/>
      <c r="C41" s="119"/>
      <c r="D41" s="34"/>
      <c r="E41" s="35"/>
      <c r="F41" s="36"/>
      <c r="G41" s="36"/>
      <c r="H41" s="36"/>
      <c r="I41" s="36"/>
      <c r="J41" s="36"/>
      <c r="K41" s="17">
        <v>35</v>
      </c>
      <c r="L41" s="17" t="str">
        <f>IF(K41&lt;=K$6,VLOOKUP(K41,申込一覧表!Z:AA,2,0),"")</f>
        <v/>
      </c>
      <c r="M41" s="17">
        <f>IF(K41&lt;=K$6,VLOOKUP(K41,申込一覧表!Z:AB,3,0),0)</f>
        <v>0</v>
      </c>
      <c r="N41" s="31" t="str">
        <f t="shared" si="11"/>
        <v/>
      </c>
      <c r="O41" s="17" t="str">
        <f>IF(K41&lt;=K$6,VLOOKUP(K41,申込一覧表!Z:AG,8,0),"")</f>
        <v/>
      </c>
      <c r="P41" s="17" t="str">
        <f>IF(K41&lt;=K$6,VLOOKUP(K41,申込一覧表!Z:AD,5,0),"")</f>
        <v/>
      </c>
      <c r="Q41" s="17">
        <f t="shared" si="49"/>
        <v>56</v>
      </c>
      <c r="R41" s="17">
        <f t="shared" si="50"/>
        <v>56</v>
      </c>
      <c r="S41" s="17">
        <f t="shared" si="4"/>
        <v>28</v>
      </c>
      <c r="T41" s="17">
        <f t="shared" si="12"/>
        <v>0</v>
      </c>
      <c r="U41" s="17"/>
      <c r="V41" s="17"/>
      <c r="W41" s="17"/>
      <c r="X41" s="17"/>
      <c r="Y41" s="17"/>
      <c r="Z41" s="17"/>
      <c r="AA41" s="17"/>
      <c r="AB41" s="17"/>
      <c r="AC41" s="17"/>
      <c r="AD41" s="17"/>
      <c r="AE41" s="17"/>
      <c r="AF41" s="17"/>
      <c r="AG41" s="17">
        <v>35</v>
      </c>
      <c r="AH41" s="17" t="str">
        <f>IF(F41="","",IF(D41&lt;120,"119",IF(D41&lt;160,"120",IF(D41&lt;200,"160",IF(D41&lt;240,"200",IF(D41&lt;280,"240",IF(D41&lt;320,"280","320")))))))</f>
        <v/>
      </c>
      <c r="AI41" s="27">
        <f t="shared" ref="AI41:AP41" si="51">SUM(AI34:AI40)</f>
        <v>0</v>
      </c>
      <c r="AJ41" s="27">
        <f t="shared" si="51"/>
        <v>0</v>
      </c>
      <c r="AK41" s="27">
        <f t="shared" si="51"/>
        <v>0</v>
      </c>
      <c r="AL41" s="27">
        <f t="shared" si="51"/>
        <v>0</v>
      </c>
      <c r="AM41" s="27">
        <f t="shared" si="51"/>
        <v>0</v>
      </c>
      <c r="AN41" s="27">
        <f t="shared" si="51"/>
        <v>0</v>
      </c>
      <c r="AO41" s="27">
        <f t="shared" si="51"/>
        <v>0</v>
      </c>
      <c r="AP41" s="27">
        <f t="shared" si="51"/>
        <v>0</v>
      </c>
      <c r="AQ41" s="27">
        <f>MAX(AI41:AP41)</f>
        <v>0</v>
      </c>
      <c r="AR41" s="27">
        <f>SUM(AI41:AP41)</f>
        <v>0</v>
      </c>
      <c r="AS41" s="17" t="str">
        <f t="shared" si="14"/>
        <v/>
      </c>
      <c r="AT41" s="17" t="str">
        <f t="shared" si="15"/>
        <v/>
      </c>
      <c r="AU41" s="17" t="str">
        <f t="shared" si="16"/>
        <v/>
      </c>
      <c r="AV41" s="17" t="str">
        <f t="shared" si="17"/>
        <v/>
      </c>
      <c r="AW41" s="4"/>
    </row>
    <row r="42" spans="1:49" s="26" customFormat="1" ht="14.25" customHeight="1">
      <c r="A42" s="37" t="s">
        <v>63</v>
      </c>
      <c r="B42" s="24"/>
      <c r="C42" s="24"/>
      <c r="D42" s="24"/>
      <c r="E42" s="24"/>
      <c r="F42" s="25" t="str">
        <f>IF(AQ50&gt;1,"区分の重複があります!!","")</f>
        <v/>
      </c>
      <c r="G42" s="24"/>
      <c r="H42" s="24"/>
      <c r="I42" s="24"/>
      <c r="K42" s="17">
        <v>36</v>
      </c>
      <c r="L42" s="17" t="str">
        <f>IF(K42&lt;=K$6,VLOOKUP(K42,申込一覧表!Z:AA,2,0),"")</f>
        <v/>
      </c>
      <c r="M42" s="17">
        <f>IF(K42&lt;=K$6,VLOOKUP(K42,申込一覧表!Z:AB,3,0),0)</f>
        <v>0</v>
      </c>
      <c r="N42" s="31" t="str">
        <f t="shared" si="11"/>
        <v/>
      </c>
      <c r="O42" s="17" t="str">
        <f>IF(K42&lt;=K$6,VLOOKUP(K42,申込一覧表!Z:AG,8,0),"")</f>
        <v/>
      </c>
      <c r="P42" s="17" t="str">
        <f>IF(K42&lt;=K$6,VLOOKUP(K42,申込一覧表!Z:AD,5,0),"")</f>
        <v/>
      </c>
      <c r="Q42" s="17">
        <f t="shared" si="49"/>
        <v>56</v>
      </c>
      <c r="R42" s="17">
        <f t="shared" si="50"/>
        <v>56</v>
      </c>
      <c r="S42" s="17">
        <f t="shared" si="4"/>
        <v>28</v>
      </c>
      <c r="T42" s="17">
        <f t="shared" si="12"/>
        <v>0</v>
      </c>
      <c r="U42" s="17"/>
      <c r="V42" s="17"/>
      <c r="W42" s="17"/>
      <c r="X42" s="17"/>
      <c r="Y42" s="17"/>
      <c r="Z42" s="17"/>
      <c r="AA42" s="17"/>
      <c r="AB42" s="17"/>
      <c r="AC42" s="17"/>
      <c r="AD42" s="17"/>
      <c r="AE42" s="17"/>
      <c r="AF42" s="17"/>
      <c r="AG42" s="17">
        <v>36</v>
      </c>
      <c r="AS42" s="17" t="str">
        <f t="shared" si="14"/>
        <v/>
      </c>
      <c r="AT42" s="17" t="str">
        <f t="shared" si="15"/>
        <v/>
      </c>
      <c r="AU42" s="17" t="str">
        <f t="shared" si="16"/>
        <v/>
      </c>
      <c r="AV42" s="17" t="str">
        <f t="shared" si="17"/>
        <v/>
      </c>
      <c r="AW42" s="4"/>
    </row>
    <row r="43" spans="1:49" ht="14.25" customHeight="1">
      <c r="A43" s="21" t="str">
        <f>IF(F43="","",1)</f>
        <v/>
      </c>
      <c r="B43" s="28" t="str">
        <f>IF(F43="","",リレーオーダー用紙!$N$4)</f>
        <v/>
      </c>
      <c r="C43" s="29" t="str">
        <f t="shared" ref="C43:C49" si="52">IF(D43="","",IF(D43&lt;120,119,FLOOR(D43,40)))</f>
        <v/>
      </c>
      <c r="D43" s="29" t="str">
        <f>IF(SUM(U43:X43)=0,"",SUM(U43:X43))</f>
        <v/>
      </c>
      <c r="E43" s="105"/>
      <c r="F43" s="106"/>
      <c r="G43" s="106"/>
      <c r="H43" s="106"/>
      <c r="I43" s="106"/>
      <c r="J43" s="53" t="str">
        <f>IF(F43="","",IF(SUM(Y43:AB43)&lt;&gt;10,"男女比確認!!",IF(COUNTIF(AC43:AF43,"&gt;1")&gt;0,"泳者重複!!","")))</f>
        <v/>
      </c>
      <c r="K43" s="17">
        <v>37</v>
      </c>
      <c r="L43" s="17" t="str">
        <f>IF(K43&lt;=K$6,VLOOKUP(K43,申込一覧表!Z:AA,2,0),"")</f>
        <v/>
      </c>
      <c r="M43" s="17">
        <f>IF(K43&lt;=K$6,VLOOKUP(K43,申込一覧表!Z:AB,3,0),0)</f>
        <v>0</v>
      </c>
      <c r="N43" s="31" t="str">
        <f t="shared" si="11"/>
        <v/>
      </c>
      <c r="O43" s="17" t="str">
        <f>IF(K43&lt;=K$6,VLOOKUP(K43,申込一覧表!Z:AG,8,0),"")</f>
        <v/>
      </c>
      <c r="P43" s="17" t="str">
        <f>IF(K43&lt;=K$6,VLOOKUP(K43,申込一覧表!Z:AD,5,0),"")</f>
        <v/>
      </c>
      <c r="Q43" s="17">
        <f t="shared" si="49"/>
        <v>56</v>
      </c>
      <c r="R43" s="17">
        <f t="shared" si="50"/>
        <v>56</v>
      </c>
      <c r="S43" s="17">
        <f t="shared" si="4"/>
        <v>28</v>
      </c>
      <c r="T43" s="17">
        <f t="shared" si="12"/>
        <v>0</v>
      </c>
      <c r="U43" s="17" t="str">
        <f t="shared" ref="U43:X49" si="53">IF(F43="","",VLOOKUP(F43,$N$7:$O$87,2,0))</f>
        <v/>
      </c>
      <c r="V43" s="17" t="str">
        <f t="shared" si="53"/>
        <v/>
      </c>
      <c r="W43" s="17" t="str">
        <f t="shared" si="53"/>
        <v/>
      </c>
      <c r="X43" s="17" t="str">
        <f t="shared" si="53"/>
        <v/>
      </c>
      <c r="Y43" s="17" t="str">
        <f t="shared" ref="Y43:AB49" si="54">IF(F43="","",VLOOKUP(F43,$N$7:$P$87,3,0))</f>
        <v/>
      </c>
      <c r="Z43" s="17" t="str">
        <f t="shared" si="54"/>
        <v/>
      </c>
      <c r="AA43" s="17" t="str">
        <f t="shared" si="54"/>
        <v/>
      </c>
      <c r="AB43" s="17" t="str">
        <f t="shared" si="54"/>
        <v/>
      </c>
      <c r="AC43" s="17" t="str">
        <f t="shared" ref="AC43:AF49" si="55">IF(F43="","",VLOOKUP(F43,$N$7:$T$87,6,0))</f>
        <v/>
      </c>
      <c r="AD43" s="17" t="str">
        <f t="shared" si="55"/>
        <v/>
      </c>
      <c r="AE43" s="17" t="str">
        <f t="shared" si="55"/>
        <v/>
      </c>
      <c r="AF43" s="17" t="str">
        <f t="shared" si="55"/>
        <v/>
      </c>
      <c r="AG43" s="17">
        <v>37</v>
      </c>
      <c r="AH43" s="120" t="str">
        <f t="shared" ref="AH43:AH49" si="56">C43</f>
        <v/>
      </c>
      <c r="AI43" s="17">
        <f>IF(AI$6=$AH43,1,0)</f>
        <v>0</v>
      </c>
      <c r="AJ43" s="17">
        <f t="shared" ref="AJ43:AP49" si="57">IF(AJ$6=$AH43,1,0)</f>
        <v>0</v>
      </c>
      <c r="AK43" s="17">
        <f t="shared" si="57"/>
        <v>0</v>
      </c>
      <c r="AL43" s="17">
        <f t="shared" si="57"/>
        <v>0</v>
      </c>
      <c r="AM43" s="17">
        <f t="shared" si="57"/>
        <v>0</v>
      </c>
      <c r="AN43" s="17">
        <f t="shared" si="57"/>
        <v>0</v>
      </c>
      <c r="AO43" s="17">
        <f t="shared" si="57"/>
        <v>0</v>
      </c>
      <c r="AP43" s="17">
        <f t="shared" si="57"/>
        <v>0</v>
      </c>
      <c r="AS43" s="17" t="str">
        <f t="shared" si="14"/>
        <v/>
      </c>
      <c r="AT43" s="17" t="str">
        <f t="shared" si="15"/>
        <v/>
      </c>
      <c r="AU43" s="17" t="str">
        <f t="shared" si="16"/>
        <v/>
      </c>
      <c r="AV43" s="17" t="str">
        <f t="shared" si="17"/>
        <v/>
      </c>
      <c r="AW43" s="4" t="str">
        <f t="shared" si="18"/>
        <v>999:99.99</v>
      </c>
    </row>
    <row r="44" spans="1:49" ht="14.25" customHeight="1">
      <c r="A44" s="21" t="str">
        <f t="shared" ref="A44:A49" si="58">IF(F44="","",A43+1)</f>
        <v/>
      </c>
      <c r="B44" s="28" t="str">
        <f>IF(F44="","",リレーオーダー用紙!$N$4)</f>
        <v/>
      </c>
      <c r="C44" s="29" t="str">
        <f t="shared" si="52"/>
        <v/>
      </c>
      <c r="D44" s="29" t="str">
        <f t="shared" ref="D44:D49" si="59">IF(SUM(U44:X44)=0,"",SUM(U44:X44))</f>
        <v/>
      </c>
      <c r="E44" s="105"/>
      <c r="F44" s="106"/>
      <c r="G44" s="106"/>
      <c r="H44" s="106"/>
      <c r="I44" s="106"/>
      <c r="J44" s="53" t="str">
        <f t="shared" ref="J44:J58" si="60">IF(F44="","",IF(SUM(Y44:AB44)&lt;&gt;10,"男女比確認!!",IF(COUNTIF(AC44:AF44,"&gt;1")&gt;0,"泳者重複!!","")))</f>
        <v/>
      </c>
      <c r="K44" s="17">
        <v>38</v>
      </c>
      <c r="L44" s="17" t="str">
        <f>IF(K44&lt;=K$6,VLOOKUP(K44,申込一覧表!Z:AA,2,0),"")</f>
        <v/>
      </c>
      <c r="M44" s="17">
        <f>IF(K44&lt;=K$6,VLOOKUP(K44,申込一覧表!Z:AB,3,0),0)</f>
        <v>0</v>
      </c>
      <c r="N44" s="31" t="str">
        <f t="shared" si="11"/>
        <v/>
      </c>
      <c r="O44" s="17" t="str">
        <f>IF(K44&lt;=K$6,VLOOKUP(K44,申込一覧表!Z:AG,8,0),"")</f>
        <v/>
      </c>
      <c r="P44" s="17" t="str">
        <f>IF(K44&lt;=K$6,VLOOKUP(K44,申込一覧表!Z:AD,5,0),"")</f>
        <v/>
      </c>
      <c r="Q44" s="17">
        <f t="shared" si="49"/>
        <v>56</v>
      </c>
      <c r="R44" s="17">
        <f t="shared" si="50"/>
        <v>56</v>
      </c>
      <c r="S44" s="17">
        <f t="shared" si="4"/>
        <v>28</v>
      </c>
      <c r="T44" s="17">
        <f t="shared" si="12"/>
        <v>0</v>
      </c>
      <c r="U44" s="17" t="str">
        <f t="shared" si="53"/>
        <v/>
      </c>
      <c r="V44" s="17" t="str">
        <f t="shared" si="53"/>
        <v/>
      </c>
      <c r="W44" s="17" t="str">
        <f t="shared" si="53"/>
        <v/>
      </c>
      <c r="X44" s="17" t="str">
        <f t="shared" si="53"/>
        <v/>
      </c>
      <c r="Y44" s="17" t="str">
        <f t="shared" si="54"/>
        <v/>
      </c>
      <c r="Z44" s="17" t="str">
        <f t="shared" si="54"/>
        <v/>
      </c>
      <c r="AA44" s="17" t="str">
        <f t="shared" si="54"/>
        <v/>
      </c>
      <c r="AB44" s="17" t="str">
        <f t="shared" si="54"/>
        <v/>
      </c>
      <c r="AC44" s="17" t="str">
        <f t="shared" si="55"/>
        <v/>
      </c>
      <c r="AD44" s="17" t="str">
        <f t="shared" si="55"/>
        <v/>
      </c>
      <c r="AE44" s="17" t="str">
        <f t="shared" si="55"/>
        <v/>
      </c>
      <c r="AF44" s="17" t="str">
        <f t="shared" si="55"/>
        <v/>
      </c>
      <c r="AG44" s="17">
        <v>38</v>
      </c>
      <c r="AH44" s="120" t="str">
        <f t="shared" si="56"/>
        <v/>
      </c>
      <c r="AI44" s="17">
        <f t="shared" ref="AI44:AI49" si="61">IF(AI$6=$AH44,1,0)</f>
        <v>0</v>
      </c>
      <c r="AJ44" s="17">
        <f t="shared" si="57"/>
        <v>0</v>
      </c>
      <c r="AK44" s="17">
        <f t="shared" si="57"/>
        <v>0</v>
      </c>
      <c r="AL44" s="17">
        <f t="shared" si="57"/>
        <v>0</v>
      </c>
      <c r="AM44" s="17">
        <f t="shared" si="57"/>
        <v>0</v>
      </c>
      <c r="AN44" s="17">
        <f t="shared" si="57"/>
        <v>0</v>
      </c>
      <c r="AO44" s="17">
        <f t="shared" si="57"/>
        <v>0</v>
      </c>
      <c r="AP44" s="17">
        <f t="shared" si="57"/>
        <v>0</v>
      </c>
      <c r="AS44" s="17" t="str">
        <f t="shared" si="14"/>
        <v/>
      </c>
      <c r="AT44" s="17" t="str">
        <f t="shared" si="15"/>
        <v/>
      </c>
      <c r="AU44" s="17" t="str">
        <f t="shared" si="16"/>
        <v/>
      </c>
      <c r="AV44" s="17" t="str">
        <f t="shared" si="17"/>
        <v/>
      </c>
      <c r="AW44" s="4" t="str">
        <f t="shared" si="18"/>
        <v>999:99.99</v>
      </c>
    </row>
    <row r="45" spans="1:49" ht="14.25" customHeight="1">
      <c r="A45" s="21" t="str">
        <f t="shared" si="58"/>
        <v/>
      </c>
      <c r="B45" s="28" t="str">
        <f>IF(F45="","",リレーオーダー用紙!$N$4)</f>
        <v/>
      </c>
      <c r="C45" s="29" t="str">
        <f t="shared" si="52"/>
        <v/>
      </c>
      <c r="D45" s="29" t="str">
        <f t="shared" si="59"/>
        <v/>
      </c>
      <c r="E45" s="105"/>
      <c r="F45" s="106"/>
      <c r="G45" s="106"/>
      <c r="H45" s="106"/>
      <c r="I45" s="106"/>
      <c r="J45" s="53" t="str">
        <f t="shared" si="60"/>
        <v/>
      </c>
      <c r="K45" s="17">
        <v>39</v>
      </c>
      <c r="L45" s="17" t="str">
        <f>IF(K45&lt;=K$6,VLOOKUP(K45,申込一覧表!Z:AA,2,0),"")</f>
        <v/>
      </c>
      <c r="M45" s="17">
        <f>IF(K45&lt;=K$6,VLOOKUP(K45,申込一覧表!Z:AB,3,0),0)</f>
        <v>0</v>
      </c>
      <c r="N45" s="31" t="str">
        <f t="shared" si="11"/>
        <v/>
      </c>
      <c r="O45" s="17" t="str">
        <f>IF(K45&lt;=K$6,VLOOKUP(K45,申込一覧表!Z:AG,8,0),"")</f>
        <v/>
      </c>
      <c r="P45" s="17" t="str">
        <f>IF(K45&lt;=K$6,VLOOKUP(K45,申込一覧表!Z:AD,5,0),"")</f>
        <v/>
      </c>
      <c r="Q45" s="17">
        <f t="shared" si="49"/>
        <v>56</v>
      </c>
      <c r="R45" s="17">
        <f t="shared" si="50"/>
        <v>56</v>
      </c>
      <c r="S45" s="17">
        <f t="shared" si="4"/>
        <v>28</v>
      </c>
      <c r="T45" s="17">
        <f t="shared" si="12"/>
        <v>0</v>
      </c>
      <c r="U45" s="17" t="str">
        <f t="shared" si="53"/>
        <v/>
      </c>
      <c r="V45" s="17" t="str">
        <f t="shared" si="53"/>
        <v/>
      </c>
      <c r="W45" s="17" t="str">
        <f t="shared" si="53"/>
        <v/>
      </c>
      <c r="X45" s="17" t="str">
        <f t="shared" si="53"/>
        <v/>
      </c>
      <c r="Y45" s="17" t="str">
        <f t="shared" si="54"/>
        <v/>
      </c>
      <c r="Z45" s="17" t="str">
        <f t="shared" si="54"/>
        <v/>
      </c>
      <c r="AA45" s="17" t="str">
        <f t="shared" si="54"/>
        <v/>
      </c>
      <c r="AB45" s="17" t="str">
        <f t="shared" si="54"/>
        <v/>
      </c>
      <c r="AC45" s="17" t="str">
        <f t="shared" si="55"/>
        <v/>
      </c>
      <c r="AD45" s="17" t="str">
        <f t="shared" si="55"/>
        <v/>
      </c>
      <c r="AE45" s="17" t="str">
        <f t="shared" si="55"/>
        <v/>
      </c>
      <c r="AF45" s="17" t="str">
        <f t="shared" si="55"/>
        <v/>
      </c>
      <c r="AG45" s="17">
        <v>39</v>
      </c>
      <c r="AH45" s="120" t="str">
        <f t="shared" si="56"/>
        <v/>
      </c>
      <c r="AI45" s="17">
        <f t="shared" si="61"/>
        <v>0</v>
      </c>
      <c r="AJ45" s="17">
        <f t="shared" si="57"/>
        <v>0</v>
      </c>
      <c r="AK45" s="17">
        <f t="shared" si="57"/>
        <v>0</v>
      </c>
      <c r="AL45" s="17">
        <f t="shared" si="57"/>
        <v>0</v>
      </c>
      <c r="AM45" s="17">
        <f t="shared" si="57"/>
        <v>0</v>
      </c>
      <c r="AN45" s="17">
        <f t="shared" si="57"/>
        <v>0</v>
      </c>
      <c r="AO45" s="17">
        <f t="shared" si="57"/>
        <v>0</v>
      </c>
      <c r="AP45" s="17">
        <f t="shared" si="57"/>
        <v>0</v>
      </c>
      <c r="AS45" s="17" t="str">
        <f t="shared" si="14"/>
        <v/>
      </c>
      <c r="AT45" s="17" t="str">
        <f t="shared" si="15"/>
        <v/>
      </c>
      <c r="AU45" s="17" t="str">
        <f t="shared" si="16"/>
        <v/>
      </c>
      <c r="AV45" s="17" t="str">
        <f t="shared" si="17"/>
        <v/>
      </c>
      <c r="AW45" s="4" t="str">
        <f t="shared" si="18"/>
        <v>999:99.99</v>
      </c>
    </row>
    <row r="46" spans="1:49" ht="14.25" customHeight="1">
      <c r="A46" s="21" t="str">
        <f t="shared" si="58"/>
        <v/>
      </c>
      <c r="B46" s="28" t="str">
        <f>IF(F46="","",リレーオーダー用紙!$N$4)</f>
        <v/>
      </c>
      <c r="C46" s="29" t="str">
        <f t="shared" si="52"/>
        <v/>
      </c>
      <c r="D46" s="29" t="str">
        <f t="shared" si="59"/>
        <v/>
      </c>
      <c r="E46" s="105"/>
      <c r="F46" s="106"/>
      <c r="G46" s="106"/>
      <c r="H46" s="106"/>
      <c r="I46" s="106"/>
      <c r="J46" s="53" t="str">
        <f t="shared" si="60"/>
        <v/>
      </c>
      <c r="K46" s="17">
        <v>40</v>
      </c>
      <c r="L46" s="17" t="str">
        <f>IF(K46&lt;=K$6,VLOOKUP(K46,申込一覧表!Z:AA,2,0),"")</f>
        <v/>
      </c>
      <c r="M46" s="17">
        <f>IF(K46&lt;=K$6,VLOOKUP(K46,申込一覧表!Z:AB,3,0),0)</f>
        <v>0</v>
      </c>
      <c r="N46" s="31" t="str">
        <f t="shared" si="11"/>
        <v/>
      </c>
      <c r="O46" s="17" t="str">
        <f>IF(K46&lt;=K$6,VLOOKUP(K46,申込一覧表!Z:AG,8,0),"")</f>
        <v/>
      </c>
      <c r="P46" s="17" t="str">
        <f>IF(K46&lt;=K$6,VLOOKUP(K46,申込一覧表!Z:AD,5,0),"")</f>
        <v/>
      </c>
      <c r="Q46" s="17">
        <f t="shared" si="49"/>
        <v>56</v>
      </c>
      <c r="R46" s="17">
        <f t="shared" si="50"/>
        <v>56</v>
      </c>
      <c r="S46" s="17">
        <f t="shared" si="4"/>
        <v>28</v>
      </c>
      <c r="T46" s="17">
        <f t="shared" si="12"/>
        <v>0</v>
      </c>
      <c r="U46" s="17" t="str">
        <f t="shared" si="53"/>
        <v/>
      </c>
      <c r="V46" s="17" t="str">
        <f t="shared" si="53"/>
        <v/>
      </c>
      <c r="W46" s="17" t="str">
        <f t="shared" si="53"/>
        <v/>
      </c>
      <c r="X46" s="17" t="str">
        <f t="shared" si="53"/>
        <v/>
      </c>
      <c r="Y46" s="17" t="str">
        <f t="shared" si="54"/>
        <v/>
      </c>
      <c r="Z46" s="17" t="str">
        <f t="shared" si="54"/>
        <v/>
      </c>
      <c r="AA46" s="17" t="str">
        <f t="shared" si="54"/>
        <v/>
      </c>
      <c r="AB46" s="17" t="str">
        <f t="shared" si="54"/>
        <v/>
      </c>
      <c r="AC46" s="17" t="str">
        <f t="shared" si="55"/>
        <v/>
      </c>
      <c r="AD46" s="17" t="str">
        <f t="shared" si="55"/>
        <v/>
      </c>
      <c r="AE46" s="17" t="str">
        <f t="shared" si="55"/>
        <v/>
      </c>
      <c r="AF46" s="17" t="str">
        <f t="shared" si="55"/>
        <v/>
      </c>
      <c r="AG46" s="17">
        <v>40</v>
      </c>
      <c r="AH46" s="120" t="str">
        <f t="shared" si="56"/>
        <v/>
      </c>
      <c r="AI46" s="17">
        <f t="shared" si="61"/>
        <v>0</v>
      </c>
      <c r="AJ46" s="17">
        <f t="shared" si="57"/>
        <v>0</v>
      </c>
      <c r="AK46" s="17">
        <f t="shared" si="57"/>
        <v>0</v>
      </c>
      <c r="AL46" s="17">
        <f t="shared" si="57"/>
        <v>0</v>
      </c>
      <c r="AM46" s="17">
        <f t="shared" si="57"/>
        <v>0</v>
      </c>
      <c r="AN46" s="17">
        <f t="shared" si="57"/>
        <v>0</v>
      </c>
      <c r="AO46" s="17">
        <f t="shared" si="57"/>
        <v>0</v>
      </c>
      <c r="AP46" s="17">
        <f t="shared" si="57"/>
        <v>0</v>
      </c>
      <c r="AS46" s="17" t="str">
        <f t="shared" si="14"/>
        <v/>
      </c>
      <c r="AT46" s="17" t="str">
        <f t="shared" si="15"/>
        <v/>
      </c>
      <c r="AU46" s="17" t="str">
        <f t="shared" si="16"/>
        <v/>
      </c>
      <c r="AV46" s="17" t="str">
        <f t="shared" si="17"/>
        <v/>
      </c>
      <c r="AW46" s="4" t="str">
        <f t="shared" si="18"/>
        <v>999:99.99</v>
      </c>
    </row>
    <row r="47" spans="1:49" ht="14.25" customHeight="1">
      <c r="A47" s="21" t="str">
        <f t="shared" si="58"/>
        <v/>
      </c>
      <c r="B47" s="28" t="str">
        <f>IF(F47="","",リレーオーダー用紙!$N$4)</f>
        <v/>
      </c>
      <c r="C47" s="29" t="str">
        <f t="shared" si="52"/>
        <v/>
      </c>
      <c r="D47" s="29" t="str">
        <f t="shared" si="59"/>
        <v/>
      </c>
      <c r="E47" s="105"/>
      <c r="F47" s="106"/>
      <c r="G47" s="106"/>
      <c r="H47" s="106"/>
      <c r="I47" s="106"/>
      <c r="J47" s="53" t="str">
        <f t="shared" si="60"/>
        <v/>
      </c>
      <c r="K47" s="17">
        <v>41</v>
      </c>
      <c r="L47" s="17" t="str">
        <f>IF(K47&lt;=K$6,VLOOKUP(K47,申込一覧表!Z:AA,2,0),"")</f>
        <v/>
      </c>
      <c r="M47" s="17">
        <f>IF(K47&lt;=K$6,VLOOKUP(K47,申込一覧表!Z:AB,3,0),0)</f>
        <v>0</v>
      </c>
      <c r="N47" s="31" t="str">
        <f t="shared" si="11"/>
        <v/>
      </c>
      <c r="O47" s="17" t="str">
        <f>IF(K47&lt;=K$6,VLOOKUP(K47,申込一覧表!Z:AG,8,0),"")</f>
        <v/>
      </c>
      <c r="P47" s="17" t="str">
        <f>IF(K47&lt;=K$6,VLOOKUP(K47,申込一覧表!Z:AD,5,0),"")</f>
        <v/>
      </c>
      <c r="Q47" s="17">
        <f t="shared" si="49"/>
        <v>56</v>
      </c>
      <c r="R47" s="17">
        <f t="shared" si="50"/>
        <v>56</v>
      </c>
      <c r="U47" s="17" t="str">
        <f t="shared" si="53"/>
        <v/>
      </c>
      <c r="V47" s="17" t="str">
        <f t="shared" si="53"/>
        <v/>
      </c>
      <c r="W47" s="17" t="str">
        <f t="shared" si="53"/>
        <v/>
      </c>
      <c r="X47" s="17" t="str">
        <f t="shared" si="53"/>
        <v/>
      </c>
      <c r="Y47" s="17" t="str">
        <f t="shared" si="54"/>
        <v/>
      </c>
      <c r="Z47" s="17" t="str">
        <f t="shared" si="54"/>
        <v/>
      </c>
      <c r="AA47" s="17" t="str">
        <f t="shared" si="54"/>
        <v/>
      </c>
      <c r="AB47" s="17" t="str">
        <f t="shared" si="54"/>
        <v/>
      </c>
      <c r="AC47" s="17" t="str">
        <f t="shared" si="55"/>
        <v/>
      </c>
      <c r="AD47" s="17" t="str">
        <f t="shared" si="55"/>
        <v/>
      </c>
      <c r="AE47" s="17" t="str">
        <f t="shared" si="55"/>
        <v/>
      </c>
      <c r="AF47" s="17" t="str">
        <f t="shared" si="55"/>
        <v/>
      </c>
      <c r="AG47" s="17">
        <v>41</v>
      </c>
      <c r="AH47" s="120" t="str">
        <f t="shared" si="56"/>
        <v/>
      </c>
      <c r="AI47" s="17">
        <f t="shared" si="61"/>
        <v>0</v>
      </c>
      <c r="AJ47" s="17">
        <f t="shared" si="57"/>
        <v>0</v>
      </c>
      <c r="AK47" s="17">
        <f t="shared" si="57"/>
        <v>0</v>
      </c>
      <c r="AL47" s="17">
        <f t="shared" si="57"/>
        <v>0</v>
      </c>
      <c r="AM47" s="17">
        <f t="shared" si="57"/>
        <v>0</v>
      </c>
      <c r="AN47" s="17">
        <f t="shared" si="57"/>
        <v>0</v>
      </c>
      <c r="AO47" s="17">
        <f t="shared" si="57"/>
        <v>0</v>
      </c>
      <c r="AP47" s="17">
        <f t="shared" si="57"/>
        <v>0</v>
      </c>
      <c r="AS47" s="17" t="str">
        <f t="shared" si="14"/>
        <v/>
      </c>
      <c r="AT47" s="17" t="str">
        <f t="shared" si="15"/>
        <v/>
      </c>
      <c r="AU47" s="17" t="str">
        <f t="shared" si="16"/>
        <v/>
      </c>
      <c r="AV47" s="17" t="str">
        <f t="shared" si="17"/>
        <v/>
      </c>
      <c r="AW47" s="4" t="str">
        <f t="shared" si="18"/>
        <v>999:99.99</v>
      </c>
    </row>
    <row r="48" spans="1:49" ht="14.25" customHeight="1">
      <c r="A48" s="21" t="str">
        <f t="shared" si="58"/>
        <v/>
      </c>
      <c r="B48" s="28" t="str">
        <f>IF(F48="","",リレーオーダー用紙!$N$4)</f>
        <v/>
      </c>
      <c r="C48" s="29" t="str">
        <f t="shared" si="52"/>
        <v/>
      </c>
      <c r="D48" s="29" t="str">
        <f t="shared" si="59"/>
        <v/>
      </c>
      <c r="E48" s="105"/>
      <c r="F48" s="106"/>
      <c r="G48" s="106"/>
      <c r="H48" s="106"/>
      <c r="I48" s="106"/>
      <c r="J48" s="53" t="str">
        <f t="shared" si="60"/>
        <v/>
      </c>
      <c r="K48" s="17">
        <v>42</v>
      </c>
      <c r="L48" s="17" t="str">
        <f>IF(K48&lt;=K$6,VLOOKUP(K48,申込一覧表!Z:AA,2,0),"")</f>
        <v/>
      </c>
      <c r="M48" s="17">
        <f>IF(K48&lt;=K$6,VLOOKUP(K48,申込一覧表!Z:AB,3,0),0)</f>
        <v>0</v>
      </c>
      <c r="N48" s="31" t="str">
        <f t="shared" si="11"/>
        <v/>
      </c>
      <c r="O48" s="17" t="str">
        <f>IF(K48&lt;=K$6,VLOOKUP(K48,申込一覧表!Z:AG,8,0),"")</f>
        <v/>
      </c>
      <c r="P48" s="17" t="str">
        <f>IF(K48&lt;=K$6,VLOOKUP(K48,申込一覧表!Z:AD,5,0),"")</f>
        <v/>
      </c>
      <c r="Q48" s="17">
        <f t="shared" si="49"/>
        <v>56</v>
      </c>
      <c r="R48" s="17">
        <f t="shared" si="50"/>
        <v>56</v>
      </c>
      <c r="S48" s="17">
        <f t="shared" ref="S48:S86" si="62">COUNTIF($F$43:$I$49,N48)</f>
        <v>28</v>
      </c>
      <c r="T48" s="17">
        <f t="shared" si="12"/>
        <v>0</v>
      </c>
      <c r="U48" s="17" t="str">
        <f t="shared" si="53"/>
        <v/>
      </c>
      <c r="V48" s="17" t="str">
        <f t="shared" si="53"/>
        <v/>
      </c>
      <c r="W48" s="17" t="str">
        <f t="shared" si="53"/>
        <v/>
      </c>
      <c r="X48" s="17" t="str">
        <f t="shared" si="53"/>
        <v/>
      </c>
      <c r="Y48" s="17" t="str">
        <f t="shared" si="54"/>
        <v/>
      </c>
      <c r="Z48" s="17" t="str">
        <f t="shared" si="54"/>
        <v/>
      </c>
      <c r="AA48" s="17" t="str">
        <f t="shared" si="54"/>
        <v/>
      </c>
      <c r="AB48" s="17" t="str">
        <f t="shared" si="54"/>
        <v/>
      </c>
      <c r="AC48" s="17" t="str">
        <f t="shared" si="55"/>
        <v/>
      </c>
      <c r="AD48" s="17" t="str">
        <f t="shared" si="55"/>
        <v/>
      </c>
      <c r="AE48" s="17" t="str">
        <f t="shared" si="55"/>
        <v/>
      </c>
      <c r="AF48" s="17" t="str">
        <f t="shared" si="55"/>
        <v/>
      </c>
      <c r="AG48" s="17">
        <v>42</v>
      </c>
      <c r="AH48" s="120" t="str">
        <f t="shared" si="56"/>
        <v/>
      </c>
      <c r="AI48" s="17">
        <f t="shared" si="61"/>
        <v>0</v>
      </c>
      <c r="AJ48" s="17">
        <f t="shared" si="57"/>
        <v>0</v>
      </c>
      <c r="AK48" s="17">
        <f t="shared" si="57"/>
        <v>0</v>
      </c>
      <c r="AL48" s="17">
        <f t="shared" si="57"/>
        <v>0</v>
      </c>
      <c r="AM48" s="17">
        <f t="shared" si="57"/>
        <v>0</v>
      </c>
      <c r="AN48" s="17">
        <f t="shared" si="57"/>
        <v>0</v>
      </c>
      <c r="AO48" s="17">
        <f t="shared" si="57"/>
        <v>0</v>
      </c>
      <c r="AP48" s="17">
        <f t="shared" si="57"/>
        <v>0</v>
      </c>
      <c r="AS48" s="17" t="str">
        <f t="shared" si="14"/>
        <v/>
      </c>
      <c r="AT48" s="17" t="str">
        <f t="shared" si="15"/>
        <v/>
      </c>
      <c r="AU48" s="17" t="str">
        <f t="shared" si="16"/>
        <v/>
      </c>
      <c r="AV48" s="17" t="str">
        <f t="shared" si="17"/>
        <v/>
      </c>
      <c r="AW48" s="4" t="str">
        <f t="shared" si="18"/>
        <v>999:99.99</v>
      </c>
    </row>
    <row r="49" spans="1:49" ht="14.25" customHeight="1">
      <c r="A49" s="21" t="str">
        <f t="shared" si="58"/>
        <v/>
      </c>
      <c r="B49" s="28" t="str">
        <f>IF(F49="","",リレーオーダー用紙!$N$4)</f>
        <v/>
      </c>
      <c r="C49" s="29" t="str">
        <f t="shared" si="52"/>
        <v/>
      </c>
      <c r="D49" s="29" t="str">
        <f t="shared" si="59"/>
        <v/>
      </c>
      <c r="E49" s="105"/>
      <c r="F49" s="106"/>
      <c r="G49" s="106"/>
      <c r="H49" s="106"/>
      <c r="I49" s="106"/>
      <c r="J49" s="53" t="str">
        <f t="shared" si="60"/>
        <v/>
      </c>
      <c r="K49" s="17">
        <v>43</v>
      </c>
      <c r="L49" s="17" t="str">
        <f>IF(K49&lt;=K$6,VLOOKUP(K49,申込一覧表!Z:AA,2,0),"")</f>
        <v/>
      </c>
      <c r="M49" s="17">
        <f>IF(K49&lt;=K$6,VLOOKUP(K49,申込一覧表!Z:AB,3,0),0)</f>
        <v>0</v>
      </c>
      <c r="N49" s="31" t="str">
        <f t="shared" si="11"/>
        <v/>
      </c>
      <c r="O49" s="17" t="str">
        <f>IF(K49&lt;=K$6,VLOOKUP(K49,申込一覧表!Z:AG,8,0),"")</f>
        <v/>
      </c>
      <c r="P49" s="17" t="str">
        <f>IF(K49&lt;=K$6,VLOOKUP(K49,申込一覧表!Z:AD,5,0),"")</f>
        <v/>
      </c>
      <c r="Q49" s="17">
        <f t="shared" si="49"/>
        <v>56</v>
      </c>
      <c r="R49" s="17">
        <f t="shared" si="50"/>
        <v>56</v>
      </c>
      <c r="S49" s="17">
        <f t="shared" si="62"/>
        <v>28</v>
      </c>
      <c r="T49" s="17">
        <f t="shared" si="12"/>
        <v>0</v>
      </c>
      <c r="U49" s="17" t="str">
        <f t="shared" si="53"/>
        <v/>
      </c>
      <c r="V49" s="17" t="str">
        <f t="shared" si="53"/>
        <v/>
      </c>
      <c r="W49" s="17" t="str">
        <f t="shared" si="53"/>
        <v/>
      </c>
      <c r="X49" s="17" t="str">
        <f t="shared" si="53"/>
        <v/>
      </c>
      <c r="Y49" s="17" t="str">
        <f t="shared" si="54"/>
        <v/>
      </c>
      <c r="Z49" s="17" t="str">
        <f t="shared" si="54"/>
        <v/>
      </c>
      <c r="AA49" s="17" t="str">
        <f t="shared" si="54"/>
        <v/>
      </c>
      <c r="AB49" s="17" t="str">
        <f t="shared" si="54"/>
        <v/>
      </c>
      <c r="AC49" s="17" t="str">
        <f t="shared" si="55"/>
        <v/>
      </c>
      <c r="AD49" s="17" t="str">
        <f t="shared" si="55"/>
        <v/>
      </c>
      <c r="AE49" s="17" t="str">
        <f t="shared" si="55"/>
        <v/>
      </c>
      <c r="AF49" s="17" t="str">
        <f t="shared" si="55"/>
        <v/>
      </c>
      <c r="AG49" s="17">
        <v>43</v>
      </c>
      <c r="AH49" s="120" t="str">
        <f t="shared" si="56"/>
        <v/>
      </c>
      <c r="AI49" s="17">
        <f t="shared" si="61"/>
        <v>0</v>
      </c>
      <c r="AJ49" s="17">
        <f t="shared" si="57"/>
        <v>0</v>
      </c>
      <c r="AK49" s="17">
        <f t="shared" si="57"/>
        <v>0</v>
      </c>
      <c r="AL49" s="17">
        <f t="shared" si="57"/>
        <v>0</v>
      </c>
      <c r="AM49" s="17">
        <f t="shared" si="57"/>
        <v>0</v>
      </c>
      <c r="AN49" s="17">
        <f t="shared" si="57"/>
        <v>0</v>
      </c>
      <c r="AO49" s="17">
        <f t="shared" si="57"/>
        <v>0</v>
      </c>
      <c r="AP49" s="17">
        <f t="shared" si="57"/>
        <v>0</v>
      </c>
      <c r="AS49" s="17" t="str">
        <f t="shared" si="14"/>
        <v/>
      </c>
      <c r="AT49" s="17" t="str">
        <f t="shared" si="15"/>
        <v/>
      </c>
      <c r="AU49" s="17" t="str">
        <f t="shared" si="16"/>
        <v/>
      </c>
      <c r="AV49" s="17" t="str">
        <f t="shared" si="17"/>
        <v/>
      </c>
      <c r="AW49" s="4" t="str">
        <f t="shared" si="18"/>
        <v>999:99.99</v>
      </c>
    </row>
    <row r="50" spans="1:49" s="27" customFormat="1" ht="14.25" customHeight="1">
      <c r="A50" s="32"/>
      <c r="B50" s="33"/>
      <c r="C50" s="119"/>
      <c r="D50" s="34"/>
      <c r="E50" s="35"/>
      <c r="F50" s="36"/>
      <c r="G50" s="36"/>
      <c r="H50" s="36"/>
      <c r="I50" s="36"/>
      <c r="J50" s="53"/>
      <c r="K50" s="17">
        <v>44</v>
      </c>
      <c r="L50" s="17" t="str">
        <f>IF(K50&lt;=K$6,VLOOKUP(K50,申込一覧表!Z:AA,2,0),"")</f>
        <v/>
      </c>
      <c r="M50" s="17">
        <f>IF(K50&lt;=K$6,VLOOKUP(K50,申込一覧表!Z:AB,3,0),0)</f>
        <v>0</v>
      </c>
      <c r="N50" s="31" t="str">
        <f t="shared" si="11"/>
        <v/>
      </c>
      <c r="O50" s="17" t="str">
        <f>IF(K50&lt;=K$6,VLOOKUP(K50,申込一覧表!Z:AG,8,0),"")</f>
        <v/>
      </c>
      <c r="P50" s="17" t="str">
        <f>IF(K50&lt;=K$6,VLOOKUP(K50,申込一覧表!Z:AD,5,0),"")</f>
        <v/>
      </c>
      <c r="Q50" s="17">
        <f t="shared" si="49"/>
        <v>56</v>
      </c>
      <c r="R50" s="17">
        <f t="shared" si="50"/>
        <v>56</v>
      </c>
      <c r="S50" s="17">
        <f t="shared" si="62"/>
        <v>28</v>
      </c>
      <c r="T50" s="17">
        <f t="shared" si="12"/>
        <v>0</v>
      </c>
      <c r="U50" s="17"/>
      <c r="V50" s="17"/>
      <c r="W50" s="17"/>
      <c r="X50" s="17"/>
      <c r="Y50" s="17"/>
      <c r="Z50" s="17"/>
      <c r="AA50" s="17"/>
      <c r="AB50" s="17"/>
      <c r="AC50" s="17"/>
      <c r="AD50" s="17"/>
      <c r="AE50" s="17"/>
      <c r="AF50" s="17"/>
      <c r="AG50" s="17">
        <v>44</v>
      </c>
      <c r="AH50" s="17" t="str">
        <f>IF(F50="","",IF(D50&lt;120,"119",IF(D50&lt;160,"120",IF(D50&lt;200,"160",IF(D50&lt;240,"200",IF(D50&lt;280,"240",IF(D50&lt;320,"280","320")))))))</f>
        <v/>
      </c>
      <c r="AI50" s="27">
        <f t="shared" ref="AI50:AP50" si="63">SUM(AI43:AI49)</f>
        <v>0</v>
      </c>
      <c r="AJ50" s="27">
        <f t="shared" si="63"/>
        <v>0</v>
      </c>
      <c r="AK50" s="27">
        <f t="shared" si="63"/>
        <v>0</v>
      </c>
      <c r="AL50" s="27">
        <f t="shared" si="63"/>
        <v>0</v>
      </c>
      <c r="AM50" s="27">
        <f t="shared" si="63"/>
        <v>0</v>
      </c>
      <c r="AN50" s="27">
        <f t="shared" si="63"/>
        <v>0</v>
      </c>
      <c r="AO50" s="27">
        <f t="shared" si="63"/>
        <v>0</v>
      </c>
      <c r="AP50" s="27">
        <f t="shared" si="63"/>
        <v>0</v>
      </c>
      <c r="AQ50" s="27">
        <f>MAX(AI50:AP50)</f>
        <v>0</v>
      </c>
      <c r="AR50" s="27">
        <f>SUM(AI50:AP50)</f>
        <v>0</v>
      </c>
      <c r="AS50" s="17" t="str">
        <f t="shared" si="14"/>
        <v/>
      </c>
      <c r="AT50" s="17" t="str">
        <f t="shared" si="15"/>
        <v/>
      </c>
      <c r="AU50" s="17" t="str">
        <f t="shared" si="16"/>
        <v/>
      </c>
      <c r="AV50" s="17" t="str">
        <f t="shared" si="17"/>
        <v/>
      </c>
      <c r="AW50" s="4"/>
    </row>
    <row r="51" spans="1:49" s="26" customFormat="1" ht="14.25" customHeight="1">
      <c r="A51" s="37" t="s">
        <v>64</v>
      </c>
      <c r="B51" s="24"/>
      <c r="C51" s="24"/>
      <c r="D51" s="24"/>
      <c r="E51" s="24"/>
      <c r="F51" s="25" t="str">
        <f>IF(AQ59&gt;1,"区分の重複があります!!","")</f>
        <v/>
      </c>
      <c r="G51" s="24"/>
      <c r="H51" s="24"/>
      <c r="I51" s="24"/>
      <c r="J51" s="53"/>
      <c r="K51" s="17">
        <v>45</v>
      </c>
      <c r="L51" s="17" t="str">
        <f>IF(K51&lt;=K$6,VLOOKUP(K51,申込一覧表!Z:AA,2,0),"")</f>
        <v/>
      </c>
      <c r="M51" s="17">
        <f>IF(K51&lt;=K$6,VLOOKUP(K51,申込一覧表!Z:AB,3,0),0)</f>
        <v>0</v>
      </c>
      <c r="N51" s="31" t="str">
        <f t="shared" si="11"/>
        <v/>
      </c>
      <c r="O51" s="17" t="str">
        <f>IF(K51&lt;=K$6,VLOOKUP(K51,申込一覧表!Z:AG,8,0),"")</f>
        <v/>
      </c>
      <c r="P51" s="17" t="str">
        <f>IF(K51&lt;=K$6,VLOOKUP(K51,申込一覧表!Z:AD,5,0),"")</f>
        <v/>
      </c>
      <c r="Q51" s="17">
        <f t="shared" si="49"/>
        <v>56</v>
      </c>
      <c r="R51" s="17">
        <f t="shared" si="50"/>
        <v>56</v>
      </c>
      <c r="S51" s="17">
        <f t="shared" si="62"/>
        <v>28</v>
      </c>
      <c r="T51" s="17">
        <f t="shared" si="12"/>
        <v>0</v>
      </c>
      <c r="U51" s="17"/>
      <c r="V51" s="17"/>
      <c r="W51" s="17"/>
      <c r="X51" s="17"/>
      <c r="Y51" s="17"/>
      <c r="Z51" s="17"/>
      <c r="AA51" s="17"/>
      <c r="AB51" s="17"/>
      <c r="AC51" s="17"/>
      <c r="AD51" s="17"/>
      <c r="AE51" s="17"/>
      <c r="AF51" s="17"/>
      <c r="AG51" s="17">
        <v>45</v>
      </c>
      <c r="AS51" s="17" t="str">
        <f t="shared" si="14"/>
        <v/>
      </c>
      <c r="AT51" s="17" t="str">
        <f t="shared" si="15"/>
        <v/>
      </c>
      <c r="AU51" s="17" t="str">
        <f t="shared" si="16"/>
        <v/>
      </c>
      <c r="AV51" s="17" t="str">
        <f t="shared" si="17"/>
        <v/>
      </c>
      <c r="AW51" s="4"/>
    </row>
    <row r="52" spans="1:49" ht="14.25" customHeight="1">
      <c r="A52" s="21" t="str">
        <f>IF(F52="","",1)</f>
        <v/>
      </c>
      <c r="B52" s="28" t="str">
        <f>IF(F52="","",リレーオーダー用紙!$N$4)</f>
        <v/>
      </c>
      <c r="C52" s="29" t="str">
        <f t="shared" ref="C52:C58" si="64">IF(D52="","",IF(D52&lt;120,119,FLOOR(D52,40)))</f>
        <v/>
      </c>
      <c r="D52" s="29" t="str">
        <f>IF(SUM(U52:X52)=0,"",SUM(U52:X52))</f>
        <v/>
      </c>
      <c r="E52" s="105"/>
      <c r="F52" s="106"/>
      <c r="G52" s="106"/>
      <c r="H52" s="106"/>
      <c r="I52" s="106"/>
      <c r="J52" s="53" t="str">
        <f t="shared" si="60"/>
        <v/>
      </c>
      <c r="K52" s="17">
        <v>46</v>
      </c>
      <c r="L52" s="17" t="str">
        <f>IF(K52&lt;=K$6,VLOOKUP(K52,申込一覧表!Z:AA,2,0),"")</f>
        <v/>
      </c>
      <c r="M52" s="17">
        <f>IF(K52&lt;=K$6,VLOOKUP(K52,申込一覧表!Z:AB,3,0),0)</f>
        <v>0</v>
      </c>
      <c r="N52" s="31" t="str">
        <f t="shared" si="11"/>
        <v/>
      </c>
      <c r="O52" s="17" t="str">
        <f>IF(K52&lt;=K$6,VLOOKUP(K52,申込一覧表!Z:AG,8,0),"")</f>
        <v/>
      </c>
      <c r="P52" s="17" t="str">
        <f>IF(K52&lt;=K$6,VLOOKUP(K52,申込一覧表!Z:AD,5,0),"")</f>
        <v/>
      </c>
      <c r="Q52" s="17">
        <f t="shared" si="49"/>
        <v>56</v>
      </c>
      <c r="R52" s="17">
        <f t="shared" si="50"/>
        <v>56</v>
      </c>
      <c r="S52" s="17">
        <f t="shared" si="62"/>
        <v>28</v>
      </c>
      <c r="T52" s="17">
        <f t="shared" si="12"/>
        <v>0</v>
      </c>
      <c r="U52" s="17" t="str">
        <f t="shared" ref="U52:X58" si="65">IF(F52="","",VLOOKUP(F52,$N$7:$O$87,2,0))</f>
        <v/>
      </c>
      <c r="V52" s="17" t="str">
        <f t="shared" si="65"/>
        <v/>
      </c>
      <c r="W52" s="17" t="str">
        <f t="shared" si="65"/>
        <v/>
      </c>
      <c r="X52" s="17" t="str">
        <f t="shared" si="65"/>
        <v/>
      </c>
      <c r="Y52" s="17" t="str">
        <f t="shared" ref="Y52:AB58" si="66">IF(F52="","",VLOOKUP(F52,$N$7:$P$87,3,0))</f>
        <v/>
      </c>
      <c r="Z52" s="17" t="str">
        <f t="shared" si="66"/>
        <v/>
      </c>
      <c r="AA52" s="17" t="str">
        <f t="shared" si="66"/>
        <v/>
      </c>
      <c r="AB52" s="17" t="str">
        <f t="shared" si="66"/>
        <v/>
      </c>
      <c r="AC52" s="17" t="str">
        <f t="shared" ref="AC52:AF58" si="67">IF(F52="","",VLOOKUP(F52,$N$7:$T$87,7,0))</f>
        <v/>
      </c>
      <c r="AD52" s="17" t="str">
        <f t="shared" si="67"/>
        <v/>
      </c>
      <c r="AE52" s="17" t="str">
        <f t="shared" si="67"/>
        <v/>
      </c>
      <c r="AF52" s="17" t="str">
        <f t="shared" si="67"/>
        <v/>
      </c>
      <c r="AG52" s="17">
        <v>46</v>
      </c>
      <c r="AH52" s="120" t="str">
        <f t="shared" ref="AH52:AH58" si="68">C52</f>
        <v/>
      </c>
      <c r="AI52" s="17">
        <f>IF(AI$6=$AH52,1,0)</f>
        <v>0</v>
      </c>
      <c r="AJ52" s="17">
        <f t="shared" ref="AJ52:AP58" si="69">IF(AJ$6=$AH52,1,0)</f>
        <v>0</v>
      </c>
      <c r="AK52" s="17">
        <f t="shared" si="69"/>
        <v>0</v>
      </c>
      <c r="AL52" s="17">
        <f t="shared" si="69"/>
        <v>0</v>
      </c>
      <c r="AM52" s="17">
        <f t="shared" si="69"/>
        <v>0</v>
      </c>
      <c r="AN52" s="17">
        <f t="shared" si="69"/>
        <v>0</v>
      </c>
      <c r="AO52" s="17">
        <f t="shared" si="69"/>
        <v>0</v>
      </c>
      <c r="AP52" s="17">
        <f t="shared" si="69"/>
        <v>0</v>
      </c>
      <c r="AS52" s="17" t="str">
        <f t="shared" si="14"/>
        <v/>
      </c>
      <c r="AT52" s="17" t="str">
        <f t="shared" si="15"/>
        <v/>
      </c>
      <c r="AU52" s="17" t="str">
        <f t="shared" si="16"/>
        <v/>
      </c>
      <c r="AV52" s="17" t="str">
        <f t="shared" si="17"/>
        <v/>
      </c>
      <c r="AW52" s="4" t="str">
        <f t="shared" si="18"/>
        <v>999:99.99</v>
      </c>
    </row>
    <row r="53" spans="1:49" ht="14.25" customHeight="1">
      <c r="A53" s="21" t="str">
        <f t="shared" ref="A53:A58" si="70">IF(F53="","",A52+1)</f>
        <v/>
      </c>
      <c r="B53" s="28" t="str">
        <f>IF(F53="","",リレーオーダー用紙!$N$4)</f>
        <v/>
      </c>
      <c r="C53" s="29" t="str">
        <f t="shared" si="64"/>
        <v/>
      </c>
      <c r="D53" s="29" t="str">
        <f t="shared" ref="D53:D58" si="71">IF(SUM(U53:X53)=0,"",SUM(U53:X53))</f>
        <v/>
      </c>
      <c r="E53" s="105"/>
      <c r="F53" s="106"/>
      <c r="G53" s="106"/>
      <c r="H53" s="106"/>
      <c r="I53" s="106"/>
      <c r="J53" s="53" t="str">
        <f t="shared" si="60"/>
        <v/>
      </c>
      <c r="K53" s="17">
        <v>47</v>
      </c>
      <c r="L53" s="17" t="str">
        <f>IF(K53&lt;=K$6,VLOOKUP(K53,申込一覧表!Z:AA,2,0),"")</f>
        <v/>
      </c>
      <c r="M53" s="17">
        <f>IF(K53&lt;=K$6,VLOOKUP(K53,申込一覧表!Z:AB,3,0),0)</f>
        <v>0</v>
      </c>
      <c r="N53" s="31" t="str">
        <f t="shared" si="11"/>
        <v/>
      </c>
      <c r="O53" s="17" t="str">
        <f>IF(K53&lt;=K$6,VLOOKUP(K53,申込一覧表!Z:AG,8,0),"")</f>
        <v/>
      </c>
      <c r="P53" s="17" t="str">
        <f>IF(K53&lt;=K$6,VLOOKUP(K53,申込一覧表!Z:AD,5,0),"")</f>
        <v/>
      </c>
      <c r="Q53" s="17">
        <f t="shared" si="49"/>
        <v>56</v>
      </c>
      <c r="R53" s="17">
        <f t="shared" si="50"/>
        <v>56</v>
      </c>
      <c r="S53" s="17">
        <f t="shared" si="62"/>
        <v>28</v>
      </c>
      <c r="T53" s="17">
        <f t="shared" si="12"/>
        <v>0</v>
      </c>
      <c r="U53" s="17" t="str">
        <f t="shared" si="65"/>
        <v/>
      </c>
      <c r="V53" s="17" t="str">
        <f t="shared" si="65"/>
        <v/>
      </c>
      <c r="W53" s="17" t="str">
        <f t="shared" si="65"/>
        <v/>
      </c>
      <c r="X53" s="17" t="str">
        <f t="shared" si="65"/>
        <v/>
      </c>
      <c r="Y53" s="17" t="str">
        <f t="shared" si="66"/>
        <v/>
      </c>
      <c r="Z53" s="17" t="str">
        <f t="shared" si="66"/>
        <v/>
      </c>
      <c r="AA53" s="17" t="str">
        <f t="shared" si="66"/>
        <v/>
      </c>
      <c r="AB53" s="17" t="str">
        <f t="shared" si="66"/>
        <v/>
      </c>
      <c r="AC53" s="17" t="str">
        <f t="shared" si="67"/>
        <v/>
      </c>
      <c r="AD53" s="17" t="str">
        <f t="shared" si="67"/>
        <v/>
      </c>
      <c r="AE53" s="17" t="str">
        <f t="shared" si="67"/>
        <v/>
      </c>
      <c r="AF53" s="17" t="str">
        <f t="shared" si="67"/>
        <v/>
      </c>
      <c r="AG53" s="17">
        <v>47</v>
      </c>
      <c r="AH53" s="120" t="str">
        <f t="shared" si="68"/>
        <v/>
      </c>
      <c r="AI53" s="17">
        <f t="shared" ref="AI53:AI58" si="72">IF(AI$6=$AH53,1,0)</f>
        <v>0</v>
      </c>
      <c r="AJ53" s="17">
        <f t="shared" si="69"/>
        <v>0</v>
      </c>
      <c r="AK53" s="17">
        <f t="shared" si="69"/>
        <v>0</v>
      </c>
      <c r="AL53" s="17">
        <f t="shared" si="69"/>
        <v>0</v>
      </c>
      <c r="AM53" s="17">
        <f t="shared" si="69"/>
        <v>0</v>
      </c>
      <c r="AN53" s="17">
        <f t="shared" si="69"/>
        <v>0</v>
      </c>
      <c r="AO53" s="17">
        <f t="shared" si="69"/>
        <v>0</v>
      </c>
      <c r="AP53" s="17">
        <f t="shared" si="69"/>
        <v>0</v>
      </c>
      <c r="AS53" s="17" t="str">
        <f t="shared" si="14"/>
        <v/>
      </c>
      <c r="AT53" s="17" t="str">
        <f t="shared" si="15"/>
        <v/>
      </c>
      <c r="AU53" s="17" t="str">
        <f t="shared" si="16"/>
        <v/>
      </c>
      <c r="AV53" s="17" t="str">
        <f t="shared" si="17"/>
        <v/>
      </c>
      <c r="AW53" s="4" t="str">
        <f t="shared" si="18"/>
        <v>999:99.99</v>
      </c>
    </row>
    <row r="54" spans="1:49" ht="14.25" customHeight="1">
      <c r="A54" s="21" t="str">
        <f t="shared" si="70"/>
        <v/>
      </c>
      <c r="B54" s="28" t="str">
        <f>IF(F54="","",リレーオーダー用紙!$N$4)</f>
        <v/>
      </c>
      <c r="C54" s="29" t="str">
        <f t="shared" si="64"/>
        <v/>
      </c>
      <c r="D54" s="29" t="str">
        <f t="shared" si="71"/>
        <v/>
      </c>
      <c r="E54" s="105"/>
      <c r="F54" s="106"/>
      <c r="G54" s="106"/>
      <c r="H54" s="106"/>
      <c r="I54" s="106"/>
      <c r="J54" s="53" t="str">
        <f t="shared" si="60"/>
        <v/>
      </c>
      <c r="K54" s="17">
        <v>48</v>
      </c>
      <c r="L54" s="17" t="str">
        <f>IF(K54&lt;=K$6,VLOOKUP(K54,申込一覧表!Z:AA,2,0),"")</f>
        <v/>
      </c>
      <c r="M54" s="17">
        <f>IF(K54&lt;=K$6,VLOOKUP(K54,申込一覧表!Z:AB,3,0),0)</f>
        <v>0</v>
      </c>
      <c r="N54" s="31" t="str">
        <f t="shared" si="11"/>
        <v/>
      </c>
      <c r="O54" s="17" t="str">
        <f>IF(K54&lt;=K$6,VLOOKUP(K54,申込一覧表!Z:AG,8,0),"")</f>
        <v/>
      </c>
      <c r="P54" s="17" t="str">
        <f>IF(K54&lt;=K$6,VLOOKUP(K54,申込一覧表!Z:AD,5,0),"")</f>
        <v/>
      </c>
      <c r="Q54" s="17">
        <f t="shared" si="49"/>
        <v>56</v>
      </c>
      <c r="R54" s="17">
        <f t="shared" si="50"/>
        <v>56</v>
      </c>
      <c r="S54" s="17">
        <f t="shared" si="62"/>
        <v>28</v>
      </c>
      <c r="T54" s="17">
        <f t="shared" si="12"/>
        <v>0</v>
      </c>
      <c r="U54" s="17" t="str">
        <f t="shared" si="65"/>
        <v/>
      </c>
      <c r="V54" s="17" t="str">
        <f t="shared" si="65"/>
        <v/>
      </c>
      <c r="W54" s="17" t="str">
        <f t="shared" si="65"/>
        <v/>
      </c>
      <c r="X54" s="17" t="str">
        <f t="shared" si="65"/>
        <v/>
      </c>
      <c r="Y54" s="17" t="str">
        <f t="shared" si="66"/>
        <v/>
      </c>
      <c r="Z54" s="17" t="str">
        <f t="shared" si="66"/>
        <v/>
      </c>
      <c r="AA54" s="17" t="str">
        <f t="shared" si="66"/>
        <v/>
      </c>
      <c r="AB54" s="17" t="str">
        <f t="shared" si="66"/>
        <v/>
      </c>
      <c r="AC54" s="17" t="str">
        <f t="shared" si="67"/>
        <v/>
      </c>
      <c r="AD54" s="17" t="str">
        <f t="shared" si="67"/>
        <v/>
      </c>
      <c r="AE54" s="17" t="str">
        <f t="shared" si="67"/>
        <v/>
      </c>
      <c r="AF54" s="17" t="str">
        <f t="shared" si="67"/>
        <v/>
      </c>
      <c r="AG54" s="17">
        <v>48</v>
      </c>
      <c r="AH54" s="120" t="str">
        <f t="shared" si="68"/>
        <v/>
      </c>
      <c r="AI54" s="17">
        <f t="shared" si="72"/>
        <v>0</v>
      </c>
      <c r="AJ54" s="17">
        <f t="shared" si="69"/>
        <v>0</v>
      </c>
      <c r="AK54" s="17">
        <f t="shared" si="69"/>
        <v>0</v>
      </c>
      <c r="AL54" s="17">
        <f t="shared" si="69"/>
        <v>0</v>
      </c>
      <c r="AM54" s="17">
        <f t="shared" si="69"/>
        <v>0</v>
      </c>
      <c r="AN54" s="17">
        <f t="shared" si="69"/>
        <v>0</v>
      </c>
      <c r="AO54" s="17">
        <f t="shared" si="69"/>
        <v>0</v>
      </c>
      <c r="AP54" s="17">
        <f t="shared" si="69"/>
        <v>0</v>
      </c>
      <c r="AS54" s="17" t="str">
        <f t="shared" si="14"/>
        <v/>
      </c>
      <c r="AT54" s="17" t="str">
        <f t="shared" si="15"/>
        <v/>
      </c>
      <c r="AU54" s="17" t="str">
        <f t="shared" si="16"/>
        <v/>
      </c>
      <c r="AV54" s="17" t="str">
        <f t="shared" si="17"/>
        <v/>
      </c>
      <c r="AW54" s="4" t="str">
        <f t="shared" si="18"/>
        <v>999:99.99</v>
      </c>
    </row>
    <row r="55" spans="1:49" ht="14.25" customHeight="1">
      <c r="A55" s="21" t="str">
        <f t="shared" si="70"/>
        <v/>
      </c>
      <c r="B55" s="28" t="str">
        <f>IF(F55="","",リレーオーダー用紙!$N$4)</f>
        <v/>
      </c>
      <c r="C55" s="29" t="str">
        <f t="shared" si="64"/>
        <v/>
      </c>
      <c r="D55" s="29" t="str">
        <f t="shared" si="71"/>
        <v/>
      </c>
      <c r="E55" s="105"/>
      <c r="F55" s="106"/>
      <c r="G55" s="106"/>
      <c r="H55" s="106"/>
      <c r="I55" s="106"/>
      <c r="J55" s="53" t="str">
        <f t="shared" si="60"/>
        <v/>
      </c>
      <c r="K55" s="17">
        <v>49</v>
      </c>
      <c r="L55" s="17" t="str">
        <f>IF(K55&lt;=K$6,VLOOKUP(K55,申込一覧表!Z:AA,2,0),"")</f>
        <v/>
      </c>
      <c r="M55" s="17">
        <f>IF(K55&lt;=K$6,VLOOKUP(K55,申込一覧表!Z:AB,3,0),0)</f>
        <v>0</v>
      </c>
      <c r="N55" s="31" t="str">
        <f t="shared" si="11"/>
        <v/>
      </c>
      <c r="O55" s="17" t="str">
        <f>IF(K55&lt;=K$6,VLOOKUP(K55,申込一覧表!Z:AG,8,0),"")</f>
        <v/>
      </c>
      <c r="P55" s="17" t="str">
        <f>IF(K55&lt;=K$6,VLOOKUP(K55,申込一覧表!Z:AD,5,0),"")</f>
        <v/>
      </c>
      <c r="Q55" s="17">
        <f t="shared" si="49"/>
        <v>56</v>
      </c>
      <c r="R55" s="17">
        <f t="shared" si="50"/>
        <v>56</v>
      </c>
      <c r="S55" s="17">
        <f t="shared" si="62"/>
        <v>28</v>
      </c>
      <c r="T55" s="17">
        <f t="shared" si="12"/>
        <v>0</v>
      </c>
      <c r="U55" s="17" t="str">
        <f t="shared" si="65"/>
        <v/>
      </c>
      <c r="V55" s="17" t="str">
        <f t="shared" si="65"/>
        <v/>
      </c>
      <c r="W55" s="17" t="str">
        <f t="shared" si="65"/>
        <v/>
      </c>
      <c r="X55" s="17" t="str">
        <f t="shared" si="65"/>
        <v/>
      </c>
      <c r="Y55" s="17" t="str">
        <f t="shared" si="66"/>
        <v/>
      </c>
      <c r="Z55" s="17" t="str">
        <f t="shared" si="66"/>
        <v/>
      </c>
      <c r="AA55" s="17" t="str">
        <f t="shared" si="66"/>
        <v/>
      </c>
      <c r="AB55" s="17" t="str">
        <f t="shared" si="66"/>
        <v/>
      </c>
      <c r="AC55" s="17" t="str">
        <f t="shared" si="67"/>
        <v/>
      </c>
      <c r="AD55" s="17" t="str">
        <f t="shared" si="67"/>
        <v/>
      </c>
      <c r="AE55" s="17" t="str">
        <f t="shared" si="67"/>
        <v/>
      </c>
      <c r="AF55" s="17" t="str">
        <f t="shared" si="67"/>
        <v/>
      </c>
      <c r="AG55" s="17">
        <v>49</v>
      </c>
      <c r="AH55" s="120" t="str">
        <f t="shared" si="68"/>
        <v/>
      </c>
      <c r="AI55" s="17">
        <f t="shared" si="72"/>
        <v>0</v>
      </c>
      <c r="AJ55" s="17">
        <f t="shared" si="69"/>
        <v>0</v>
      </c>
      <c r="AK55" s="17">
        <f t="shared" si="69"/>
        <v>0</v>
      </c>
      <c r="AL55" s="17">
        <f t="shared" si="69"/>
        <v>0</v>
      </c>
      <c r="AM55" s="17">
        <f t="shared" si="69"/>
        <v>0</v>
      </c>
      <c r="AN55" s="17">
        <f t="shared" si="69"/>
        <v>0</v>
      </c>
      <c r="AO55" s="17">
        <f t="shared" si="69"/>
        <v>0</v>
      </c>
      <c r="AP55" s="17">
        <f t="shared" si="69"/>
        <v>0</v>
      </c>
      <c r="AS55" s="17" t="str">
        <f t="shared" si="14"/>
        <v/>
      </c>
      <c r="AT55" s="17" t="str">
        <f t="shared" si="15"/>
        <v/>
      </c>
      <c r="AU55" s="17" t="str">
        <f t="shared" si="16"/>
        <v/>
      </c>
      <c r="AV55" s="17" t="str">
        <f t="shared" si="17"/>
        <v/>
      </c>
      <c r="AW55" s="4" t="str">
        <f t="shared" si="18"/>
        <v>999:99.99</v>
      </c>
    </row>
    <row r="56" spans="1:49" ht="14.25" customHeight="1">
      <c r="A56" s="21" t="str">
        <f t="shared" si="70"/>
        <v/>
      </c>
      <c r="B56" s="28" t="str">
        <f>IF(F56="","",リレーオーダー用紙!$N$4)</f>
        <v/>
      </c>
      <c r="C56" s="29" t="str">
        <f t="shared" si="64"/>
        <v/>
      </c>
      <c r="D56" s="29" t="str">
        <f t="shared" si="71"/>
        <v/>
      </c>
      <c r="E56" s="105"/>
      <c r="F56" s="106"/>
      <c r="G56" s="106"/>
      <c r="H56" s="106"/>
      <c r="I56" s="106"/>
      <c r="J56" s="53" t="str">
        <f t="shared" si="60"/>
        <v/>
      </c>
      <c r="K56" s="17">
        <v>50</v>
      </c>
      <c r="L56" s="17" t="str">
        <f>IF(K56&lt;=K$6,VLOOKUP(K56,申込一覧表!Z:AA,2,0),"")</f>
        <v/>
      </c>
      <c r="M56" s="17">
        <f>IF(K56&lt;=K$6,VLOOKUP(K56,申込一覧表!Z:AB,3,0),0)</f>
        <v>0</v>
      </c>
      <c r="N56" s="31" t="str">
        <f t="shared" si="11"/>
        <v/>
      </c>
      <c r="O56" s="17" t="str">
        <f>IF(K56&lt;=K$6,VLOOKUP(K56,申込一覧表!Z:AG,8,0),"")</f>
        <v/>
      </c>
      <c r="P56" s="17" t="str">
        <f>IF(K56&lt;=K$6,VLOOKUP(K56,申込一覧表!Z:AD,5,0),"")</f>
        <v/>
      </c>
      <c r="Q56" s="17">
        <f t="shared" si="49"/>
        <v>56</v>
      </c>
      <c r="R56" s="17">
        <f t="shared" si="50"/>
        <v>56</v>
      </c>
      <c r="S56" s="17">
        <f t="shared" si="62"/>
        <v>28</v>
      </c>
      <c r="T56" s="17">
        <f t="shared" si="12"/>
        <v>0</v>
      </c>
      <c r="U56" s="17" t="str">
        <f t="shared" si="65"/>
        <v/>
      </c>
      <c r="V56" s="17" t="str">
        <f t="shared" si="65"/>
        <v/>
      </c>
      <c r="W56" s="17" t="str">
        <f t="shared" si="65"/>
        <v/>
      </c>
      <c r="X56" s="17" t="str">
        <f t="shared" si="65"/>
        <v/>
      </c>
      <c r="Y56" s="17" t="str">
        <f t="shared" si="66"/>
        <v/>
      </c>
      <c r="Z56" s="17" t="str">
        <f t="shared" si="66"/>
        <v/>
      </c>
      <c r="AA56" s="17" t="str">
        <f t="shared" si="66"/>
        <v/>
      </c>
      <c r="AB56" s="17" t="str">
        <f t="shared" si="66"/>
        <v/>
      </c>
      <c r="AC56" s="17" t="str">
        <f t="shared" si="67"/>
        <v/>
      </c>
      <c r="AD56" s="17" t="str">
        <f t="shared" si="67"/>
        <v/>
      </c>
      <c r="AE56" s="17" t="str">
        <f t="shared" si="67"/>
        <v/>
      </c>
      <c r="AF56" s="17" t="str">
        <f t="shared" si="67"/>
        <v/>
      </c>
      <c r="AG56" s="17">
        <v>50</v>
      </c>
      <c r="AH56" s="120" t="str">
        <f t="shared" si="68"/>
        <v/>
      </c>
      <c r="AI56" s="17">
        <f t="shared" si="72"/>
        <v>0</v>
      </c>
      <c r="AJ56" s="17">
        <f t="shared" si="69"/>
        <v>0</v>
      </c>
      <c r="AK56" s="17">
        <f t="shared" si="69"/>
        <v>0</v>
      </c>
      <c r="AL56" s="17">
        <f t="shared" si="69"/>
        <v>0</v>
      </c>
      <c r="AM56" s="17">
        <f t="shared" si="69"/>
        <v>0</v>
      </c>
      <c r="AN56" s="17">
        <f t="shared" si="69"/>
        <v>0</v>
      </c>
      <c r="AO56" s="17">
        <f t="shared" si="69"/>
        <v>0</v>
      </c>
      <c r="AP56" s="17">
        <f t="shared" si="69"/>
        <v>0</v>
      </c>
      <c r="AS56" s="17" t="str">
        <f t="shared" si="14"/>
        <v/>
      </c>
      <c r="AT56" s="17" t="str">
        <f t="shared" si="15"/>
        <v/>
      </c>
      <c r="AU56" s="17" t="str">
        <f t="shared" si="16"/>
        <v/>
      </c>
      <c r="AV56" s="17" t="str">
        <f t="shared" si="17"/>
        <v/>
      </c>
      <c r="AW56" s="4" t="str">
        <f t="shared" si="18"/>
        <v>999:99.99</v>
      </c>
    </row>
    <row r="57" spans="1:49" ht="14.25" customHeight="1">
      <c r="A57" s="21" t="str">
        <f t="shared" si="70"/>
        <v/>
      </c>
      <c r="B57" s="28" t="str">
        <f>IF(F57="","",リレーオーダー用紙!$N$4)</f>
        <v/>
      </c>
      <c r="C57" s="29" t="str">
        <f t="shared" si="64"/>
        <v/>
      </c>
      <c r="D57" s="29" t="str">
        <f t="shared" si="71"/>
        <v/>
      </c>
      <c r="E57" s="105"/>
      <c r="F57" s="106"/>
      <c r="G57" s="106"/>
      <c r="H57" s="106"/>
      <c r="I57" s="106"/>
      <c r="J57" s="53" t="str">
        <f t="shared" si="60"/>
        <v/>
      </c>
      <c r="K57" s="17">
        <v>51</v>
      </c>
      <c r="L57" s="17" t="str">
        <f>IF(K57&lt;=K$6,VLOOKUP(K57,申込一覧表!Z:AA,2,0),"")</f>
        <v/>
      </c>
      <c r="M57" s="17">
        <f>IF(K57&lt;=K$6,VLOOKUP(K57,申込一覧表!Z:AB,3,0),0)</f>
        <v>0</v>
      </c>
      <c r="N57" s="31" t="str">
        <f t="shared" si="11"/>
        <v/>
      </c>
      <c r="O57" s="17" t="str">
        <f>IF(K57&lt;=K$6,VLOOKUP(K57,申込一覧表!Z:AG,8,0),"")</f>
        <v/>
      </c>
      <c r="P57" s="17" t="str">
        <f>IF(K57&lt;=K$6,VLOOKUP(K57,申込一覧表!Z:AD,5,0),"")</f>
        <v/>
      </c>
      <c r="Q57" s="17">
        <f t="shared" si="49"/>
        <v>56</v>
      </c>
      <c r="R57" s="17">
        <f t="shared" si="50"/>
        <v>56</v>
      </c>
      <c r="S57" s="17">
        <f t="shared" si="62"/>
        <v>28</v>
      </c>
      <c r="T57" s="17">
        <f t="shared" si="12"/>
        <v>0</v>
      </c>
      <c r="U57" s="17" t="str">
        <f t="shared" si="65"/>
        <v/>
      </c>
      <c r="V57" s="17" t="str">
        <f t="shared" si="65"/>
        <v/>
      </c>
      <c r="W57" s="17" t="str">
        <f t="shared" si="65"/>
        <v/>
      </c>
      <c r="X57" s="17" t="str">
        <f t="shared" si="65"/>
        <v/>
      </c>
      <c r="Y57" s="17" t="str">
        <f t="shared" si="66"/>
        <v/>
      </c>
      <c r="Z57" s="17" t="str">
        <f t="shared" si="66"/>
        <v/>
      </c>
      <c r="AA57" s="17" t="str">
        <f t="shared" si="66"/>
        <v/>
      </c>
      <c r="AB57" s="17" t="str">
        <f t="shared" si="66"/>
        <v/>
      </c>
      <c r="AC57" s="17" t="str">
        <f t="shared" si="67"/>
        <v/>
      </c>
      <c r="AD57" s="17" t="str">
        <f t="shared" si="67"/>
        <v/>
      </c>
      <c r="AE57" s="17" t="str">
        <f t="shared" si="67"/>
        <v/>
      </c>
      <c r="AF57" s="17" t="str">
        <f t="shared" si="67"/>
        <v/>
      </c>
      <c r="AG57" s="17">
        <v>51</v>
      </c>
      <c r="AH57" s="120" t="str">
        <f t="shared" si="68"/>
        <v/>
      </c>
      <c r="AI57" s="17">
        <f t="shared" si="72"/>
        <v>0</v>
      </c>
      <c r="AJ57" s="17">
        <f t="shared" si="69"/>
        <v>0</v>
      </c>
      <c r="AK57" s="17">
        <f t="shared" si="69"/>
        <v>0</v>
      </c>
      <c r="AL57" s="17">
        <f t="shared" si="69"/>
        <v>0</v>
      </c>
      <c r="AM57" s="17">
        <f t="shared" si="69"/>
        <v>0</v>
      </c>
      <c r="AN57" s="17">
        <f t="shared" si="69"/>
        <v>0</v>
      </c>
      <c r="AO57" s="17">
        <f t="shared" si="69"/>
        <v>0</v>
      </c>
      <c r="AP57" s="17">
        <f t="shared" si="69"/>
        <v>0</v>
      </c>
      <c r="AS57" s="17" t="str">
        <f t="shared" si="14"/>
        <v/>
      </c>
      <c r="AT57" s="17" t="str">
        <f t="shared" si="15"/>
        <v/>
      </c>
      <c r="AU57" s="17" t="str">
        <f t="shared" si="16"/>
        <v/>
      </c>
      <c r="AV57" s="17" t="str">
        <f t="shared" si="17"/>
        <v/>
      </c>
      <c r="AW57" s="4" t="str">
        <f t="shared" si="18"/>
        <v>999:99.99</v>
      </c>
    </row>
    <row r="58" spans="1:49" ht="14.25" customHeight="1">
      <c r="A58" s="21" t="str">
        <f t="shared" si="70"/>
        <v/>
      </c>
      <c r="B58" s="28" t="str">
        <f>IF(F58="","",リレーオーダー用紙!$N$4)</f>
        <v/>
      </c>
      <c r="C58" s="29" t="str">
        <f t="shared" si="64"/>
        <v/>
      </c>
      <c r="D58" s="29" t="str">
        <f t="shared" si="71"/>
        <v/>
      </c>
      <c r="E58" s="105"/>
      <c r="F58" s="106"/>
      <c r="G58" s="106"/>
      <c r="H58" s="106"/>
      <c r="I58" s="106"/>
      <c r="J58" s="53" t="str">
        <f t="shared" si="60"/>
        <v/>
      </c>
      <c r="K58" s="17">
        <v>52</v>
      </c>
      <c r="L58" s="17" t="str">
        <f>IF(K58&lt;=K$6,VLOOKUP(K58,申込一覧表!Z:AA,2,0),"")</f>
        <v/>
      </c>
      <c r="M58" s="17">
        <f>IF(K58&lt;=K$6,VLOOKUP(K58,申込一覧表!Z:AB,3,0),0)</f>
        <v>0</v>
      </c>
      <c r="N58" s="31" t="str">
        <f t="shared" si="11"/>
        <v/>
      </c>
      <c r="O58" s="17" t="str">
        <f>IF(K58&lt;=K$6,VLOOKUP(K58,申込一覧表!Z:AG,8,0),"")</f>
        <v/>
      </c>
      <c r="P58" s="17" t="str">
        <f>IF(K58&lt;=K$6,VLOOKUP(K58,申込一覧表!Z:AD,5,0),"")</f>
        <v/>
      </c>
      <c r="Q58" s="17">
        <f t="shared" si="49"/>
        <v>56</v>
      </c>
      <c r="R58" s="17">
        <f t="shared" si="50"/>
        <v>56</v>
      </c>
      <c r="S58" s="17">
        <f t="shared" si="62"/>
        <v>28</v>
      </c>
      <c r="T58" s="17">
        <f t="shared" si="12"/>
        <v>0</v>
      </c>
      <c r="U58" s="17" t="str">
        <f t="shared" si="65"/>
        <v/>
      </c>
      <c r="V58" s="17" t="str">
        <f t="shared" si="65"/>
        <v/>
      </c>
      <c r="W58" s="17" t="str">
        <f t="shared" si="65"/>
        <v/>
      </c>
      <c r="X58" s="17" t="str">
        <f t="shared" si="65"/>
        <v/>
      </c>
      <c r="Y58" s="17" t="str">
        <f t="shared" si="66"/>
        <v/>
      </c>
      <c r="Z58" s="17" t="str">
        <f t="shared" si="66"/>
        <v/>
      </c>
      <c r="AA58" s="17" t="str">
        <f t="shared" si="66"/>
        <v/>
      </c>
      <c r="AB58" s="17" t="str">
        <f t="shared" si="66"/>
        <v/>
      </c>
      <c r="AC58" s="17" t="str">
        <f t="shared" si="67"/>
        <v/>
      </c>
      <c r="AD58" s="17" t="str">
        <f t="shared" si="67"/>
        <v/>
      </c>
      <c r="AE58" s="17" t="str">
        <f t="shared" si="67"/>
        <v/>
      </c>
      <c r="AF58" s="17" t="str">
        <f t="shared" si="67"/>
        <v/>
      </c>
      <c r="AG58" s="17">
        <v>52</v>
      </c>
      <c r="AH58" s="120" t="str">
        <f t="shared" si="68"/>
        <v/>
      </c>
      <c r="AI58" s="17">
        <f t="shared" si="72"/>
        <v>0</v>
      </c>
      <c r="AJ58" s="17">
        <f t="shared" si="69"/>
        <v>0</v>
      </c>
      <c r="AK58" s="17">
        <f t="shared" si="69"/>
        <v>0</v>
      </c>
      <c r="AL58" s="17">
        <f t="shared" si="69"/>
        <v>0</v>
      </c>
      <c r="AM58" s="17">
        <f t="shared" si="69"/>
        <v>0</v>
      </c>
      <c r="AN58" s="17">
        <f t="shared" si="69"/>
        <v>0</v>
      </c>
      <c r="AO58" s="17">
        <f t="shared" si="69"/>
        <v>0</v>
      </c>
      <c r="AP58" s="17">
        <f t="shared" si="69"/>
        <v>0</v>
      </c>
      <c r="AS58" s="17" t="str">
        <f t="shared" si="14"/>
        <v/>
      </c>
      <c r="AT58" s="17" t="str">
        <f t="shared" si="15"/>
        <v/>
      </c>
      <c r="AU58" s="17" t="str">
        <f t="shared" si="16"/>
        <v/>
      </c>
      <c r="AV58" s="17" t="str">
        <f t="shared" si="17"/>
        <v/>
      </c>
      <c r="AW58" s="4" t="str">
        <f t="shared" si="18"/>
        <v>999:99.99</v>
      </c>
    </row>
    <row r="59" spans="1:49" ht="14.25" customHeight="1">
      <c r="J59" s="27"/>
      <c r="K59" s="17">
        <v>53</v>
      </c>
      <c r="L59" s="17" t="str">
        <f>IF(K59&lt;=K$6,VLOOKUP(K59,申込一覧表!Z:AA,2,0),"")</f>
        <v/>
      </c>
      <c r="M59" s="17">
        <f>IF(K59&lt;=K$6,VLOOKUP(K59,申込一覧表!Z:AB,3,0),0)</f>
        <v>0</v>
      </c>
      <c r="N59" s="31" t="str">
        <f t="shared" si="11"/>
        <v/>
      </c>
      <c r="O59" s="17" t="str">
        <f>IF(K59&lt;=K$6,VLOOKUP(K59,申込一覧表!Z:AG,8,0),"")</f>
        <v/>
      </c>
      <c r="P59" s="17" t="str">
        <f>IF(K59&lt;=K$6,VLOOKUP(K59,申込一覧表!Z:AD,5,0),"")</f>
        <v/>
      </c>
      <c r="Q59" s="17">
        <f t="shared" si="49"/>
        <v>56</v>
      </c>
      <c r="R59" s="17">
        <f t="shared" si="50"/>
        <v>56</v>
      </c>
      <c r="S59" s="17">
        <f t="shared" si="62"/>
        <v>28</v>
      </c>
      <c r="T59" s="17">
        <f t="shared" si="12"/>
        <v>0</v>
      </c>
      <c r="AG59" s="17">
        <v>53</v>
      </c>
      <c r="AH59" s="17" t="str">
        <f>IF(F59="","",IF(D59&lt;120,"119",IF(D59&lt;160,"120",IF(D59&lt;200,"160",IF(D59&lt;240,"200",IF(D59&lt;280,"240",IF(D59&lt;320,"280","320")))))))</f>
        <v/>
      </c>
      <c r="AI59" s="27">
        <f t="shared" ref="AI59:AP59" si="73">SUM(AI52:AI58)</f>
        <v>0</v>
      </c>
      <c r="AJ59" s="27">
        <f t="shared" si="73"/>
        <v>0</v>
      </c>
      <c r="AK59" s="27">
        <f t="shared" si="73"/>
        <v>0</v>
      </c>
      <c r="AL59" s="27">
        <f t="shared" si="73"/>
        <v>0</v>
      </c>
      <c r="AM59" s="27">
        <f t="shared" si="73"/>
        <v>0</v>
      </c>
      <c r="AN59" s="27">
        <f t="shared" si="73"/>
        <v>0</v>
      </c>
      <c r="AO59" s="27">
        <f t="shared" si="73"/>
        <v>0</v>
      </c>
      <c r="AP59" s="27">
        <f t="shared" si="73"/>
        <v>0</v>
      </c>
      <c r="AQ59" s="27">
        <f>MAX(AI59:AP59)</f>
        <v>0</v>
      </c>
      <c r="AR59" s="27">
        <f>SUM(AI59:AP59)</f>
        <v>0</v>
      </c>
      <c r="AV59" s="17" t="str">
        <f t="shared" si="17"/>
        <v/>
      </c>
    </row>
    <row r="60" spans="1:49" ht="14.25" customHeight="1">
      <c r="K60" s="17">
        <v>54</v>
      </c>
      <c r="L60" s="17" t="str">
        <f>IF(K60&lt;=K$6,VLOOKUP(K60,申込一覧表!Z:AA,2,0),"")</f>
        <v/>
      </c>
      <c r="M60" s="17">
        <f>IF(K60&lt;=K$6,VLOOKUP(K60,申込一覧表!Z:AB,3,0),0)</f>
        <v>0</v>
      </c>
      <c r="N60" s="31" t="str">
        <f t="shared" si="11"/>
        <v/>
      </c>
      <c r="O60" s="17" t="str">
        <f>IF(K60&lt;=K$6,VLOOKUP(K60,申込一覧表!Z:AG,8,0),"")</f>
        <v/>
      </c>
      <c r="P60" s="17" t="str">
        <f>IF(K60&lt;=K$6,VLOOKUP(K60,申込一覧表!Z:AD,5,0),"")</f>
        <v/>
      </c>
      <c r="Q60" s="17">
        <f t="shared" si="49"/>
        <v>56</v>
      </c>
      <c r="R60" s="17">
        <f t="shared" si="50"/>
        <v>56</v>
      </c>
      <c r="S60" s="17">
        <f t="shared" si="62"/>
        <v>28</v>
      </c>
      <c r="T60" s="17">
        <f t="shared" si="12"/>
        <v>0</v>
      </c>
      <c r="AG60" s="17">
        <v>54</v>
      </c>
    </row>
    <row r="61" spans="1:49" ht="14.25" customHeight="1">
      <c r="K61" s="17">
        <v>55</v>
      </c>
      <c r="L61" s="17" t="str">
        <f>IF(K61&lt;=K$6,VLOOKUP(K61,申込一覧表!Z:AA,2,0),"")</f>
        <v/>
      </c>
      <c r="M61" s="17">
        <f>IF(K61&lt;=K$6,VLOOKUP(K61,申込一覧表!Z:AB,3,0),0)</f>
        <v>0</v>
      </c>
      <c r="N61" s="31" t="str">
        <f t="shared" si="11"/>
        <v/>
      </c>
      <c r="O61" s="17" t="str">
        <f>IF(K61&lt;=K$6,VLOOKUP(K61,申込一覧表!Z:AG,8,0),"")</f>
        <v/>
      </c>
      <c r="P61" s="17" t="str">
        <f>IF(K61&lt;=K$6,VLOOKUP(K61,申込一覧表!Z:AD,5,0),"")</f>
        <v/>
      </c>
      <c r="Q61" s="17">
        <f t="shared" si="49"/>
        <v>56</v>
      </c>
      <c r="R61" s="17">
        <f t="shared" si="50"/>
        <v>56</v>
      </c>
      <c r="S61" s="17">
        <f t="shared" si="62"/>
        <v>28</v>
      </c>
      <c r="T61" s="17">
        <f t="shared" si="12"/>
        <v>0</v>
      </c>
      <c r="AG61" s="17">
        <v>55</v>
      </c>
    </row>
    <row r="62" spans="1:49" ht="14.25" customHeight="1">
      <c r="K62" s="17">
        <v>56</v>
      </c>
      <c r="L62" s="17" t="str">
        <f>IF(K62&lt;=K$6,VLOOKUP(K62,申込一覧表!Z:AA,2,0),"")</f>
        <v/>
      </c>
      <c r="M62" s="17">
        <f>IF(K62&lt;=K$6,VLOOKUP(K62,申込一覧表!Z:AB,3,0),0)</f>
        <v>0</v>
      </c>
      <c r="N62" s="31" t="str">
        <f t="shared" si="11"/>
        <v/>
      </c>
      <c r="O62" s="17" t="str">
        <f>IF(K62&lt;=K$6,VLOOKUP(K62,申込一覧表!Z:AG,8,0),"")</f>
        <v/>
      </c>
      <c r="P62" s="17" t="str">
        <f>IF(K62&lt;=K$6,VLOOKUP(K62,申込一覧表!Z:AD,5,0),"")</f>
        <v/>
      </c>
      <c r="Q62" s="17">
        <f t="shared" si="49"/>
        <v>56</v>
      </c>
      <c r="R62" s="17">
        <f t="shared" si="50"/>
        <v>56</v>
      </c>
      <c r="S62" s="17">
        <f t="shared" si="62"/>
        <v>28</v>
      </c>
      <c r="T62" s="17">
        <f t="shared" si="12"/>
        <v>0</v>
      </c>
      <c r="AG62" s="17">
        <v>56</v>
      </c>
    </row>
    <row r="63" spans="1:49" ht="14.25" customHeight="1">
      <c r="K63" s="17">
        <v>57</v>
      </c>
      <c r="L63" s="17" t="str">
        <f>IF(K63&lt;=K$6,VLOOKUP(K63,申込一覧表!Z:AA,2,0),"")</f>
        <v/>
      </c>
      <c r="M63" s="17">
        <f>IF(K63&lt;=K$6,VLOOKUP(K63,申込一覧表!Z:AB,3,0),0)</f>
        <v>0</v>
      </c>
      <c r="N63" s="31" t="str">
        <f t="shared" si="11"/>
        <v/>
      </c>
      <c r="O63" s="17" t="str">
        <f>IF(K63&lt;=K$6,VLOOKUP(K63,申込一覧表!Z:AG,8,0),"")</f>
        <v/>
      </c>
      <c r="P63" s="17" t="str">
        <f>IF(K63&lt;=K$6,VLOOKUP(K63,申込一覧表!Z:AD,5,0),"")</f>
        <v/>
      </c>
      <c r="Q63" s="17">
        <f t="shared" si="49"/>
        <v>56</v>
      </c>
      <c r="R63" s="17">
        <f t="shared" si="50"/>
        <v>56</v>
      </c>
      <c r="S63" s="17">
        <f t="shared" si="62"/>
        <v>28</v>
      </c>
      <c r="T63" s="17">
        <f t="shared" si="12"/>
        <v>0</v>
      </c>
      <c r="AG63" s="17">
        <v>57</v>
      </c>
    </row>
    <row r="64" spans="1:49" ht="14.25" customHeight="1">
      <c r="K64" s="17">
        <v>58</v>
      </c>
      <c r="L64" s="17" t="str">
        <f>IF(K64&lt;=K$6,VLOOKUP(K64,申込一覧表!Z:AA,2,0),"")</f>
        <v/>
      </c>
      <c r="M64" s="17">
        <f>IF(K64&lt;=K$6,VLOOKUP(K64,申込一覧表!Z:AB,3,0),0)</f>
        <v>0</v>
      </c>
      <c r="N64" s="31" t="str">
        <f t="shared" si="11"/>
        <v/>
      </c>
      <c r="O64" s="17" t="str">
        <f>IF(K64&lt;=K$6,VLOOKUP(K64,申込一覧表!Z:AG,8,0),"")</f>
        <v/>
      </c>
      <c r="P64" s="17" t="str">
        <f>IF(K64&lt;=K$6,VLOOKUP(K64,申込一覧表!Z:AD,5,0),"")</f>
        <v/>
      </c>
      <c r="Q64" s="17">
        <f t="shared" si="49"/>
        <v>56</v>
      </c>
      <c r="R64" s="17">
        <f t="shared" si="50"/>
        <v>56</v>
      </c>
      <c r="S64" s="17">
        <f t="shared" si="62"/>
        <v>28</v>
      </c>
      <c r="T64" s="17">
        <f t="shared" si="12"/>
        <v>0</v>
      </c>
      <c r="AG64" s="17">
        <v>58</v>
      </c>
    </row>
    <row r="65" spans="11:33" ht="14.25" customHeight="1">
      <c r="K65" s="17">
        <v>59</v>
      </c>
      <c r="L65" s="17" t="str">
        <f>IF(K65&lt;=K$6,VLOOKUP(K65,申込一覧表!Z:AA,2,0),"")</f>
        <v/>
      </c>
      <c r="M65" s="17">
        <f>IF(K65&lt;=K$6,VLOOKUP(K65,申込一覧表!Z:AB,3,0),0)</f>
        <v>0</v>
      </c>
      <c r="N65" s="31" t="str">
        <f t="shared" si="11"/>
        <v/>
      </c>
      <c r="O65" s="17" t="str">
        <f>IF(K65&lt;=K$6,VLOOKUP(K65,申込一覧表!Z:AG,8,0),"")</f>
        <v/>
      </c>
      <c r="P65" s="17" t="str">
        <f>IF(K65&lt;=K$6,VLOOKUP(K65,申込一覧表!Z:AD,5,0),"")</f>
        <v/>
      </c>
      <c r="Q65" s="17">
        <f t="shared" si="49"/>
        <v>56</v>
      </c>
      <c r="R65" s="17">
        <f t="shared" si="50"/>
        <v>56</v>
      </c>
      <c r="S65" s="17">
        <f t="shared" si="62"/>
        <v>28</v>
      </c>
      <c r="T65" s="17">
        <f t="shared" si="12"/>
        <v>0</v>
      </c>
      <c r="AG65" s="17">
        <v>59</v>
      </c>
    </row>
    <row r="66" spans="11:33" ht="14.25" customHeight="1">
      <c r="K66" s="17">
        <v>60</v>
      </c>
      <c r="L66" s="17" t="str">
        <f>IF(K66&lt;=K$6,VLOOKUP(K66,申込一覧表!Z:AA,2,0),"")</f>
        <v/>
      </c>
      <c r="M66" s="17">
        <f>IF(K66&lt;=K$6,VLOOKUP(K66,申込一覧表!Z:AB,3,0),0)</f>
        <v>0</v>
      </c>
      <c r="N66" s="31" t="str">
        <f t="shared" si="11"/>
        <v/>
      </c>
      <c r="O66" s="17" t="str">
        <f>IF(K66&lt;=K$6,VLOOKUP(K66,申込一覧表!Z:AG,8,0),"")</f>
        <v/>
      </c>
      <c r="P66" s="17" t="str">
        <f>IF(K66&lt;=K$6,VLOOKUP(K66,申込一覧表!Z:AD,5,0),"")</f>
        <v/>
      </c>
      <c r="Q66" s="17">
        <f t="shared" si="49"/>
        <v>56</v>
      </c>
      <c r="R66" s="17">
        <f t="shared" si="50"/>
        <v>56</v>
      </c>
      <c r="S66" s="17">
        <f t="shared" si="62"/>
        <v>28</v>
      </c>
      <c r="T66" s="17">
        <f t="shared" si="12"/>
        <v>0</v>
      </c>
      <c r="AG66" s="17">
        <v>60</v>
      </c>
    </row>
    <row r="67" spans="11:33" ht="14.25" customHeight="1">
      <c r="K67" s="17">
        <v>61</v>
      </c>
      <c r="L67" s="17" t="str">
        <f>IF(K67&lt;=K$6,VLOOKUP(K67,申込一覧表!Z:AA,2,0),"")</f>
        <v/>
      </c>
      <c r="M67" s="17">
        <f>IF(K67&lt;=K$6,VLOOKUP(K67,申込一覧表!Z:AB,3,0),0)</f>
        <v>0</v>
      </c>
      <c r="N67" s="31" t="str">
        <f t="shared" si="11"/>
        <v/>
      </c>
      <c r="O67" s="17" t="str">
        <f>IF(K67&lt;=K$6,VLOOKUP(K67,申込一覧表!Z:AG,8,0),"")</f>
        <v/>
      </c>
      <c r="P67" s="17" t="str">
        <f>IF(K67&lt;=K$6,VLOOKUP(K67,申込一覧表!Z:AD,5,0),"")</f>
        <v/>
      </c>
      <c r="Q67" s="17">
        <f t="shared" si="49"/>
        <v>56</v>
      </c>
      <c r="R67" s="17">
        <f t="shared" si="50"/>
        <v>56</v>
      </c>
      <c r="S67" s="17">
        <f t="shared" si="62"/>
        <v>28</v>
      </c>
      <c r="T67" s="17">
        <f t="shared" si="12"/>
        <v>0</v>
      </c>
      <c r="AG67" s="17">
        <v>61</v>
      </c>
    </row>
    <row r="68" spans="11:33" ht="14.25" customHeight="1">
      <c r="K68" s="17">
        <v>62</v>
      </c>
      <c r="L68" s="17" t="str">
        <f>IF(K68&lt;=K$6,VLOOKUP(K68,申込一覧表!Z:AA,2,0),"")</f>
        <v/>
      </c>
      <c r="M68" s="17">
        <f>IF(K68&lt;=K$6,VLOOKUP(K68,申込一覧表!Z:AB,3,0),0)</f>
        <v>0</v>
      </c>
      <c r="N68" s="31" t="str">
        <f t="shared" si="11"/>
        <v/>
      </c>
      <c r="O68" s="17" t="str">
        <f>IF(K68&lt;=K$6,VLOOKUP(K68,申込一覧表!Z:AG,8,0),"")</f>
        <v/>
      </c>
      <c r="P68" s="17" t="str">
        <f>IF(K68&lt;=K$6,VLOOKUP(K68,申込一覧表!Z:AD,5,0),"")</f>
        <v/>
      </c>
      <c r="Q68" s="17">
        <f t="shared" si="49"/>
        <v>56</v>
      </c>
      <c r="R68" s="17">
        <f t="shared" si="50"/>
        <v>56</v>
      </c>
      <c r="S68" s="17">
        <f t="shared" si="62"/>
        <v>28</v>
      </c>
      <c r="T68" s="17">
        <f t="shared" si="12"/>
        <v>0</v>
      </c>
      <c r="AG68" s="17">
        <v>62</v>
      </c>
    </row>
    <row r="69" spans="11:33" ht="14.25" customHeight="1">
      <c r="K69" s="17">
        <v>63</v>
      </c>
      <c r="L69" s="17" t="str">
        <f>IF(K69&lt;=K$6,VLOOKUP(K69,申込一覧表!Z:AA,2,0),"")</f>
        <v/>
      </c>
      <c r="M69" s="17">
        <f>IF(K69&lt;=K$6,VLOOKUP(K69,申込一覧表!Z:AB,3,0),0)</f>
        <v>0</v>
      </c>
      <c r="N69" s="31" t="str">
        <f t="shared" si="11"/>
        <v/>
      </c>
      <c r="O69" s="17" t="str">
        <f>IF(K69&lt;=K$6,VLOOKUP(K69,申込一覧表!Z:AG,8,0),"")</f>
        <v/>
      </c>
      <c r="P69" s="17" t="str">
        <f>IF(K69&lt;=K$6,VLOOKUP(K69,申込一覧表!Z:AD,5,0),"")</f>
        <v/>
      </c>
      <c r="Q69" s="17">
        <f t="shared" si="49"/>
        <v>56</v>
      </c>
      <c r="R69" s="17">
        <f t="shared" si="50"/>
        <v>56</v>
      </c>
      <c r="S69" s="17">
        <f t="shared" si="62"/>
        <v>28</v>
      </c>
      <c r="T69" s="17">
        <f t="shared" si="12"/>
        <v>0</v>
      </c>
      <c r="AG69" s="17">
        <v>63</v>
      </c>
    </row>
    <row r="70" spans="11:33" ht="14.25" customHeight="1">
      <c r="K70" s="17">
        <v>64</v>
      </c>
      <c r="L70" s="17" t="str">
        <f>IF(K70&lt;=K$6,VLOOKUP(K70,申込一覧表!Z:AA,2,0),"")</f>
        <v/>
      </c>
      <c r="M70" s="17">
        <f>IF(K70&lt;=K$6,VLOOKUP(K70,申込一覧表!Z:AB,3,0),0)</f>
        <v>0</v>
      </c>
      <c r="N70" s="31" t="str">
        <f t="shared" si="11"/>
        <v/>
      </c>
      <c r="O70" s="17" t="str">
        <f>IF(K70&lt;=K$6,VLOOKUP(K70,申込一覧表!Z:AG,8,0),"")</f>
        <v/>
      </c>
      <c r="P70" s="17" t="str">
        <f>IF(K70&lt;=K$6,VLOOKUP(K70,申込一覧表!Z:AD,5,0),"")</f>
        <v/>
      </c>
      <c r="Q70" s="17">
        <f t="shared" si="49"/>
        <v>56</v>
      </c>
      <c r="R70" s="17">
        <f t="shared" si="50"/>
        <v>56</v>
      </c>
      <c r="S70" s="17">
        <f t="shared" si="62"/>
        <v>28</v>
      </c>
      <c r="T70" s="17">
        <f t="shared" si="12"/>
        <v>0</v>
      </c>
      <c r="AG70" s="17">
        <v>64</v>
      </c>
    </row>
    <row r="71" spans="11:33" ht="14.25" customHeight="1">
      <c r="K71" s="17">
        <v>65</v>
      </c>
      <c r="L71" s="17" t="str">
        <f>IF(K71&lt;=K$6,VLOOKUP(K71,申込一覧表!Z:AA,2,0),"")</f>
        <v/>
      </c>
      <c r="M71" s="17">
        <f>IF(K71&lt;=K$6,VLOOKUP(K71,申込一覧表!Z:AB,3,0),0)</f>
        <v>0</v>
      </c>
      <c r="N71" s="31" t="str">
        <f t="shared" si="11"/>
        <v/>
      </c>
      <c r="O71" s="17" t="str">
        <f>IF(K71&lt;=K$6,VLOOKUP(K71,申込一覧表!Z:AG,8,0),"")</f>
        <v/>
      </c>
      <c r="P71" s="17" t="str">
        <f>IF(K71&lt;=K$6,VLOOKUP(K71,申込一覧表!Z:AD,5,0),"")</f>
        <v/>
      </c>
      <c r="Q71" s="17">
        <f t="shared" ref="Q71:Q86" si="74">COUNTIF($F$7:$I$13,N71)+COUNTIF($F$25:$I$31,N71)</f>
        <v>56</v>
      </c>
      <c r="R71" s="17">
        <f t="shared" ref="R71:R86" si="75">COUNTIF($F$16:$I$22,N71)+COUNTIF($F$34:$I$40,N71)</f>
        <v>56</v>
      </c>
      <c r="S71" s="17">
        <f t="shared" si="62"/>
        <v>28</v>
      </c>
      <c r="T71" s="17">
        <f t="shared" si="12"/>
        <v>0</v>
      </c>
      <c r="AG71" s="17">
        <v>65</v>
      </c>
    </row>
    <row r="72" spans="11:33" ht="14.25" customHeight="1">
      <c r="K72" s="17">
        <v>66</v>
      </c>
      <c r="L72" s="17" t="str">
        <f>IF(K72&lt;=K$6,VLOOKUP(K72,申込一覧表!Z:AA,2,0),"")</f>
        <v/>
      </c>
      <c r="M72" s="17">
        <f>IF(K72&lt;=K$6,VLOOKUP(K72,申込一覧表!Z:AB,3,0),0)</f>
        <v>0</v>
      </c>
      <c r="N72" s="31" t="str">
        <f t="shared" ref="N72:N86" si="76">IF(M72=0,"",L72)</f>
        <v/>
      </c>
      <c r="O72" s="17" t="str">
        <f>IF(K72&lt;=K$6,VLOOKUP(K72,申込一覧表!Z:AG,8,0),"")</f>
        <v/>
      </c>
      <c r="P72" s="17" t="str">
        <f>IF(K72&lt;=K$6,VLOOKUP(K72,申込一覧表!Z:AD,5,0),"")</f>
        <v/>
      </c>
      <c r="Q72" s="17">
        <f t="shared" si="74"/>
        <v>56</v>
      </c>
      <c r="R72" s="17">
        <f t="shared" si="75"/>
        <v>56</v>
      </c>
      <c r="S72" s="17">
        <f t="shared" si="62"/>
        <v>28</v>
      </c>
      <c r="T72" s="17">
        <f t="shared" ref="T72:T86" si="77">COUNTIF($F$52:$I$58,_LM7)</f>
        <v>0</v>
      </c>
      <c r="AG72" s="17">
        <v>66</v>
      </c>
    </row>
    <row r="73" spans="11:33" ht="14.25" customHeight="1">
      <c r="K73" s="17">
        <v>67</v>
      </c>
      <c r="L73" s="17" t="str">
        <f>IF(K73&lt;=K$6,VLOOKUP(K73,申込一覧表!Z:AA,2,0),"")</f>
        <v/>
      </c>
      <c r="M73" s="17">
        <f>IF(K73&lt;=K$6,VLOOKUP(K73,申込一覧表!Z:AB,3,0),0)</f>
        <v>0</v>
      </c>
      <c r="N73" s="31" t="str">
        <f t="shared" si="76"/>
        <v/>
      </c>
      <c r="O73" s="17" t="str">
        <f>IF(K73&lt;=K$6,VLOOKUP(K73,申込一覧表!Z:AG,8,0),"")</f>
        <v/>
      </c>
      <c r="P73" s="17" t="str">
        <f>IF(K73&lt;=K$6,VLOOKUP(K73,申込一覧表!Z:AD,5,0),"")</f>
        <v/>
      </c>
      <c r="Q73" s="17">
        <f t="shared" si="74"/>
        <v>56</v>
      </c>
      <c r="R73" s="17">
        <f t="shared" si="75"/>
        <v>56</v>
      </c>
      <c r="S73" s="17">
        <f t="shared" si="62"/>
        <v>28</v>
      </c>
      <c r="T73" s="17">
        <f t="shared" si="77"/>
        <v>0</v>
      </c>
      <c r="AG73" s="17">
        <v>67</v>
      </c>
    </row>
    <row r="74" spans="11:33" ht="14.25" customHeight="1">
      <c r="K74" s="17">
        <v>68</v>
      </c>
      <c r="L74" s="17" t="str">
        <f>IF(K74&lt;=K$6,VLOOKUP(K74,申込一覧表!Z:AA,2,0),"")</f>
        <v/>
      </c>
      <c r="M74" s="17">
        <f>IF(K74&lt;=K$6,VLOOKUP(K74,申込一覧表!Z:AB,3,0),0)</f>
        <v>0</v>
      </c>
      <c r="N74" s="31" t="str">
        <f t="shared" si="76"/>
        <v/>
      </c>
      <c r="O74" s="17" t="str">
        <f>IF(K74&lt;=K$6,VLOOKUP(K74,申込一覧表!Z:AG,8,0),"")</f>
        <v/>
      </c>
      <c r="P74" s="17" t="str">
        <f>IF(K74&lt;=K$6,VLOOKUP(K74,申込一覧表!Z:AD,5,0),"")</f>
        <v/>
      </c>
      <c r="Q74" s="17">
        <f t="shared" si="74"/>
        <v>56</v>
      </c>
      <c r="R74" s="17">
        <f t="shared" si="75"/>
        <v>56</v>
      </c>
      <c r="S74" s="17">
        <f t="shared" si="62"/>
        <v>28</v>
      </c>
      <c r="T74" s="17">
        <f t="shared" si="77"/>
        <v>0</v>
      </c>
      <c r="AG74" s="17">
        <v>68</v>
      </c>
    </row>
    <row r="75" spans="11:33" ht="14.25" customHeight="1">
      <c r="K75" s="17">
        <v>69</v>
      </c>
      <c r="L75" s="17" t="str">
        <f>IF(K75&lt;=K$6,VLOOKUP(K75,申込一覧表!Z:AA,2,0),"")</f>
        <v/>
      </c>
      <c r="M75" s="17">
        <f>IF(K75&lt;=K$6,VLOOKUP(K75,申込一覧表!Z:AB,3,0),0)</f>
        <v>0</v>
      </c>
      <c r="N75" s="31" t="str">
        <f t="shared" si="76"/>
        <v/>
      </c>
      <c r="O75" s="17" t="str">
        <f>IF(K75&lt;=K$6,VLOOKUP(K75,申込一覧表!Z:AG,8,0),"")</f>
        <v/>
      </c>
      <c r="P75" s="17" t="str">
        <f>IF(K75&lt;=K$6,VLOOKUP(K75,申込一覧表!Z:AD,5,0),"")</f>
        <v/>
      </c>
      <c r="Q75" s="17">
        <f t="shared" si="74"/>
        <v>56</v>
      </c>
      <c r="R75" s="17">
        <f t="shared" si="75"/>
        <v>56</v>
      </c>
      <c r="S75" s="17">
        <f t="shared" si="62"/>
        <v>28</v>
      </c>
      <c r="T75" s="17">
        <f t="shared" si="77"/>
        <v>0</v>
      </c>
      <c r="AG75" s="17">
        <v>69</v>
      </c>
    </row>
    <row r="76" spans="11:33" ht="14.25" customHeight="1">
      <c r="K76" s="17">
        <v>70</v>
      </c>
      <c r="L76" s="17" t="str">
        <f>IF(K76&lt;=K$6,VLOOKUP(K76,申込一覧表!Z:AA,2,0),"")</f>
        <v/>
      </c>
      <c r="M76" s="17">
        <f>IF(K76&lt;=K$6,VLOOKUP(K76,申込一覧表!Z:AB,3,0),0)</f>
        <v>0</v>
      </c>
      <c r="N76" s="31" t="str">
        <f t="shared" si="76"/>
        <v/>
      </c>
      <c r="O76" s="17" t="str">
        <f>IF(K76&lt;=K$6,VLOOKUP(K76,申込一覧表!Z:AG,8,0),"")</f>
        <v/>
      </c>
      <c r="P76" s="17" t="str">
        <f>IF(K76&lt;=K$6,VLOOKUP(K76,申込一覧表!Z:AD,5,0),"")</f>
        <v/>
      </c>
      <c r="Q76" s="17">
        <f t="shared" si="74"/>
        <v>56</v>
      </c>
      <c r="R76" s="17">
        <f t="shared" si="75"/>
        <v>56</v>
      </c>
      <c r="S76" s="17">
        <f t="shared" si="62"/>
        <v>28</v>
      </c>
      <c r="T76" s="17">
        <f t="shared" si="77"/>
        <v>0</v>
      </c>
      <c r="AG76" s="17">
        <v>70</v>
      </c>
    </row>
    <row r="77" spans="11:33" ht="14.25" customHeight="1">
      <c r="K77" s="17">
        <v>71</v>
      </c>
      <c r="L77" s="17" t="str">
        <f>IF(K77&lt;=K$6,VLOOKUP(K77,申込一覧表!Z:AA,2,0),"")</f>
        <v/>
      </c>
      <c r="M77" s="17">
        <f>IF(K77&lt;=K$6,VLOOKUP(K77,申込一覧表!Z:AB,3,0),0)</f>
        <v>0</v>
      </c>
      <c r="N77" s="31" t="str">
        <f t="shared" si="76"/>
        <v/>
      </c>
      <c r="O77" s="17" t="str">
        <f>IF(K77&lt;=K$6,VLOOKUP(K77,申込一覧表!Z:AG,8,0),"")</f>
        <v/>
      </c>
      <c r="P77" s="17" t="str">
        <f>IF(K77&lt;=K$6,VLOOKUP(K77,申込一覧表!Z:AD,5,0),"")</f>
        <v/>
      </c>
      <c r="Q77" s="17">
        <f t="shared" si="74"/>
        <v>56</v>
      </c>
      <c r="R77" s="17">
        <f t="shared" si="75"/>
        <v>56</v>
      </c>
      <c r="S77" s="17">
        <f t="shared" si="62"/>
        <v>28</v>
      </c>
      <c r="T77" s="17">
        <f t="shared" si="77"/>
        <v>0</v>
      </c>
      <c r="AG77" s="17">
        <v>71</v>
      </c>
    </row>
    <row r="78" spans="11:33" ht="14.25" customHeight="1">
      <c r="K78" s="17">
        <v>72</v>
      </c>
      <c r="L78" s="17" t="str">
        <f>IF(K78&lt;=K$6,VLOOKUP(K78,申込一覧表!Z:AA,2,0),"")</f>
        <v/>
      </c>
      <c r="M78" s="17">
        <f>IF(K78&lt;=K$6,VLOOKUP(K78,申込一覧表!Z:AB,3,0),0)</f>
        <v>0</v>
      </c>
      <c r="N78" s="31" t="str">
        <f t="shared" si="76"/>
        <v/>
      </c>
      <c r="O78" s="17" t="str">
        <f>IF(K78&lt;=K$6,VLOOKUP(K78,申込一覧表!Z:AG,8,0),"")</f>
        <v/>
      </c>
      <c r="P78" s="17" t="str">
        <f>IF(K78&lt;=K$6,VLOOKUP(K78,申込一覧表!Z:AD,5,0),"")</f>
        <v/>
      </c>
      <c r="Q78" s="17">
        <f t="shared" si="74"/>
        <v>56</v>
      </c>
      <c r="R78" s="17">
        <f t="shared" si="75"/>
        <v>56</v>
      </c>
      <c r="S78" s="17">
        <f t="shared" si="62"/>
        <v>28</v>
      </c>
      <c r="T78" s="17">
        <f t="shared" si="77"/>
        <v>0</v>
      </c>
      <c r="AG78" s="17">
        <v>72</v>
      </c>
    </row>
    <row r="79" spans="11:33" ht="14.25" customHeight="1">
      <c r="K79" s="17">
        <v>73</v>
      </c>
      <c r="L79" s="17" t="str">
        <f>IF(K79&lt;=K$6,VLOOKUP(K79,申込一覧表!Z:AA,2,0),"")</f>
        <v/>
      </c>
      <c r="M79" s="17">
        <f>IF(K79&lt;=K$6,VLOOKUP(K79,申込一覧表!Z:AB,3,0),0)</f>
        <v>0</v>
      </c>
      <c r="N79" s="31" t="str">
        <f t="shared" si="76"/>
        <v/>
      </c>
      <c r="O79" s="17" t="str">
        <f>IF(K79&lt;=K$6,VLOOKUP(K79,申込一覧表!Z:AG,8,0),"")</f>
        <v/>
      </c>
      <c r="P79" s="17" t="str">
        <f>IF(K79&lt;=K$6,VLOOKUP(K79,申込一覧表!Z:AD,5,0),"")</f>
        <v/>
      </c>
      <c r="Q79" s="17">
        <f t="shared" si="74"/>
        <v>56</v>
      </c>
      <c r="R79" s="17">
        <f t="shared" si="75"/>
        <v>56</v>
      </c>
      <c r="S79" s="17">
        <f t="shared" si="62"/>
        <v>28</v>
      </c>
      <c r="T79" s="17">
        <f t="shared" si="77"/>
        <v>0</v>
      </c>
      <c r="AG79" s="17">
        <v>73</v>
      </c>
    </row>
    <row r="80" spans="11:33" ht="14.25" customHeight="1">
      <c r="K80" s="17">
        <v>74</v>
      </c>
      <c r="L80" s="17" t="str">
        <f>IF(K80&lt;=K$6,VLOOKUP(K80,申込一覧表!Z:AA,2,0),"")</f>
        <v/>
      </c>
      <c r="M80" s="17">
        <f>IF(K80&lt;=K$6,VLOOKUP(K80,申込一覧表!Z:AB,3,0),0)</f>
        <v>0</v>
      </c>
      <c r="N80" s="31" t="str">
        <f t="shared" si="76"/>
        <v/>
      </c>
      <c r="O80" s="17" t="str">
        <f>IF(K80&lt;=K$6,VLOOKUP(K80,申込一覧表!Z:AG,8,0),"")</f>
        <v/>
      </c>
      <c r="P80" s="17" t="str">
        <f>IF(K80&lt;=K$6,VLOOKUP(K80,申込一覧表!Z:AD,5,0),"")</f>
        <v/>
      </c>
      <c r="Q80" s="17">
        <f t="shared" si="74"/>
        <v>56</v>
      </c>
      <c r="R80" s="17">
        <f t="shared" si="75"/>
        <v>56</v>
      </c>
      <c r="S80" s="17">
        <f t="shared" si="62"/>
        <v>28</v>
      </c>
      <c r="T80" s="17">
        <f t="shared" si="77"/>
        <v>0</v>
      </c>
      <c r="AG80" s="17">
        <v>74</v>
      </c>
    </row>
    <row r="81" spans="11:33" ht="14.25" customHeight="1">
      <c r="K81" s="17">
        <v>75</v>
      </c>
      <c r="L81" s="17" t="str">
        <f>IF(K81&lt;=K$6,VLOOKUP(K81,申込一覧表!Z:AA,2,0),"")</f>
        <v/>
      </c>
      <c r="M81" s="17">
        <f>IF(K81&lt;=K$6,VLOOKUP(K81,申込一覧表!Z:AB,3,0),0)</f>
        <v>0</v>
      </c>
      <c r="N81" s="31" t="str">
        <f t="shared" si="76"/>
        <v/>
      </c>
      <c r="O81" s="17" t="str">
        <f>IF(K81&lt;=K$6,VLOOKUP(K81,申込一覧表!Z:AG,8,0),"")</f>
        <v/>
      </c>
      <c r="P81" s="17" t="str">
        <f>IF(K81&lt;=K$6,VLOOKUP(K81,申込一覧表!Z:AD,5,0),"")</f>
        <v/>
      </c>
      <c r="Q81" s="17">
        <f t="shared" si="74"/>
        <v>56</v>
      </c>
      <c r="R81" s="17">
        <f t="shared" si="75"/>
        <v>56</v>
      </c>
      <c r="S81" s="17">
        <f t="shared" si="62"/>
        <v>28</v>
      </c>
      <c r="T81" s="17">
        <f t="shared" si="77"/>
        <v>0</v>
      </c>
      <c r="AG81" s="17">
        <v>75</v>
      </c>
    </row>
    <row r="82" spans="11:33" ht="14.25" customHeight="1">
      <c r="K82" s="17">
        <v>76</v>
      </c>
      <c r="L82" s="17" t="str">
        <f>IF(K82&lt;=K$6,VLOOKUP(K82,申込一覧表!Z:AA,2,0),"")</f>
        <v/>
      </c>
      <c r="M82" s="17">
        <f>IF(K82&lt;=K$6,VLOOKUP(K82,申込一覧表!Z:AB,3,0),0)</f>
        <v>0</v>
      </c>
      <c r="N82" s="31" t="str">
        <f t="shared" si="76"/>
        <v/>
      </c>
      <c r="O82" s="17" t="str">
        <f>IF(K82&lt;=K$6,VLOOKUP(K82,申込一覧表!Z:AG,8,0),"")</f>
        <v/>
      </c>
      <c r="P82" s="17" t="str">
        <f>IF(K82&lt;=K$6,VLOOKUP(K82,申込一覧表!Z:AD,5,0),"")</f>
        <v/>
      </c>
      <c r="Q82" s="17">
        <f t="shared" si="74"/>
        <v>56</v>
      </c>
      <c r="R82" s="17">
        <f t="shared" si="75"/>
        <v>56</v>
      </c>
      <c r="S82" s="17">
        <f t="shared" si="62"/>
        <v>28</v>
      </c>
      <c r="T82" s="17">
        <f t="shared" si="77"/>
        <v>0</v>
      </c>
      <c r="AG82" s="17">
        <v>76</v>
      </c>
    </row>
    <row r="83" spans="11:33" ht="14.25" customHeight="1">
      <c r="K83" s="17">
        <v>77</v>
      </c>
      <c r="L83" s="17" t="str">
        <f>IF(K83&lt;=K$6,VLOOKUP(K83,申込一覧表!Z:AA,2,0),"")</f>
        <v/>
      </c>
      <c r="M83" s="17">
        <f>IF(K83&lt;=K$6,VLOOKUP(K83,申込一覧表!Z:AB,3,0),0)</f>
        <v>0</v>
      </c>
      <c r="N83" s="31" t="str">
        <f t="shared" si="76"/>
        <v/>
      </c>
      <c r="O83" s="17" t="str">
        <f>IF(K83&lt;=K$6,VLOOKUP(K83,申込一覧表!Z:AG,8,0),"")</f>
        <v/>
      </c>
      <c r="P83" s="17" t="str">
        <f>IF(K83&lt;=K$6,VLOOKUP(K83,申込一覧表!Z:AD,5,0),"")</f>
        <v/>
      </c>
      <c r="Q83" s="17">
        <f t="shared" si="74"/>
        <v>56</v>
      </c>
      <c r="R83" s="17">
        <f t="shared" si="75"/>
        <v>56</v>
      </c>
      <c r="S83" s="17">
        <f t="shared" si="62"/>
        <v>28</v>
      </c>
      <c r="T83" s="17">
        <f t="shared" si="77"/>
        <v>0</v>
      </c>
      <c r="AG83" s="17">
        <v>77</v>
      </c>
    </row>
    <row r="84" spans="11:33" ht="14.25" customHeight="1">
      <c r="K84" s="17">
        <v>78</v>
      </c>
      <c r="L84" s="17" t="str">
        <f>IF(K84&lt;=K$6,VLOOKUP(K84,申込一覧表!Z:AA,2,0),"")</f>
        <v/>
      </c>
      <c r="M84" s="17">
        <f>IF(K84&lt;=K$6,VLOOKUP(K84,申込一覧表!Z:AB,3,0),0)</f>
        <v>0</v>
      </c>
      <c r="N84" s="31" t="str">
        <f t="shared" si="76"/>
        <v/>
      </c>
      <c r="O84" s="17" t="str">
        <f>IF(K84&lt;=K$6,VLOOKUP(K84,申込一覧表!Z:AG,8,0),"")</f>
        <v/>
      </c>
      <c r="P84" s="17" t="str">
        <f>IF(K84&lt;=K$6,VLOOKUP(K84,申込一覧表!Z:AD,5,0),"")</f>
        <v/>
      </c>
      <c r="Q84" s="17">
        <f t="shared" si="74"/>
        <v>56</v>
      </c>
      <c r="R84" s="17">
        <f t="shared" si="75"/>
        <v>56</v>
      </c>
      <c r="S84" s="17">
        <f t="shared" si="62"/>
        <v>28</v>
      </c>
      <c r="T84" s="17">
        <f t="shared" si="77"/>
        <v>0</v>
      </c>
      <c r="AG84" s="17">
        <v>78</v>
      </c>
    </row>
    <row r="85" spans="11:33" ht="14.25" customHeight="1">
      <c r="K85" s="17">
        <v>79</v>
      </c>
      <c r="L85" s="17" t="str">
        <f>IF(K85&lt;=K$6,VLOOKUP(K85,申込一覧表!Z:AA,2,0),"")</f>
        <v/>
      </c>
      <c r="M85" s="17">
        <f>IF(K85&lt;=K$6,VLOOKUP(K85,申込一覧表!Z:AB,3,0),0)</f>
        <v>0</v>
      </c>
      <c r="N85" s="31" t="str">
        <f t="shared" si="76"/>
        <v/>
      </c>
      <c r="O85" s="17" t="str">
        <f>IF(K85&lt;=K$6,VLOOKUP(K85,申込一覧表!Z:AG,8,0),"")</f>
        <v/>
      </c>
      <c r="P85" s="17" t="str">
        <f>IF(K85&lt;=K$6,VLOOKUP(K85,申込一覧表!Z:AD,5,0),"")</f>
        <v/>
      </c>
      <c r="Q85" s="17">
        <f t="shared" si="74"/>
        <v>56</v>
      </c>
      <c r="R85" s="17">
        <f t="shared" si="75"/>
        <v>56</v>
      </c>
      <c r="S85" s="17">
        <f t="shared" si="62"/>
        <v>28</v>
      </c>
      <c r="T85" s="17">
        <f t="shared" si="77"/>
        <v>0</v>
      </c>
      <c r="AG85" s="17">
        <v>79</v>
      </c>
    </row>
    <row r="86" spans="11:33" ht="14.25" customHeight="1">
      <c r="K86" s="17">
        <v>80</v>
      </c>
      <c r="L86" s="17" t="str">
        <f>IF(K86&lt;=K$6,VLOOKUP(K86,申込一覧表!Z:AA,2,0),"")</f>
        <v/>
      </c>
      <c r="M86" s="17">
        <f>IF(K86&lt;=K$6,VLOOKUP(K86,申込一覧表!Z:AB,3,0),0)</f>
        <v>0</v>
      </c>
      <c r="N86" s="38" t="str">
        <f t="shared" si="76"/>
        <v/>
      </c>
      <c r="O86" s="17" t="str">
        <f>IF(K86&lt;=K$6,VLOOKUP(K86,申込一覧表!Z:AG,8,0),"")</f>
        <v/>
      </c>
      <c r="P86" s="17" t="str">
        <f>IF(K86&lt;=K$6,VLOOKUP(K86,申込一覧表!Z:AD,5,0),"")</f>
        <v/>
      </c>
      <c r="Q86" s="17">
        <f t="shared" si="74"/>
        <v>56</v>
      </c>
      <c r="R86" s="17">
        <f t="shared" si="75"/>
        <v>56</v>
      </c>
      <c r="S86" s="17">
        <f t="shared" si="62"/>
        <v>28</v>
      </c>
      <c r="T86" s="17">
        <f t="shared" si="77"/>
        <v>0</v>
      </c>
      <c r="AG86" s="17">
        <v>80</v>
      </c>
    </row>
    <row r="87" spans="11:33" ht="14.25" customHeight="1">
      <c r="L87" s="30" t="s">
        <v>180</v>
      </c>
      <c r="N87" s="30" t="s">
        <v>181</v>
      </c>
    </row>
    <row r="88" spans="11:33" ht="14.25" customHeight="1">
      <c r="L88" s="31"/>
      <c r="M88" s="17">
        <f>申込一覧表!V87</f>
        <v>0</v>
      </c>
      <c r="N88" s="31"/>
    </row>
    <row r="89" spans="11:33" ht="14.25" customHeight="1">
      <c r="K89" s="17">
        <v>1</v>
      </c>
      <c r="L89" s="31" t="str">
        <f>IF(P7=0,N7,"")</f>
        <v/>
      </c>
      <c r="M89" s="17">
        <v>1</v>
      </c>
      <c r="N89" s="31" t="str">
        <f>IF(M89&lt;=M$88,VLOOKUP(M89,申込一覧表!$W$48:$AA$87,5,0),"")</f>
        <v/>
      </c>
    </row>
    <row r="90" spans="11:33" ht="14.25" customHeight="1">
      <c r="K90" s="17">
        <v>2</v>
      </c>
      <c r="L90" s="31" t="str">
        <f t="shared" ref="L90:L128" si="78">IF(P8=0,N8,"")</f>
        <v/>
      </c>
      <c r="M90" s="17">
        <v>2</v>
      </c>
      <c r="N90" s="31" t="str">
        <f>IF(M90&lt;=M$88,VLOOKUP(M90,申込一覧表!$W$48:$AA$87,5,0),"")</f>
        <v/>
      </c>
    </row>
    <row r="91" spans="11:33" ht="14.25" customHeight="1">
      <c r="K91" s="17">
        <v>3</v>
      </c>
      <c r="L91" s="31" t="str">
        <f t="shared" si="78"/>
        <v/>
      </c>
      <c r="M91" s="17">
        <v>3</v>
      </c>
      <c r="N91" s="31" t="str">
        <f>IF(M91&lt;=M$88,VLOOKUP(M91,申込一覧表!$W$48:$AA$87,5,0),"")</f>
        <v/>
      </c>
    </row>
    <row r="92" spans="11:33" ht="14.25" customHeight="1">
      <c r="K92" s="17">
        <v>4</v>
      </c>
      <c r="L92" s="31" t="str">
        <f t="shared" si="78"/>
        <v/>
      </c>
      <c r="M92" s="17">
        <v>4</v>
      </c>
      <c r="N92" s="31" t="str">
        <f>IF(M92&lt;=M$88,VLOOKUP(M92,申込一覧表!$W$48:$AA$87,5,0),"")</f>
        <v/>
      </c>
    </row>
    <row r="93" spans="11:33" ht="14.25" customHeight="1">
      <c r="K93" s="17">
        <v>5</v>
      </c>
      <c r="L93" s="31" t="str">
        <f t="shared" si="78"/>
        <v/>
      </c>
      <c r="M93" s="17">
        <v>5</v>
      </c>
      <c r="N93" s="31" t="str">
        <f>IF(M93&lt;=M$88,VLOOKUP(M93,申込一覧表!$W$48:$AA$87,5,0),"")</f>
        <v/>
      </c>
    </row>
    <row r="94" spans="11:33" ht="14.25" customHeight="1">
      <c r="K94" s="17">
        <v>6</v>
      </c>
      <c r="L94" s="31" t="str">
        <f t="shared" si="78"/>
        <v/>
      </c>
      <c r="M94" s="17">
        <v>6</v>
      </c>
      <c r="N94" s="31" t="str">
        <f>IF(M94&lt;=M$88,VLOOKUP(M94,申込一覧表!$W$48:$AA$87,5,0),"")</f>
        <v/>
      </c>
    </row>
    <row r="95" spans="11:33" ht="14.25" customHeight="1">
      <c r="K95" s="17">
        <v>7</v>
      </c>
      <c r="L95" s="31" t="str">
        <f t="shared" si="78"/>
        <v/>
      </c>
      <c r="M95" s="17">
        <v>7</v>
      </c>
      <c r="N95" s="31" t="str">
        <f>IF(M95&lt;=M$88,VLOOKUP(M95,申込一覧表!$W$48:$AA$87,5,0),"")</f>
        <v/>
      </c>
    </row>
    <row r="96" spans="11:33" ht="14.25" customHeight="1">
      <c r="K96" s="17">
        <v>8</v>
      </c>
      <c r="L96" s="31" t="str">
        <f t="shared" si="78"/>
        <v/>
      </c>
      <c r="M96" s="17">
        <v>8</v>
      </c>
      <c r="N96" s="31" t="str">
        <f>IF(M96&lt;=M$88,VLOOKUP(M96,申込一覧表!$W$48:$AA$87,5,0),"")</f>
        <v/>
      </c>
    </row>
    <row r="97" spans="11:14" ht="14.25" customHeight="1">
      <c r="K97" s="17">
        <v>9</v>
      </c>
      <c r="L97" s="31" t="str">
        <f t="shared" si="78"/>
        <v/>
      </c>
      <c r="M97" s="17">
        <v>9</v>
      </c>
      <c r="N97" s="31" t="str">
        <f>IF(M97&lt;=M$88,VLOOKUP(M97,申込一覧表!$W$48:$AA$87,5,0),"")</f>
        <v/>
      </c>
    </row>
    <row r="98" spans="11:14" ht="14.25" customHeight="1">
      <c r="K98" s="17">
        <v>10</v>
      </c>
      <c r="L98" s="31" t="str">
        <f t="shared" si="78"/>
        <v/>
      </c>
      <c r="M98" s="17">
        <v>10</v>
      </c>
      <c r="N98" s="31" t="str">
        <f>IF(M98&lt;=M$88,VLOOKUP(M98,申込一覧表!$W$48:$AA$87,5,0),"")</f>
        <v/>
      </c>
    </row>
    <row r="99" spans="11:14" ht="14.25" customHeight="1">
      <c r="K99" s="17">
        <v>11</v>
      </c>
      <c r="L99" s="31" t="str">
        <f t="shared" si="78"/>
        <v/>
      </c>
      <c r="M99" s="17">
        <v>11</v>
      </c>
      <c r="N99" s="31" t="str">
        <f>IF(M99&lt;=M$88,VLOOKUP(M99,申込一覧表!$W$48:$AA$87,5,0),"")</f>
        <v/>
      </c>
    </row>
    <row r="100" spans="11:14" ht="14.25" customHeight="1">
      <c r="K100" s="17">
        <v>12</v>
      </c>
      <c r="L100" s="31" t="str">
        <f t="shared" si="78"/>
        <v/>
      </c>
      <c r="M100" s="17">
        <v>12</v>
      </c>
      <c r="N100" s="31" t="str">
        <f>IF(M100&lt;=M$88,VLOOKUP(M100,申込一覧表!$W$48:$AA$87,5,0),"")</f>
        <v/>
      </c>
    </row>
    <row r="101" spans="11:14" ht="14.25" customHeight="1">
      <c r="K101" s="17">
        <v>13</v>
      </c>
      <c r="L101" s="31" t="str">
        <f t="shared" si="78"/>
        <v/>
      </c>
      <c r="M101" s="17">
        <v>13</v>
      </c>
      <c r="N101" s="31" t="str">
        <f>IF(M101&lt;=M$88,VLOOKUP(M101,申込一覧表!$W$48:$AA$87,5,0),"")</f>
        <v/>
      </c>
    </row>
    <row r="102" spans="11:14" ht="14.25" customHeight="1">
      <c r="K102" s="17">
        <v>14</v>
      </c>
      <c r="L102" s="31" t="str">
        <f t="shared" si="78"/>
        <v/>
      </c>
      <c r="M102" s="17">
        <v>14</v>
      </c>
      <c r="N102" s="31" t="str">
        <f>IF(M102&lt;=M$88,VLOOKUP(M102,申込一覧表!$W$48:$AA$87,5,0),"")</f>
        <v/>
      </c>
    </row>
    <row r="103" spans="11:14" ht="14.25" customHeight="1">
      <c r="K103" s="17">
        <v>15</v>
      </c>
      <c r="L103" s="31" t="str">
        <f t="shared" si="78"/>
        <v/>
      </c>
      <c r="M103" s="17">
        <v>15</v>
      </c>
      <c r="N103" s="31" t="str">
        <f>IF(M103&lt;=M$88,VLOOKUP(M103,申込一覧表!$W$48:$AA$87,5,0),"")</f>
        <v/>
      </c>
    </row>
    <row r="104" spans="11:14" ht="14.25" customHeight="1">
      <c r="K104" s="17">
        <v>16</v>
      </c>
      <c r="L104" s="31" t="str">
        <f t="shared" si="78"/>
        <v/>
      </c>
      <c r="M104" s="17">
        <v>16</v>
      </c>
      <c r="N104" s="31" t="str">
        <f>IF(M104&lt;=M$88,VLOOKUP(M104,申込一覧表!$W$48:$AA$87,5,0),"")</f>
        <v/>
      </c>
    </row>
    <row r="105" spans="11:14" ht="14.25" customHeight="1">
      <c r="K105" s="17">
        <v>17</v>
      </c>
      <c r="L105" s="31" t="str">
        <f t="shared" si="78"/>
        <v/>
      </c>
      <c r="M105" s="17">
        <v>17</v>
      </c>
      <c r="N105" s="31" t="str">
        <f>IF(M105&lt;=M$88,VLOOKUP(M105,申込一覧表!$W$48:$AA$87,5,0),"")</f>
        <v/>
      </c>
    </row>
    <row r="106" spans="11:14" ht="14.25" customHeight="1">
      <c r="K106" s="17">
        <v>18</v>
      </c>
      <c r="L106" s="31" t="str">
        <f t="shared" si="78"/>
        <v/>
      </c>
      <c r="M106" s="17">
        <v>18</v>
      </c>
      <c r="N106" s="31" t="str">
        <f>IF(M106&lt;=M$88,VLOOKUP(M106,申込一覧表!$W$48:$AA$87,5,0),"")</f>
        <v/>
      </c>
    </row>
    <row r="107" spans="11:14" ht="14.25" customHeight="1">
      <c r="K107" s="17">
        <v>19</v>
      </c>
      <c r="L107" s="31" t="str">
        <f t="shared" si="78"/>
        <v/>
      </c>
      <c r="M107" s="17">
        <v>19</v>
      </c>
      <c r="N107" s="31" t="str">
        <f>IF(M107&lt;=M$88,VLOOKUP(M107,申込一覧表!$W$48:$AA$87,5,0),"")</f>
        <v/>
      </c>
    </row>
    <row r="108" spans="11:14" ht="14.25" customHeight="1">
      <c r="K108" s="17">
        <v>20</v>
      </c>
      <c r="L108" s="31" t="str">
        <f t="shared" si="78"/>
        <v/>
      </c>
      <c r="M108" s="17">
        <v>20</v>
      </c>
      <c r="N108" s="31" t="str">
        <f>IF(M108&lt;=M$88,VLOOKUP(M108,申込一覧表!$W$48:$AA$87,5,0),"")</f>
        <v/>
      </c>
    </row>
    <row r="109" spans="11:14" ht="14.25" customHeight="1">
      <c r="K109" s="17">
        <v>21</v>
      </c>
      <c r="L109" s="31" t="str">
        <f t="shared" si="78"/>
        <v/>
      </c>
      <c r="M109" s="17">
        <v>21</v>
      </c>
      <c r="N109" s="31" t="str">
        <f>IF(M109&lt;=M$88,VLOOKUP(M109,申込一覧表!$W$48:$AA$87,5,0),"")</f>
        <v/>
      </c>
    </row>
    <row r="110" spans="11:14" ht="14.25" customHeight="1">
      <c r="K110" s="17">
        <v>22</v>
      </c>
      <c r="L110" s="31" t="str">
        <f t="shared" si="78"/>
        <v/>
      </c>
      <c r="M110" s="17">
        <v>22</v>
      </c>
      <c r="N110" s="31" t="str">
        <f>IF(M110&lt;=M$88,VLOOKUP(M110,申込一覧表!$W$48:$AA$87,5,0),"")</f>
        <v/>
      </c>
    </row>
    <row r="111" spans="11:14" ht="14.25" customHeight="1">
      <c r="K111" s="17">
        <v>23</v>
      </c>
      <c r="L111" s="31" t="str">
        <f t="shared" si="78"/>
        <v/>
      </c>
      <c r="M111" s="17">
        <v>23</v>
      </c>
      <c r="N111" s="31" t="str">
        <f>IF(M111&lt;=M$88,VLOOKUP(M111,申込一覧表!$W$48:$AA$87,5,0),"")</f>
        <v/>
      </c>
    </row>
    <row r="112" spans="11:14" ht="14.25" customHeight="1">
      <c r="K112" s="17">
        <v>24</v>
      </c>
      <c r="L112" s="31" t="str">
        <f t="shared" si="78"/>
        <v/>
      </c>
      <c r="M112" s="17">
        <v>24</v>
      </c>
      <c r="N112" s="31" t="str">
        <f>IF(M112&lt;=M$88,VLOOKUP(M112,申込一覧表!$W$48:$AA$87,5,0),"")</f>
        <v/>
      </c>
    </row>
    <row r="113" spans="11:14" ht="14.25" customHeight="1">
      <c r="K113" s="17">
        <v>25</v>
      </c>
      <c r="L113" s="31" t="str">
        <f t="shared" si="78"/>
        <v/>
      </c>
      <c r="M113" s="17">
        <v>25</v>
      </c>
      <c r="N113" s="31" t="str">
        <f>IF(M113&lt;=M$88,VLOOKUP(M113,申込一覧表!$W$48:$AA$87,5,0),"")</f>
        <v/>
      </c>
    </row>
    <row r="114" spans="11:14" ht="14.25" customHeight="1">
      <c r="K114" s="17">
        <v>26</v>
      </c>
      <c r="L114" s="31" t="str">
        <f t="shared" si="78"/>
        <v/>
      </c>
      <c r="M114" s="17">
        <v>26</v>
      </c>
      <c r="N114" s="31" t="str">
        <f>IF(M114&lt;=M$88,VLOOKUP(M114,申込一覧表!$W$48:$AA$87,5,0),"")</f>
        <v/>
      </c>
    </row>
    <row r="115" spans="11:14" ht="14.25" customHeight="1">
      <c r="K115" s="17">
        <v>27</v>
      </c>
      <c r="L115" s="31" t="str">
        <f t="shared" si="78"/>
        <v/>
      </c>
      <c r="M115" s="17">
        <v>27</v>
      </c>
      <c r="N115" s="31" t="str">
        <f>IF(M115&lt;=M$88,VLOOKUP(M115,申込一覧表!$W$48:$AA$87,5,0),"")</f>
        <v/>
      </c>
    </row>
    <row r="116" spans="11:14" ht="14.25" customHeight="1">
      <c r="K116" s="17">
        <v>28</v>
      </c>
      <c r="L116" s="31" t="str">
        <f t="shared" si="78"/>
        <v/>
      </c>
      <c r="M116" s="17">
        <v>28</v>
      </c>
      <c r="N116" s="31" t="str">
        <f>IF(M116&lt;=M$88,VLOOKUP(M116,申込一覧表!$W$48:$AA$87,5,0),"")</f>
        <v/>
      </c>
    </row>
    <row r="117" spans="11:14" ht="14.25" customHeight="1">
      <c r="K117" s="17">
        <v>29</v>
      </c>
      <c r="L117" s="31" t="str">
        <f t="shared" si="78"/>
        <v/>
      </c>
      <c r="M117" s="17">
        <v>29</v>
      </c>
      <c r="N117" s="31" t="str">
        <f>IF(M117&lt;=M$88,VLOOKUP(M117,申込一覧表!$W$48:$AA$87,5,0),"")</f>
        <v/>
      </c>
    </row>
    <row r="118" spans="11:14" ht="14.25" customHeight="1">
      <c r="K118" s="17">
        <v>30</v>
      </c>
      <c r="L118" s="31" t="str">
        <f t="shared" si="78"/>
        <v/>
      </c>
      <c r="M118" s="17">
        <v>30</v>
      </c>
      <c r="N118" s="31" t="str">
        <f>IF(M118&lt;=M$88,VLOOKUP(M118,申込一覧表!$W$48:$AA$87,5,0),"")</f>
        <v/>
      </c>
    </row>
    <row r="119" spans="11:14" ht="14.25" customHeight="1">
      <c r="K119" s="17">
        <v>31</v>
      </c>
      <c r="L119" s="31" t="str">
        <f t="shared" si="78"/>
        <v/>
      </c>
      <c r="M119" s="17">
        <v>31</v>
      </c>
      <c r="N119" s="31" t="str">
        <f>IF(M119&lt;=M$88,VLOOKUP(M119,申込一覧表!$W$48:$AA$87,5,0),"")</f>
        <v/>
      </c>
    </row>
    <row r="120" spans="11:14" ht="14.25" customHeight="1">
      <c r="K120" s="17">
        <v>32</v>
      </c>
      <c r="L120" s="31" t="str">
        <f t="shared" si="78"/>
        <v/>
      </c>
      <c r="M120" s="17">
        <v>32</v>
      </c>
      <c r="N120" s="31" t="str">
        <f>IF(M120&lt;=M$88,VLOOKUP(M120,申込一覧表!$W$48:$AA$87,5,0),"")</f>
        <v/>
      </c>
    </row>
    <row r="121" spans="11:14" ht="14.25" customHeight="1">
      <c r="K121" s="17">
        <v>33</v>
      </c>
      <c r="L121" s="31" t="str">
        <f t="shared" si="78"/>
        <v/>
      </c>
      <c r="M121" s="17">
        <v>33</v>
      </c>
      <c r="N121" s="31" t="str">
        <f>IF(M121&lt;=M$88,VLOOKUP(M121,申込一覧表!$W$48:$AA$87,5,0),"")</f>
        <v/>
      </c>
    </row>
    <row r="122" spans="11:14" ht="14.25" customHeight="1">
      <c r="K122" s="17">
        <v>34</v>
      </c>
      <c r="L122" s="31" t="str">
        <f t="shared" si="78"/>
        <v/>
      </c>
      <c r="M122" s="17">
        <v>34</v>
      </c>
      <c r="N122" s="31" t="str">
        <f>IF(M122&lt;=M$88,VLOOKUP(M122,申込一覧表!$W$48:$AA$87,5,0),"")</f>
        <v/>
      </c>
    </row>
    <row r="123" spans="11:14" ht="14.25" customHeight="1">
      <c r="K123" s="17">
        <v>35</v>
      </c>
      <c r="L123" s="31" t="str">
        <f t="shared" si="78"/>
        <v/>
      </c>
      <c r="M123" s="17">
        <v>35</v>
      </c>
      <c r="N123" s="31" t="str">
        <f>IF(M123&lt;=M$88,VLOOKUP(M123,申込一覧表!$W$48:$AA$87,5,0),"")</f>
        <v/>
      </c>
    </row>
    <row r="124" spans="11:14" ht="14.25" customHeight="1">
      <c r="K124" s="17">
        <v>36</v>
      </c>
      <c r="L124" s="31" t="str">
        <f t="shared" si="78"/>
        <v/>
      </c>
      <c r="M124" s="17">
        <v>36</v>
      </c>
      <c r="N124" s="31" t="str">
        <f>IF(M124&lt;=M$88,VLOOKUP(M124,申込一覧表!$W$48:$AA$87,5,0),"")</f>
        <v/>
      </c>
    </row>
    <row r="125" spans="11:14" ht="14.25" customHeight="1">
      <c r="K125" s="17">
        <v>37</v>
      </c>
      <c r="L125" s="31" t="str">
        <f t="shared" si="78"/>
        <v/>
      </c>
      <c r="M125" s="17">
        <v>37</v>
      </c>
      <c r="N125" s="31" t="str">
        <f>IF(M125&lt;=M$88,VLOOKUP(M125,申込一覧表!$W$48:$AA$87,5,0),"")</f>
        <v/>
      </c>
    </row>
    <row r="126" spans="11:14" ht="14.25" customHeight="1">
      <c r="K126" s="17">
        <v>38</v>
      </c>
      <c r="L126" s="31" t="str">
        <f t="shared" si="78"/>
        <v/>
      </c>
      <c r="M126" s="17">
        <v>38</v>
      </c>
      <c r="N126" s="31" t="str">
        <f>IF(M126&lt;=M$88,VLOOKUP(M126,申込一覧表!$W$48:$AA$87,5,0),"")</f>
        <v/>
      </c>
    </row>
    <row r="127" spans="11:14" ht="14.25" customHeight="1">
      <c r="K127" s="17">
        <v>39</v>
      </c>
      <c r="L127" s="31" t="str">
        <f t="shared" si="78"/>
        <v/>
      </c>
      <c r="M127" s="17">
        <v>39</v>
      </c>
      <c r="N127" s="31" t="str">
        <f>IF(M127&lt;=M$88,VLOOKUP(M127,申込一覧表!$W$48:$AA$87,5,0),"")</f>
        <v/>
      </c>
    </row>
    <row r="128" spans="11:14" ht="14.25" customHeight="1">
      <c r="K128" s="17">
        <v>40</v>
      </c>
      <c r="L128" s="38" t="str">
        <f t="shared" si="78"/>
        <v/>
      </c>
      <c r="M128" s="17">
        <v>40</v>
      </c>
      <c r="N128" s="38" t="str">
        <f>IF(M128&lt;=M$88,VLOOKUP(M128,申込一覧表!$W$48:$AA$87,5,0),"")</f>
        <v/>
      </c>
    </row>
  </sheetData>
  <sheetProtection selectLockedCells="1"/>
  <mergeCells count="2">
    <mergeCell ref="I1:J1"/>
    <mergeCell ref="AS5:AV5"/>
  </mergeCells>
  <phoneticPr fontId="2"/>
  <conditionalFormatting sqref="F7:I13 F16:I22 F25:I31 F34:I40 F43:I49 F52:I58">
    <cfRule type="expression" dxfId="3" priority="1" stopIfTrue="1">
      <formula>AND(F7&lt;&gt;"",AC7&gt;1)</formula>
    </cfRule>
  </conditionalFormatting>
  <dataValidations xWindow="255" yWindow="350" count="7">
    <dataValidation imeMode="off" allowBlank="1" showInputMessage="1" showErrorMessage="1" promptTitle="エントリータイム入力" prompt="例　30秒45　→　30.45_x000a_１分13秒32 → 113.32" sqref="E16:E23 E43:E50 E34:E41 E25:E32 E7:E14 E52:E58" xr:uid="{00000000-0002-0000-0200-000000000000}"/>
    <dataValidation type="list" allowBlank="1" showInputMessage="1" showErrorMessage="1" promptTitle="リレー泳者" prompt="リレーの泳者を選択して下さい。_x000a_（個人種目出場者のみ選択可能です。）" sqref="F7:I13 F16:I22" xr:uid="{00000000-0002-0000-0200-000001000000}">
      <formula1>$L$88:$L$128</formula1>
    </dataValidation>
    <dataValidation type="list" allowBlank="1" showInputMessage="1" showErrorMessage="1" promptTitle="リレー泳者" prompt="リレーの泳者を選択して下さい。_x000a_（個人種目出場者のみ選択可能です。）" sqref="F25:I31 F34:I40" xr:uid="{00000000-0002-0000-0200-000002000000}">
      <formula1>$N$88:$N$128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52:I58 G43:I49 F44:F49" xr:uid="{00000000-0002-0000-0200-000003000000}">
      <formula1>$N$6:$N$87</formula1>
    </dataValidation>
    <dataValidation allowBlank="1" showInputMessage="1" showErrorMessage="1" prompt="入力不要" sqref="A7:D13 A43:D49 A34:D40 A25:D31 A16:D22 A52:D58" xr:uid="{00000000-0002-0000-0200-000004000000}"/>
    <dataValidation type="list" allowBlank="1" showInputMessage="1" showErrorMessage="1" sqref="F14:I14 F41:I41 F32:I32 F50:I50 F23:I23" xr:uid="{00000000-0002-0000-0200-000005000000}">
      <formula1>$N$7:$N$128</formula1>
    </dataValidation>
    <dataValidation type="list" allowBlank="1" showInputMessage="1" showErrorMessage="1" promptTitle="泳者選択（混合リレー）" prompt="リレーの泳者を選択して下さい。_x000a_（個人種目出場者のみ選択可能です。）_x000a_※女子はリストの中の下の方にあります。" sqref="F43" xr:uid="{00000000-0002-0000-0200-000006000000}">
      <formula1>$N$6:$N$86</formula1>
    </dataValidation>
  </dataValidations>
  <printOptions horizontalCentered="1"/>
  <pageMargins left="0.47244094488188981" right="0.47244094488188981" top="0.59055118110236227" bottom="0.78740157480314965" header="0.51181102362204722" footer="0.51181102362204722"/>
  <pageSetup paperSize="9" scale="96"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2"/>
  <sheetViews>
    <sheetView showGridLines="0" zoomScale="75" zoomScaleNormal="75" workbookViewId="0">
      <selection activeCell="U5" sqref="U5"/>
    </sheetView>
  </sheetViews>
  <sheetFormatPr defaultColWidth="10.140625" defaultRowHeight="11.25"/>
  <cols>
    <col min="1" max="1" width="7.140625" style="90" customWidth="1"/>
    <col min="2" max="2" width="11.140625" style="90" customWidth="1"/>
    <col min="3" max="10" width="7.140625" style="90" customWidth="1"/>
    <col min="11" max="11" width="4.85546875" style="90" customWidth="1"/>
    <col min="12" max="12" width="6" style="90" customWidth="1"/>
    <col min="13" max="13" width="25.85546875" style="90" customWidth="1"/>
    <col min="14" max="14" width="6.42578125" style="90" customWidth="1"/>
    <col min="15" max="15" width="9.5703125" style="90" customWidth="1"/>
    <col min="16" max="16" width="25.85546875" style="90" customWidth="1"/>
    <col min="17" max="17" width="6.42578125" style="90" customWidth="1"/>
    <col min="18" max="29" width="7.140625" style="90" customWidth="1"/>
    <col min="30" max="16384" width="10.140625" style="90"/>
  </cols>
  <sheetData>
    <row r="1" spans="1:20" s="61" customFormat="1" ht="13.5"/>
    <row r="2" spans="1:20" s="62" customFormat="1" ht="21.75" customHeight="1">
      <c r="A2" s="125" t="s">
        <v>133</v>
      </c>
    </row>
    <row r="3" spans="1:20" s="62" customFormat="1" ht="23.25" customHeight="1">
      <c r="A3" s="62" t="s">
        <v>146</v>
      </c>
      <c r="B3" s="63"/>
      <c r="L3" s="62" t="s">
        <v>66</v>
      </c>
      <c r="P3" s="134" t="s">
        <v>147</v>
      </c>
      <c r="R3" s="64"/>
      <c r="S3" s="64"/>
      <c r="T3" s="64"/>
    </row>
    <row r="4" spans="1:20" s="62" customFormat="1" ht="23.25" customHeight="1">
      <c r="A4" s="62" t="s">
        <v>67</v>
      </c>
      <c r="B4" s="63"/>
    </row>
    <row r="5" spans="1:20" s="61" customFormat="1" ht="28.5" customHeight="1">
      <c r="L5" s="65" t="s">
        <v>68</v>
      </c>
      <c r="M5" s="66"/>
      <c r="N5" s="66"/>
      <c r="O5" s="66"/>
      <c r="P5" s="66"/>
      <c r="Q5" s="66"/>
    </row>
    <row r="6" spans="1:20" s="66" customFormat="1" ht="23.25" customHeight="1" thickBot="1">
      <c r="C6" s="67"/>
      <c r="D6" s="126" t="s">
        <v>134</v>
      </c>
      <c r="L6" s="61"/>
      <c r="M6" s="61"/>
      <c r="N6" s="61"/>
      <c r="O6" s="61"/>
      <c r="P6" s="61"/>
      <c r="Q6" s="61"/>
    </row>
    <row r="7" spans="1:20" s="61" customFormat="1" ht="21.75" customHeight="1">
      <c r="L7" s="68" t="s">
        <v>69</v>
      </c>
      <c r="M7" s="127" t="s">
        <v>135</v>
      </c>
      <c r="N7" s="69" t="s">
        <v>70</v>
      </c>
      <c r="O7" s="69" t="s">
        <v>71</v>
      </c>
      <c r="P7" s="127" t="s">
        <v>136</v>
      </c>
      <c r="Q7" s="70" t="s">
        <v>70</v>
      </c>
    </row>
    <row r="8" spans="1:20" s="61" customFormat="1" ht="35.25" customHeight="1">
      <c r="L8" s="71">
        <v>1</v>
      </c>
      <c r="M8" s="72"/>
      <c r="N8" s="72"/>
      <c r="O8" s="73">
        <v>11</v>
      </c>
      <c r="P8" s="72"/>
      <c r="Q8" s="74"/>
    </row>
    <row r="9" spans="1:20" s="61" customFormat="1" ht="35.25" customHeight="1">
      <c r="L9" s="75">
        <f t="shared" ref="L9:L17" si="0">L8+1</f>
        <v>2</v>
      </c>
      <c r="M9" s="76"/>
      <c r="N9" s="76"/>
      <c r="O9" s="77">
        <f t="shared" ref="O9:O17" si="1">O8+1</f>
        <v>12</v>
      </c>
      <c r="P9" s="76"/>
      <c r="Q9" s="78"/>
    </row>
    <row r="10" spans="1:20" s="61" customFormat="1" ht="35.25" customHeight="1">
      <c r="L10" s="75">
        <f t="shared" si="0"/>
        <v>3</v>
      </c>
      <c r="M10" s="76"/>
      <c r="N10" s="76"/>
      <c r="O10" s="77">
        <f t="shared" si="1"/>
        <v>13</v>
      </c>
      <c r="P10" s="76"/>
      <c r="Q10" s="78"/>
    </row>
    <row r="11" spans="1:20" s="61" customFormat="1" ht="35.25" customHeight="1">
      <c r="L11" s="75">
        <f t="shared" si="0"/>
        <v>4</v>
      </c>
      <c r="M11" s="76"/>
      <c r="N11" s="76"/>
      <c r="O11" s="77">
        <f t="shared" si="1"/>
        <v>14</v>
      </c>
      <c r="P11" s="76"/>
      <c r="Q11" s="78"/>
    </row>
    <row r="12" spans="1:20" s="61" customFormat="1" ht="35.25" customHeight="1">
      <c r="L12" s="75">
        <f t="shared" si="0"/>
        <v>5</v>
      </c>
      <c r="M12" s="76"/>
      <c r="N12" s="76"/>
      <c r="O12" s="77">
        <f t="shared" si="1"/>
        <v>15</v>
      </c>
      <c r="P12" s="76"/>
      <c r="Q12" s="78"/>
    </row>
    <row r="13" spans="1:20" s="61" customFormat="1" ht="35.25" customHeight="1">
      <c r="L13" s="75">
        <f t="shared" si="0"/>
        <v>6</v>
      </c>
      <c r="M13" s="76"/>
      <c r="N13" s="76"/>
      <c r="O13" s="77">
        <f t="shared" si="1"/>
        <v>16</v>
      </c>
      <c r="P13" s="76"/>
      <c r="Q13" s="78"/>
    </row>
    <row r="14" spans="1:20" s="61" customFormat="1" ht="35.25" customHeight="1">
      <c r="J14" s="79"/>
      <c r="L14" s="75">
        <f t="shared" si="0"/>
        <v>7</v>
      </c>
      <c r="M14" s="76"/>
      <c r="N14" s="76"/>
      <c r="O14" s="77">
        <f t="shared" si="1"/>
        <v>17</v>
      </c>
      <c r="P14" s="76"/>
      <c r="Q14" s="78"/>
    </row>
    <row r="15" spans="1:20" s="61" customFormat="1" ht="35.25" customHeight="1">
      <c r="A15" s="62"/>
      <c r="J15" s="79" t="s">
        <v>72</v>
      </c>
      <c r="K15" s="62"/>
      <c r="L15" s="81">
        <f t="shared" si="0"/>
        <v>8</v>
      </c>
      <c r="M15" s="82"/>
      <c r="N15" s="82"/>
      <c r="O15" s="83">
        <f t="shared" si="1"/>
        <v>18</v>
      </c>
      <c r="P15" s="82"/>
      <c r="Q15" s="84"/>
    </row>
    <row r="16" spans="1:20" s="62" customFormat="1" ht="35.25" customHeight="1">
      <c r="B16" s="80" t="s">
        <v>73</v>
      </c>
      <c r="C16" s="80"/>
      <c r="D16" s="80"/>
      <c r="E16" s="80"/>
      <c r="F16" s="80"/>
      <c r="G16" s="80"/>
      <c r="H16" s="80"/>
      <c r="I16" s="80"/>
      <c r="J16" s="80"/>
      <c r="L16" s="81">
        <f t="shared" si="0"/>
        <v>9</v>
      </c>
      <c r="M16" s="82"/>
      <c r="N16" s="82"/>
      <c r="O16" s="83">
        <f t="shared" si="1"/>
        <v>19</v>
      </c>
      <c r="P16" s="82"/>
      <c r="Q16" s="84"/>
    </row>
    <row r="17" spans="1:17" s="62" customFormat="1" ht="35.25" customHeight="1" thickBot="1">
      <c r="B17" s="85" t="s">
        <v>74</v>
      </c>
      <c r="C17" s="85"/>
      <c r="D17" s="85"/>
      <c r="E17" s="85"/>
      <c r="F17" s="85"/>
      <c r="G17" s="85"/>
      <c r="H17" s="85"/>
      <c r="I17" s="85"/>
      <c r="J17" s="85"/>
      <c r="L17" s="86">
        <f t="shared" si="0"/>
        <v>10</v>
      </c>
      <c r="M17" s="87"/>
      <c r="N17" s="87"/>
      <c r="O17" s="88">
        <f t="shared" si="1"/>
        <v>20</v>
      </c>
      <c r="P17" s="87"/>
      <c r="Q17" s="89"/>
    </row>
    <row r="18" spans="1:17" s="62" customFormat="1" ht="37.5" customHeight="1">
      <c r="B18" s="85" t="s">
        <v>75</v>
      </c>
      <c r="C18" s="85"/>
      <c r="D18" s="85"/>
      <c r="E18" s="85"/>
      <c r="F18" s="85"/>
      <c r="G18" s="85"/>
      <c r="H18" s="85"/>
      <c r="I18" s="85"/>
      <c r="J18" s="85"/>
      <c r="L18" s="128"/>
      <c r="M18" s="61"/>
      <c r="N18" s="61"/>
      <c r="O18" s="61"/>
      <c r="P18" s="61"/>
      <c r="Q18" s="61"/>
    </row>
    <row r="19" spans="1:17" s="62" customFormat="1" ht="38.25" customHeight="1">
      <c r="B19" s="85" t="s">
        <v>76</v>
      </c>
      <c r="C19" s="85"/>
      <c r="D19" s="85"/>
      <c r="E19" s="85"/>
      <c r="F19" s="85"/>
      <c r="G19" s="85"/>
      <c r="H19" s="85"/>
      <c r="I19" s="85"/>
      <c r="J19" s="85" t="s">
        <v>70</v>
      </c>
      <c r="L19" s="128"/>
      <c r="M19" s="61"/>
      <c r="N19" s="61"/>
      <c r="O19" s="61"/>
      <c r="P19" s="61"/>
      <c r="Q19" s="61"/>
    </row>
    <row r="20" spans="1:17" s="62" customFormat="1" ht="23.25" customHeight="1">
      <c r="A20" s="61"/>
      <c r="B20" s="61"/>
      <c r="C20" s="61"/>
      <c r="D20" s="61"/>
      <c r="E20" s="61"/>
      <c r="F20" s="61"/>
      <c r="G20" s="61"/>
      <c r="H20" s="61"/>
      <c r="I20" s="61"/>
      <c r="J20" s="61"/>
      <c r="K20" s="61"/>
      <c r="L20" s="128"/>
      <c r="M20" s="61"/>
      <c r="N20" s="61"/>
      <c r="O20" s="61"/>
      <c r="P20" s="61"/>
      <c r="Q20" s="61"/>
    </row>
    <row r="21" spans="1:17" s="61" customFormat="1" ht="23.25" customHeight="1">
      <c r="L21" s="90"/>
      <c r="M21" s="90"/>
      <c r="N21" s="90"/>
      <c r="O21" s="90"/>
      <c r="P21" s="90"/>
      <c r="Q21" s="90"/>
    </row>
    <row r="22" spans="1:17" s="61" customFormat="1" ht="35.1" customHeight="1">
      <c r="A22" s="90"/>
      <c r="B22" s="90"/>
      <c r="C22" s="90"/>
      <c r="D22" s="90"/>
      <c r="E22" s="90"/>
      <c r="F22" s="90"/>
      <c r="G22" s="90"/>
      <c r="H22" s="90"/>
      <c r="I22" s="90"/>
      <c r="J22" s="90"/>
      <c r="K22" s="90"/>
      <c r="L22" s="90"/>
      <c r="M22" s="90"/>
      <c r="N22" s="90"/>
      <c r="O22" s="90"/>
      <c r="P22" s="90"/>
      <c r="Q22" s="90"/>
    </row>
    <row r="26" spans="1:17" ht="13.5">
      <c r="L26" s="61"/>
      <c r="M26" s="61"/>
      <c r="N26" s="61"/>
      <c r="O26" s="61"/>
      <c r="P26" s="61"/>
      <c r="Q26" s="61"/>
    </row>
    <row r="27" spans="1:17" ht="13.5">
      <c r="A27" s="61"/>
      <c r="B27" s="61"/>
      <c r="C27" s="61"/>
      <c r="D27" s="61"/>
      <c r="E27" s="61"/>
      <c r="F27" s="61"/>
      <c r="G27" s="61"/>
      <c r="H27" s="61"/>
      <c r="I27" s="61"/>
      <c r="J27" s="61"/>
      <c r="K27" s="61"/>
      <c r="L27" s="61"/>
      <c r="M27" s="61"/>
      <c r="N27" s="61"/>
      <c r="O27" s="61"/>
      <c r="P27" s="61"/>
      <c r="Q27" s="61"/>
    </row>
    <row r="28" spans="1:17" s="61" customFormat="1" ht="12" customHeight="1"/>
    <row r="29" spans="1:17" s="61" customFormat="1" ht="8.4499999999999993" customHeight="1"/>
    <row r="30" spans="1:17" s="61" customFormat="1" ht="13.9" customHeight="1"/>
    <row r="31" spans="1:17" s="61" customFormat="1" ht="5.45" customHeight="1"/>
    <row r="32" spans="1:17" s="61" customFormat="1" ht="18" customHeight="1"/>
    <row r="33" s="61" customFormat="1" ht="12.6" customHeight="1"/>
    <row r="34" s="61" customFormat="1" ht="13.5"/>
    <row r="35" s="61" customFormat="1" ht="13.5"/>
    <row r="36" s="61" customFormat="1" ht="13.5"/>
    <row r="37" s="61" customFormat="1" ht="13.5"/>
    <row r="38" s="61" customFormat="1" ht="5.45" customHeight="1"/>
    <row r="39" s="61" customFormat="1" ht="15" customHeight="1"/>
    <row r="40" s="61" customFormat="1" ht="16.149999999999999" customHeight="1"/>
    <row r="41" s="61" customFormat="1" ht="6" customHeight="1"/>
    <row r="42" s="61" customFormat="1" ht="22.15" customHeight="1"/>
    <row r="43" s="61" customFormat="1" ht="22.15" customHeight="1"/>
    <row r="44" s="61" customFormat="1" ht="13.9" customHeight="1"/>
    <row r="45" s="61" customFormat="1" ht="18.75" customHeight="1"/>
    <row r="46" s="61" customFormat="1" ht="11.25" customHeight="1"/>
    <row r="47" s="61" customFormat="1" ht="23.25" customHeight="1"/>
    <row r="48" s="61" customFormat="1" ht="12.75" customHeight="1"/>
    <row r="49" spans="1:21" s="61" customFormat="1" ht="12" customHeight="1"/>
    <row r="50" spans="1:21" s="61" customFormat="1" ht="23.25" customHeight="1"/>
    <row r="51" spans="1:21" s="61" customFormat="1" ht="12" customHeight="1"/>
    <row r="52" spans="1:21" s="61" customFormat="1" ht="12" customHeight="1"/>
    <row r="53" spans="1:21" s="61" customFormat="1" ht="23.25" customHeight="1"/>
    <row r="54" spans="1:21" s="61" customFormat="1" ht="12" customHeight="1"/>
    <row r="55" spans="1:21" s="61" customFormat="1" ht="12" customHeight="1"/>
    <row r="56" spans="1:21" s="61" customFormat="1" ht="23.25" customHeight="1"/>
    <row r="57" spans="1:21" s="61" customFormat="1" ht="6.75" customHeight="1"/>
    <row r="58" spans="1:21" s="61" customFormat="1" ht="6.75" customHeight="1"/>
    <row r="59" spans="1:21" s="61" customFormat="1" ht="6.75" customHeight="1"/>
    <row r="60" spans="1:21" s="61" customFormat="1" ht="6.75" customHeight="1">
      <c r="L60" s="90"/>
      <c r="M60" s="90"/>
      <c r="N60" s="90"/>
      <c r="O60" s="90"/>
      <c r="P60" s="90"/>
      <c r="Q60" s="90"/>
    </row>
    <row r="61" spans="1:21" s="61" customFormat="1" ht="6.75" customHeight="1">
      <c r="A61" s="90"/>
      <c r="B61" s="91"/>
      <c r="C61" s="90"/>
      <c r="D61" s="90"/>
      <c r="E61" s="90"/>
      <c r="F61" s="90"/>
      <c r="G61" s="90"/>
      <c r="H61" s="90"/>
      <c r="I61" s="90"/>
      <c r="J61" s="90"/>
      <c r="K61" s="90"/>
      <c r="L61" s="90"/>
      <c r="M61" s="90"/>
      <c r="N61" s="90"/>
      <c r="O61" s="90"/>
      <c r="P61" s="90"/>
      <c r="Q61" s="90"/>
    </row>
    <row r="62" spans="1:21" ht="12.6" customHeight="1">
      <c r="T62" s="92"/>
      <c r="U62" s="93"/>
    </row>
  </sheetData>
  <sheetProtection password="C18F" sheet="1" objects="1" scenarios="1" selectLockedCells="1"/>
  <phoneticPr fontId="13"/>
  <pageMargins left="0.43307086614173229" right="0.19685039370078741" top="0.19685039370078741" bottom="0.23622047244094491" header="0.23622047244094491" footer="0.19685039370078741"/>
  <pageSetup paperSize="9" scale="98" orientation="landscape" blackAndWhite="1"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188</v>
      </c>
      <c r="B1" t="s">
        <v>189</v>
      </c>
      <c r="C1" t="s">
        <v>190</v>
      </c>
    </row>
    <row r="2" spans="1:3">
      <c r="A2" t="str">
        <f>申込書!B1</f>
        <v>第27回ＪＳＣＡマスターズ水泳通信記録会</v>
      </c>
      <c r="B2" s="135">
        <v>40558</v>
      </c>
      <c r="C2" t="s">
        <v>191</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3"/>
  <sheetViews>
    <sheetView workbookViewId="0">
      <selection activeCell="C8" sqref="C8:D8"/>
    </sheetView>
  </sheetViews>
  <sheetFormatPr defaultRowHeight="12"/>
  <cols>
    <col min="2" max="2" width="7.85546875" customWidth="1"/>
    <col min="3" max="3" width="14.7109375" customWidth="1"/>
    <col min="4" max="4" width="41.7109375" customWidth="1"/>
    <col min="5" max="5" width="15.7109375" customWidth="1"/>
    <col min="6" max="6" width="12.140625" customWidth="1"/>
    <col min="7" max="7" width="13.7109375" customWidth="1"/>
    <col min="8" max="8" width="10.140625" customWidth="1"/>
    <col min="9" max="10" width="51" customWidth="1"/>
    <col min="11" max="12" width="13.140625" customWidth="1"/>
    <col min="13" max="13" width="32.42578125" customWidth="1"/>
    <col min="14" max="15" width="20.85546875" customWidth="1"/>
    <col min="16" max="18" width="9.7109375" customWidth="1"/>
    <col min="19" max="20" width="20.85546875" customWidth="1"/>
    <col min="21" max="23" width="9.7109375" customWidth="1"/>
  </cols>
  <sheetData>
    <row r="1" spans="1:55">
      <c r="N1" t="s">
        <v>144</v>
      </c>
      <c r="S1" t="s">
        <v>145</v>
      </c>
      <c r="X1" t="s">
        <v>117</v>
      </c>
      <c r="AG1" t="s">
        <v>122</v>
      </c>
      <c r="AP1" t="s">
        <v>121</v>
      </c>
    </row>
    <row r="2" spans="1:55">
      <c r="A2" t="s">
        <v>131</v>
      </c>
      <c r="B2" t="s">
        <v>100</v>
      </c>
      <c r="C2" t="s">
        <v>101</v>
      </c>
      <c r="D2" t="s">
        <v>17</v>
      </c>
      <c r="E2" t="s">
        <v>105</v>
      </c>
      <c r="F2" t="s">
        <v>102</v>
      </c>
      <c r="G2" t="s">
        <v>103</v>
      </c>
      <c r="H2" t="s">
        <v>104</v>
      </c>
      <c r="I2" t="s">
        <v>106</v>
      </c>
      <c r="J2" t="s">
        <v>107</v>
      </c>
      <c r="K2" t="s">
        <v>108</v>
      </c>
      <c r="L2" t="s">
        <v>109</v>
      </c>
      <c r="M2" t="s">
        <v>110</v>
      </c>
      <c r="N2" t="s">
        <v>140</v>
      </c>
      <c r="O2" t="s">
        <v>31</v>
      </c>
      <c r="P2" t="s">
        <v>141</v>
      </c>
      <c r="Q2" t="s">
        <v>142</v>
      </c>
      <c r="R2" t="s">
        <v>143</v>
      </c>
      <c r="S2" t="s">
        <v>140</v>
      </c>
      <c r="T2" t="s">
        <v>31</v>
      </c>
      <c r="U2" t="s">
        <v>141</v>
      </c>
      <c r="V2" t="s">
        <v>142</v>
      </c>
      <c r="W2" t="s">
        <v>143</v>
      </c>
      <c r="X2" t="s">
        <v>111</v>
      </c>
      <c r="Y2" t="s">
        <v>112</v>
      </c>
      <c r="Z2" t="s">
        <v>113</v>
      </c>
      <c r="AA2" t="s">
        <v>114</v>
      </c>
      <c r="AB2" t="s">
        <v>115</v>
      </c>
      <c r="AC2" t="s">
        <v>116</v>
      </c>
      <c r="AD2" t="s">
        <v>118</v>
      </c>
      <c r="AE2" t="s">
        <v>119</v>
      </c>
      <c r="AF2" t="s">
        <v>120</v>
      </c>
      <c r="AG2" t="s">
        <v>111</v>
      </c>
      <c r="AH2" t="s">
        <v>112</v>
      </c>
      <c r="AI2" t="s">
        <v>113</v>
      </c>
      <c r="AJ2" t="s">
        <v>114</v>
      </c>
      <c r="AK2" t="s">
        <v>115</v>
      </c>
      <c r="AL2" t="s">
        <v>116</v>
      </c>
      <c r="AM2" t="s">
        <v>118</v>
      </c>
      <c r="AN2" t="s">
        <v>119</v>
      </c>
      <c r="AO2" t="s">
        <v>120</v>
      </c>
      <c r="AP2" t="s">
        <v>123</v>
      </c>
      <c r="AQ2" t="s">
        <v>124</v>
      </c>
      <c r="AR2" t="s">
        <v>125</v>
      </c>
      <c r="AS2" t="s">
        <v>126</v>
      </c>
      <c r="AT2" t="s">
        <v>127</v>
      </c>
      <c r="AU2" t="s">
        <v>128</v>
      </c>
      <c r="AV2" t="s">
        <v>35</v>
      </c>
      <c r="AW2" t="s">
        <v>46</v>
      </c>
      <c r="AX2" t="s">
        <v>129</v>
      </c>
      <c r="AY2" t="s">
        <v>130</v>
      </c>
      <c r="AZ2" t="s">
        <v>97</v>
      </c>
      <c r="BA2" t="s">
        <v>98</v>
      </c>
      <c r="BB2" t="s">
        <v>99</v>
      </c>
    </row>
    <row r="3" spans="1:55">
      <c r="B3" s="59" t="str">
        <f>申込書!AB4</f>
        <v/>
      </c>
      <c r="C3" s="60">
        <f>申込書!Q4</f>
        <v>0</v>
      </c>
      <c r="D3">
        <f>申込書!C6</f>
        <v>0</v>
      </c>
      <c r="E3">
        <f>申込書!S10</f>
        <v>0</v>
      </c>
      <c r="F3">
        <f>申込書!C10</f>
        <v>0</v>
      </c>
      <c r="G3">
        <f>申込書!C8</f>
        <v>0</v>
      </c>
      <c r="H3">
        <f>申込書!D12</f>
        <v>0</v>
      </c>
      <c r="I3">
        <f>申込書!D13</f>
        <v>0</v>
      </c>
      <c r="J3" t="str">
        <f>IF(申込書!D14="","",申込書!D14)</f>
        <v/>
      </c>
      <c r="K3">
        <f>申込書!F15</f>
        <v>0</v>
      </c>
      <c r="L3" t="str">
        <f>IF(申込書!P15="","",申込書!P15)</f>
        <v/>
      </c>
      <c r="M3" t="str">
        <f>IF(申込書!F16="","",申込書!F16)</f>
        <v/>
      </c>
      <c r="N3" t="str">
        <f>IF(申込書!E20="","",申込書!E20)</f>
        <v/>
      </c>
      <c r="O3" t="str">
        <f>IF(申込書!E18="","",申込書!E18)</f>
        <v/>
      </c>
      <c r="P3" t="str">
        <f>IF(申込書!G21="","",申込書!G21)</f>
        <v/>
      </c>
      <c r="Q3" t="str">
        <f>IF(申込書!G22="","",申込書!G22)</f>
        <v/>
      </c>
      <c r="R3" t="str">
        <f>IF(申込書!G23="","",申込書!G23)</f>
        <v/>
      </c>
      <c r="S3" t="str">
        <f>IF(申込書!P20="","",申込書!P20)</f>
        <v/>
      </c>
      <c r="T3" t="str">
        <f>IF(申込書!P18="","",申込書!P18)</f>
        <v/>
      </c>
      <c r="U3" t="str">
        <f>IF(申込書!R21="","",申込書!R21)</f>
        <v/>
      </c>
      <c r="V3" t="str">
        <f>IF(申込書!R22="","",申込書!R22)</f>
        <v/>
      </c>
      <c r="W3" t="str">
        <f>IF(申込書!R23="","",申込書!R23)</f>
        <v/>
      </c>
      <c r="X3">
        <f>申込書!H25</f>
        <v>0</v>
      </c>
      <c r="Y3">
        <f>申込書!N25</f>
        <v>0</v>
      </c>
      <c r="Z3">
        <f>申込書!E25</f>
        <v>0</v>
      </c>
      <c r="AA3">
        <f>申込書!H26</f>
        <v>0</v>
      </c>
      <c r="AB3">
        <f>申込書!N26</f>
        <v>0</v>
      </c>
      <c r="AC3">
        <f>申込書!E26</f>
        <v>0</v>
      </c>
      <c r="AD3">
        <f>X3+AA3</f>
        <v>0</v>
      </c>
      <c r="AE3">
        <f>Y3+AB3</f>
        <v>0</v>
      </c>
      <c r="AF3">
        <f>申込書!E27</f>
        <v>0</v>
      </c>
      <c r="AG3">
        <f>申込書!H29</f>
        <v>0</v>
      </c>
      <c r="AH3">
        <f>申込書!N29</f>
        <v>0</v>
      </c>
      <c r="AI3">
        <f>申込書!E29</f>
        <v>0</v>
      </c>
      <c r="AJ3">
        <f>申込書!H30</f>
        <v>0</v>
      </c>
      <c r="AK3">
        <f>申込書!N30</f>
        <v>0</v>
      </c>
      <c r="AL3">
        <f>申込書!E30</f>
        <v>0</v>
      </c>
      <c r="AM3">
        <f>AG3+AJ3</f>
        <v>0</v>
      </c>
      <c r="AN3">
        <f>AH3+AK3</f>
        <v>0</v>
      </c>
      <c r="AO3">
        <f>申込書!E31</f>
        <v>0</v>
      </c>
      <c r="AP3">
        <f>申込書!H33</f>
        <v>0</v>
      </c>
      <c r="AQ3">
        <f>申込書!P33</f>
        <v>0</v>
      </c>
      <c r="AR3">
        <f>申込書!H34</f>
        <v>0</v>
      </c>
      <c r="AS3">
        <f>申込書!P34</f>
        <v>0</v>
      </c>
      <c r="AT3">
        <f>申込書!H35</f>
        <v>0</v>
      </c>
      <c r="AU3">
        <f>申込書!P35</f>
        <v>0</v>
      </c>
      <c r="AV3">
        <f>SUM(AP3:AU3)</f>
        <v>0</v>
      </c>
      <c r="AW3">
        <f>申込書!L40</f>
        <v>0</v>
      </c>
      <c r="AX3">
        <f>申込書!L41</f>
        <v>0</v>
      </c>
      <c r="AY3">
        <f>申込書!N48</f>
        <v>0</v>
      </c>
      <c r="AZ3" s="123">
        <f>申込書!C47</f>
        <v>0</v>
      </c>
      <c r="BA3">
        <f>申込書!H47</f>
        <v>0</v>
      </c>
      <c r="BB3">
        <f>申込書!C48</f>
        <v>0</v>
      </c>
      <c r="BC3" t="s">
        <v>195</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C8" sqref="C8:D8"/>
    </sheetView>
  </sheetViews>
  <sheetFormatPr defaultRowHeight="12"/>
  <cols>
    <col min="2" max="2" width="26.5703125" customWidth="1"/>
    <col min="3" max="3" width="11.85546875" customWidth="1"/>
    <col min="4" max="5" width="15.5703125" customWidth="1"/>
  </cols>
  <sheetData>
    <row r="1" spans="1:5">
      <c r="A1" t="s">
        <v>148</v>
      </c>
      <c r="B1" t="s">
        <v>149</v>
      </c>
      <c r="C1" t="s">
        <v>150</v>
      </c>
      <c r="D1" t="s">
        <v>151</v>
      </c>
      <c r="E1" t="s">
        <v>152</v>
      </c>
    </row>
    <row r="2" spans="1:5">
      <c r="A2" s="59" t="str">
        <f>団体!B3</f>
        <v/>
      </c>
      <c r="B2">
        <f>申込書!C6</f>
        <v>0</v>
      </c>
      <c r="C2" s="60">
        <f>申込書!Q4</f>
        <v>0</v>
      </c>
      <c r="D2">
        <f>申込書!S10</f>
        <v>0</v>
      </c>
      <c r="E2">
        <f>D2</f>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83"/>
  <sheetViews>
    <sheetView workbookViewId="0">
      <selection activeCell="C8" sqref="C8:D8"/>
    </sheetView>
  </sheetViews>
  <sheetFormatPr defaultRowHeight="12"/>
  <cols>
    <col min="1" max="1" width="7.28515625" customWidth="1"/>
    <col min="2" max="2" width="4.85546875" customWidth="1"/>
    <col min="3" max="3" width="14" customWidth="1"/>
    <col min="4" max="4" width="13.42578125" customWidth="1"/>
    <col min="5" max="5" width="10.7109375" bestFit="1" customWidth="1"/>
    <col min="6" max="6" width="5" customWidth="1"/>
    <col min="7" max="7" width="7.7109375" customWidth="1"/>
  </cols>
  <sheetData>
    <row r="1" spans="1:10" s="136" customFormat="1">
      <c r="A1" s="136" t="s">
        <v>153</v>
      </c>
      <c r="B1" s="136" t="s">
        <v>154</v>
      </c>
      <c r="C1" s="136" t="s">
        <v>159</v>
      </c>
      <c r="D1" s="136" t="s">
        <v>155</v>
      </c>
      <c r="E1" s="136" t="s">
        <v>9</v>
      </c>
      <c r="F1" s="136" t="s">
        <v>24</v>
      </c>
      <c r="G1" s="136" t="s">
        <v>156</v>
      </c>
      <c r="H1" s="136" t="s">
        <v>157</v>
      </c>
      <c r="I1" s="136" t="s">
        <v>158</v>
      </c>
      <c r="J1" s="136" t="s">
        <v>160</v>
      </c>
    </row>
    <row r="2" spans="1:10">
      <c r="A2" t="str">
        <f>IF(申込一覧表!D6="","",申込一覧表!Z6)</f>
        <v/>
      </c>
      <c r="B2">
        <v>0</v>
      </c>
      <c r="C2" s="143" t="str">
        <f>申込一覧表!AF6</f>
        <v xml:space="preserve">  </v>
      </c>
      <c r="D2" s="143" t="str">
        <f>申込一覧表!AE6</f>
        <v xml:space="preserve"> </v>
      </c>
      <c r="E2" s="145">
        <f>申込一覧表!B6</f>
        <v>0</v>
      </c>
      <c r="F2" s="143" t="str">
        <f>申込一覧表!P6</f>
        <v/>
      </c>
      <c r="G2" s="143" t="str">
        <f>申込一覧表!AC6</f>
        <v/>
      </c>
      <c r="I2" s="143">
        <f>申込一覧表!AP6</f>
        <v>0</v>
      </c>
      <c r="J2" s="147" t="str">
        <f>申込書!$AB$4</f>
        <v/>
      </c>
    </row>
    <row r="3" spans="1:10">
      <c r="A3" t="str">
        <f>IF(申込一覧表!D7="","",申込一覧表!Z7)</f>
        <v/>
      </c>
      <c r="B3">
        <v>0</v>
      </c>
      <c r="C3" s="143" t="str">
        <f>申込一覧表!AF7</f>
        <v xml:space="preserve">  </v>
      </c>
      <c r="D3" s="143" t="str">
        <f>申込一覧表!AE7</f>
        <v xml:space="preserve"> </v>
      </c>
      <c r="E3" s="145">
        <f>申込一覧表!B7</f>
        <v>0</v>
      </c>
      <c r="F3" s="143" t="str">
        <f>申込一覧表!P7</f>
        <v/>
      </c>
      <c r="G3" s="143" t="str">
        <f>申込一覧表!AC7</f>
        <v/>
      </c>
      <c r="I3" s="143">
        <f>申込一覧表!AP7</f>
        <v>0</v>
      </c>
      <c r="J3" s="147" t="str">
        <f>申込書!$AB$4</f>
        <v/>
      </c>
    </row>
    <row r="4" spans="1:10">
      <c r="A4" t="str">
        <f>IF(申込一覧表!D8="","",申込一覧表!Z8)</f>
        <v/>
      </c>
      <c r="B4">
        <v>0</v>
      </c>
      <c r="C4" s="143" t="str">
        <f>申込一覧表!AF8</f>
        <v xml:space="preserve">  </v>
      </c>
      <c r="D4" s="143" t="str">
        <f>申込一覧表!AE8</f>
        <v xml:space="preserve"> </v>
      </c>
      <c r="E4" s="145">
        <f>申込一覧表!B8</f>
        <v>0</v>
      </c>
      <c r="F4" s="143" t="str">
        <f>申込一覧表!P8</f>
        <v/>
      </c>
      <c r="G4" s="143" t="str">
        <f>申込一覧表!AC8</f>
        <v/>
      </c>
      <c r="I4" s="143">
        <f>申込一覧表!AP8</f>
        <v>0</v>
      </c>
      <c r="J4" s="147" t="str">
        <f>申込書!$AB$4</f>
        <v/>
      </c>
    </row>
    <row r="5" spans="1:10">
      <c r="A5" t="str">
        <f>IF(申込一覧表!D9="","",申込一覧表!Z9)</f>
        <v/>
      </c>
      <c r="B5">
        <v>0</v>
      </c>
      <c r="C5" s="143" t="str">
        <f>申込一覧表!AF9</f>
        <v xml:space="preserve">  </v>
      </c>
      <c r="D5" s="143" t="str">
        <f>申込一覧表!AE9</f>
        <v xml:space="preserve"> </v>
      </c>
      <c r="E5" s="145">
        <f>申込一覧表!B9</f>
        <v>0</v>
      </c>
      <c r="F5" s="143" t="str">
        <f>申込一覧表!P9</f>
        <v/>
      </c>
      <c r="G5" s="143" t="str">
        <f>申込一覧表!AC9</f>
        <v/>
      </c>
      <c r="I5" s="143">
        <f>申込一覧表!AP9</f>
        <v>0</v>
      </c>
      <c r="J5" s="147" t="str">
        <f>申込書!$AB$4</f>
        <v/>
      </c>
    </row>
    <row r="6" spans="1:10">
      <c r="A6" t="str">
        <f>IF(申込一覧表!D10="","",申込一覧表!Z10)</f>
        <v/>
      </c>
      <c r="B6">
        <v>0</v>
      </c>
      <c r="C6" s="143" t="str">
        <f>申込一覧表!AF10</f>
        <v xml:space="preserve">  </v>
      </c>
      <c r="D6" s="143" t="str">
        <f>申込一覧表!AE10</f>
        <v xml:space="preserve"> </v>
      </c>
      <c r="E6" s="145">
        <f>申込一覧表!B10</f>
        <v>0</v>
      </c>
      <c r="F6" s="143" t="str">
        <f>申込一覧表!P10</f>
        <v/>
      </c>
      <c r="G6" s="143" t="str">
        <f>申込一覧表!AC10</f>
        <v/>
      </c>
      <c r="I6" s="143">
        <f>申込一覧表!AP10</f>
        <v>0</v>
      </c>
      <c r="J6" s="147" t="str">
        <f>申込書!$AB$4</f>
        <v/>
      </c>
    </row>
    <row r="7" spans="1:10">
      <c r="A7" t="str">
        <f>IF(申込一覧表!D11="","",申込一覧表!Z11)</f>
        <v/>
      </c>
      <c r="B7">
        <v>0</v>
      </c>
      <c r="C7" s="143" t="str">
        <f>申込一覧表!AF11</f>
        <v xml:space="preserve">  </v>
      </c>
      <c r="D7" s="143" t="str">
        <f>申込一覧表!AE11</f>
        <v xml:space="preserve"> </v>
      </c>
      <c r="E7" s="145">
        <f>申込一覧表!B11</f>
        <v>0</v>
      </c>
      <c r="F7" s="143" t="str">
        <f>申込一覧表!P11</f>
        <v/>
      </c>
      <c r="G7" s="143" t="str">
        <f>申込一覧表!AC11</f>
        <v/>
      </c>
      <c r="I7" s="143">
        <f>申込一覧表!AP11</f>
        <v>0</v>
      </c>
      <c r="J7" s="147" t="str">
        <f>申込書!$AB$4</f>
        <v/>
      </c>
    </row>
    <row r="8" spans="1:10">
      <c r="A8" t="str">
        <f>IF(申込一覧表!D12="","",申込一覧表!Z12)</f>
        <v/>
      </c>
      <c r="B8">
        <v>0</v>
      </c>
      <c r="C8" s="143" t="str">
        <f>申込一覧表!AF12</f>
        <v xml:space="preserve">  </v>
      </c>
      <c r="D8" s="143" t="str">
        <f>申込一覧表!AE12</f>
        <v xml:space="preserve"> </v>
      </c>
      <c r="E8" s="145">
        <f>申込一覧表!B12</f>
        <v>0</v>
      </c>
      <c r="F8" s="143" t="str">
        <f>申込一覧表!P12</f>
        <v/>
      </c>
      <c r="G8" s="143" t="str">
        <f>申込一覧表!AC12</f>
        <v/>
      </c>
      <c r="I8" s="143">
        <f>申込一覧表!AP12</f>
        <v>0</v>
      </c>
      <c r="J8" s="147" t="str">
        <f>申込書!$AB$4</f>
        <v/>
      </c>
    </row>
    <row r="9" spans="1:10">
      <c r="A9" t="str">
        <f>IF(申込一覧表!D13="","",申込一覧表!Z13)</f>
        <v/>
      </c>
      <c r="B9">
        <v>0</v>
      </c>
      <c r="C9" s="143" t="str">
        <f>申込一覧表!AF13</f>
        <v xml:space="preserve">  </v>
      </c>
      <c r="D9" s="143" t="str">
        <f>申込一覧表!AE13</f>
        <v xml:space="preserve"> </v>
      </c>
      <c r="E9" s="145">
        <f>申込一覧表!B13</f>
        <v>0</v>
      </c>
      <c r="F9" s="143" t="str">
        <f>申込一覧表!P13</f>
        <v/>
      </c>
      <c r="G9" s="143" t="str">
        <f>申込一覧表!AC13</f>
        <v/>
      </c>
      <c r="I9" s="143">
        <f>申込一覧表!AP13</f>
        <v>0</v>
      </c>
      <c r="J9" s="147" t="str">
        <f>申込書!$AB$4</f>
        <v/>
      </c>
    </row>
    <row r="10" spans="1:10">
      <c r="A10" t="str">
        <f>IF(申込一覧表!D14="","",申込一覧表!Z14)</f>
        <v/>
      </c>
      <c r="B10">
        <v>0</v>
      </c>
      <c r="C10" s="143" t="str">
        <f>申込一覧表!AF14</f>
        <v xml:space="preserve">  </v>
      </c>
      <c r="D10" s="143" t="str">
        <f>申込一覧表!AE14</f>
        <v xml:space="preserve"> </v>
      </c>
      <c r="E10" s="145">
        <f>申込一覧表!B14</f>
        <v>0</v>
      </c>
      <c r="F10" s="143" t="str">
        <f>申込一覧表!P14</f>
        <v/>
      </c>
      <c r="G10" s="143" t="str">
        <f>申込一覧表!AC14</f>
        <v/>
      </c>
      <c r="I10" s="143">
        <f>申込一覧表!AP14</f>
        <v>0</v>
      </c>
      <c r="J10" s="147" t="str">
        <f>申込書!$AB$4</f>
        <v/>
      </c>
    </row>
    <row r="11" spans="1:10">
      <c r="A11" t="str">
        <f>IF(申込一覧表!D15="","",申込一覧表!Z15)</f>
        <v/>
      </c>
      <c r="B11">
        <v>0</v>
      </c>
      <c r="C11" s="143" t="str">
        <f>申込一覧表!AF15</f>
        <v xml:space="preserve">  </v>
      </c>
      <c r="D11" s="143" t="str">
        <f>申込一覧表!AE15</f>
        <v xml:space="preserve"> </v>
      </c>
      <c r="E11" s="145">
        <f>申込一覧表!B15</f>
        <v>0</v>
      </c>
      <c r="F11" s="143" t="str">
        <f>申込一覧表!P15</f>
        <v/>
      </c>
      <c r="G11" s="143" t="str">
        <f>申込一覧表!AC15</f>
        <v/>
      </c>
      <c r="I11" s="143">
        <f>申込一覧表!AP15</f>
        <v>0</v>
      </c>
      <c r="J11" s="147" t="str">
        <f>申込書!$AB$4</f>
        <v/>
      </c>
    </row>
    <row r="12" spans="1:10">
      <c r="A12" t="str">
        <f>IF(申込一覧表!D16="","",申込一覧表!Z16)</f>
        <v/>
      </c>
      <c r="B12">
        <v>0</v>
      </c>
      <c r="C12" s="143" t="str">
        <f>申込一覧表!AF16</f>
        <v xml:space="preserve">  </v>
      </c>
      <c r="D12" s="143" t="str">
        <f>申込一覧表!AE16</f>
        <v xml:space="preserve"> </v>
      </c>
      <c r="E12" s="145">
        <f>申込一覧表!B16</f>
        <v>0</v>
      </c>
      <c r="F12" s="143" t="str">
        <f>申込一覧表!P16</f>
        <v/>
      </c>
      <c r="G12" s="143" t="str">
        <f>申込一覧表!AC16</f>
        <v/>
      </c>
      <c r="I12" s="143">
        <f>申込一覧表!AP16</f>
        <v>0</v>
      </c>
      <c r="J12" s="147" t="str">
        <f>申込書!$AB$4</f>
        <v/>
      </c>
    </row>
    <row r="13" spans="1:10">
      <c r="A13" t="str">
        <f>IF(申込一覧表!D17="","",申込一覧表!Z17)</f>
        <v/>
      </c>
      <c r="B13">
        <v>0</v>
      </c>
      <c r="C13" s="143" t="str">
        <f>申込一覧表!AF17</f>
        <v xml:space="preserve">  </v>
      </c>
      <c r="D13" s="143" t="str">
        <f>申込一覧表!AE17</f>
        <v xml:space="preserve"> </v>
      </c>
      <c r="E13" s="145">
        <f>申込一覧表!B17</f>
        <v>0</v>
      </c>
      <c r="F13" s="143" t="str">
        <f>申込一覧表!P17</f>
        <v/>
      </c>
      <c r="G13" s="143" t="str">
        <f>申込一覧表!AC17</f>
        <v/>
      </c>
      <c r="I13" s="143">
        <f>申込一覧表!AP17</f>
        <v>0</v>
      </c>
      <c r="J13" s="147" t="str">
        <f>申込書!$AB$4</f>
        <v/>
      </c>
    </row>
    <row r="14" spans="1:10">
      <c r="A14" t="str">
        <f>IF(申込一覧表!D18="","",申込一覧表!Z18)</f>
        <v/>
      </c>
      <c r="B14">
        <v>0</v>
      </c>
      <c r="C14" s="143" t="str">
        <f>申込一覧表!AF18</f>
        <v xml:space="preserve">  </v>
      </c>
      <c r="D14" s="143" t="str">
        <f>申込一覧表!AE18</f>
        <v xml:space="preserve"> </v>
      </c>
      <c r="E14" s="145">
        <f>申込一覧表!B18</f>
        <v>0</v>
      </c>
      <c r="F14" s="143" t="str">
        <f>申込一覧表!P18</f>
        <v/>
      </c>
      <c r="G14" s="143" t="str">
        <f>申込一覧表!AC18</f>
        <v/>
      </c>
      <c r="I14" s="143">
        <f>申込一覧表!AP18</f>
        <v>0</v>
      </c>
      <c r="J14" s="147" t="str">
        <f>申込書!$AB$4</f>
        <v/>
      </c>
    </row>
    <row r="15" spans="1:10">
      <c r="A15" t="str">
        <f>IF(申込一覧表!D19="","",申込一覧表!Z19)</f>
        <v/>
      </c>
      <c r="B15">
        <v>0</v>
      </c>
      <c r="C15" s="143" t="str">
        <f>申込一覧表!AF19</f>
        <v xml:space="preserve">  </v>
      </c>
      <c r="D15" s="143" t="str">
        <f>申込一覧表!AE19</f>
        <v xml:space="preserve"> </v>
      </c>
      <c r="E15" s="145">
        <f>申込一覧表!B19</f>
        <v>0</v>
      </c>
      <c r="F15" s="143" t="str">
        <f>申込一覧表!P19</f>
        <v/>
      </c>
      <c r="G15" s="143" t="str">
        <f>申込一覧表!AC19</f>
        <v/>
      </c>
      <c r="I15" s="143">
        <f>申込一覧表!AP19</f>
        <v>0</v>
      </c>
      <c r="J15" s="147" t="str">
        <f>申込書!$AB$4</f>
        <v/>
      </c>
    </row>
    <row r="16" spans="1:10">
      <c r="A16" t="str">
        <f>IF(申込一覧表!D20="","",申込一覧表!Z20)</f>
        <v/>
      </c>
      <c r="B16">
        <v>0</v>
      </c>
      <c r="C16" s="143" t="str">
        <f>申込一覧表!AF20</f>
        <v xml:space="preserve">  </v>
      </c>
      <c r="D16" s="143" t="str">
        <f>申込一覧表!AE20</f>
        <v xml:space="preserve"> </v>
      </c>
      <c r="E16" s="145">
        <f>申込一覧表!B20</f>
        <v>0</v>
      </c>
      <c r="F16" s="143" t="str">
        <f>申込一覧表!P20</f>
        <v/>
      </c>
      <c r="G16" s="143" t="str">
        <f>申込一覧表!AC20</f>
        <v/>
      </c>
      <c r="I16" s="143">
        <f>申込一覧表!AP20</f>
        <v>0</v>
      </c>
      <c r="J16" s="147" t="str">
        <f>申込書!$AB$4</f>
        <v/>
      </c>
    </row>
    <row r="17" spans="1:10">
      <c r="A17" t="str">
        <f>IF(申込一覧表!D21="","",申込一覧表!Z21)</f>
        <v/>
      </c>
      <c r="B17">
        <v>0</v>
      </c>
      <c r="C17" s="143" t="str">
        <f>申込一覧表!AF21</f>
        <v xml:space="preserve">  </v>
      </c>
      <c r="D17" s="143" t="str">
        <f>申込一覧表!AE21</f>
        <v xml:space="preserve"> </v>
      </c>
      <c r="E17" s="145">
        <f>申込一覧表!B21</f>
        <v>0</v>
      </c>
      <c r="F17" s="143" t="str">
        <f>申込一覧表!P21</f>
        <v/>
      </c>
      <c r="G17" s="143" t="str">
        <f>申込一覧表!AC21</f>
        <v/>
      </c>
      <c r="I17" s="143">
        <f>申込一覧表!AP21</f>
        <v>0</v>
      </c>
      <c r="J17" s="147" t="str">
        <f>申込書!$AB$4</f>
        <v/>
      </c>
    </row>
    <row r="18" spans="1:10">
      <c r="A18" t="str">
        <f>IF(申込一覧表!D22="","",申込一覧表!Z22)</f>
        <v/>
      </c>
      <c r="B18">
        <v>0</v>
      </c>
      <c r="C18" s="143" t="str">
        <f>申込一覧表!AF22</f>
        <v xml:space="preserve">  </v>
      </c>
      <c r="D18" s="143" t="str">
        <f>申込一覧表!AE22</f>
        <v xml:space="preserve"> </v>
      </c>
      <c r="E18" s="145">
        <f>申込一覧表!B22</f>
        <v>0</v>
      </c>
      <c r="F18" s="143" t="str">
        <f>申込一覧表!P22</f>
        <v/>
      </c>
      <c r="G18" s="143" t="str">
        <f>申込一覧表!AC22</f>
        <v/>
      </c>
      <c r="I18" s="143">
        <f>申込一覧表!AP22</f>
        <v>0</v>
      </c>
      <c r="J18" s="147" t="str">
        <f>申込書!$AB$4</f>
        <v/>
      </c>
    </row>
    <row r="19" spans="1:10">
      <c r="A19" t="str">
        <f>IF(申込一覧表!D23="","",申込一覧表!Z23)</f>
        <v/>
      </c>
      <c r="B19">
        <v>0</v>
      </c>
      <c r="C19" s="143" t="str">
        <f>申込一覧表!AF23</f>
        <v xml:space="preserve">  </v>
      </c>
      <c r="D19" s="143" t="str">
        <f>申込一覧表!AE23</f>
        <v xml:space="preserve"> </v>
      </c>
      <c r="E19" s="145">
        <f>申込一覧表!B23</f>
        <v>0</v>
      </c>
      <c r="F19" s="143" t="str">
        <f>申込一覧表!P23</f>
        <v/>
      </c>
      <c r="G19" s="143" t="str">
        <f>申込一覧表!AC23</f>
        <v/>
      </c>
      <c r="I19" s="143">
        <f>申込一覧表!AP23</f>
        <v>0</v>
      </c>
      <c r="J19" s="147" t="str">
        <f>申込書!$AB$4</f>
        <v/>
      </c>
    </row>
    <row r="20" spans="1:10">
      <c r="A20" t="str">
        <f>IF(申込一覧表!D24="","",申込一覧表!Z24)</f>
        <v/>
      </c>
      <c r="B20">
        <v>0</v>
      </c>
      <c r="C20" s="143" t="str">
        <f>申込一覧表!AF24</f>
        <v xml:space="preserve">  </v>
      </c>
      <c r="D20" s="143" t="str">
        <f>申込一覧表!AE24</f>
        <v xml:space="preserve"> </v>
      </c>
      <c r="E20" s="145">
        <f>申込一覧表!B24</f>
        <v>0</v>
      </c>
      <c r="F20" s="143" t="str">
        <f>申込一覧表!P24</f>
        <v/>
      </c>
      <c r="G20" s="143" t="str">
        <f>申込一覧表!AC24</f>
        <v/>
      </c>
      <c r="I20" s="143">
        <f>申込一覧表!AP24</f>
        <v>0</v>
      </c>
      <c r="J20" s="147" t="str">
        <f>申込書!$AB$4</f>
        <v/>
      </c>
    </row>
    <row r="21" spans="1:10">
      <c r="A21" t="str">
        <f>IF(申込一覧表!D25="","",申込一覧表!Z25)</f>
        <v/>
      </c>
      <c r="B21">
        <v>0</v>
      </c>
      <c r="C21" s="143" t="str">
        <f>申込一覧表!AF25</f>
        <v xml:space="preserve">  </v>
      </c>
      <c r="D21" s="143" t="str">
        <f>申込一覧表!AE25</f>
        <v xml:space="preserve"> </v>
      </c>
      <c r="E21" s="145">
        <f>申込一覧表!B25</f>
        <v>0</v>
      </c>
      <c r="F21" s="143" t="str">
        <f>申込一覧表!P25</f>
        <v/>
      </c>
      <c r="G21" s="143" t="str">
        <f>申込一覧表!AC25</f>
        <v/>
      </c>
      <c r="I21" s="143">
        <f>申込一覧表!AP25</f>
        <v>0</v>
      </c>
      <c r="J21" s="147" t="str">
        <f>申込書!$AB$4</f>
        <v/>
      </c>
    </row>
    <row r="22" spans="1:10">
      <c r="A22" t="str">
        <f>IF(申込一覧表!D26="","",申込一覧表!Z26)</f>
        <v/>
      </c>
      <c r="B22">
        <v>0</v>
      </c>
      <c r="C22" s="143" t="str">
        <f>申込一覧表!AF26</f>
        <v xml:space="preserve">  </v>
      </c>
      <c r="D22" s="143" t="str">
        <f>申込一覧表!AE26</f>
        <v xml:space="preserve"> </v>
      </c>
      <c r="E22" s="145">
        <f>申込一覧表!B26</f>
        <v>0</v>
      </c>
      <c r="F22" s="143" t="str">
        <f>申込一覧表!P26</f>
        <v/>
      </c>
      <c r="G22" s="143" t="str">
        <f>申込一覧表!AC26</f>
        <v/>
      </c>
      <c r="I22" s="143">
        <f>申込一覧表!AP26</f>
        <v>0</v>
      </c>
      <c r="J22" s="147" t="str">
        <f>申込書!$AB$4</f>
        <v/>
      </c>
    </row>
    <row r="23" spans="1:10">
      <c r="A23" t="str">
        <f>IF(申込一覧表!D27="","",申込一覧表!Z27)</f>
        <v/>
      </c>
      <c r="B23">
        <v>0</v>
      </c>
      <c r="C23" s="143" t="str">
        <f>申込一覧表!AF27</f>
        <v xml:space="preserve">  </v>
      </c>
      <c r="D23" s="143" t="str">
        <f>申込一覧表!AE27</f>
        <v xml:space="preserve"> </v>
      </c>
      <c r="E23" s="145">
        <f>申込一覧表!B27</f>
        <v>0</v>
      </c>
      <c r="F23" s="143" t="str">
        <f>申込一覧表!P27</f>
        <v/>
      </c>
      <c r="G23" s="143" t="str">
        <f>申込一覧表!AC27</f>
        <v/>
      </c>
      <c r="I23" s="143">
        <f>申込一覧表!AP27</f>
        <v>0</v>
      </c>
      <c r="J23" s="147" t="str">
        <f>申込書!$AB$4</f>
        <v/>
      </c>
    </row>
    <row r="24" spans="1:10">
      <c r="A24" t="str">
        <f>IF(申込一覧表!D28="","",申込一覧表!Z28)</f>
        <v/>
      </c>
      <c r="B24">
        <v>0</v>
      </c>
      <c r="C24" s="143" t="str">
        <f>申込一覧表!AF28</f>
        <v xml:space="preserve">  </v>
      </c>
      <c r="D24" s="143" t="str">
        <f>申込一覧表!AE28</f>
        <v xml:space="preserve"> </v>
      </c>
      <c r="E24" s="145">
        <f>申込一覧表!B28</f>
        <v>0</v>
      </c>
      <c r="F24" s="143" t="str">
        <f>申込一覧表!P28</f>
        <v/>
      </c>
      <c r="G24" s="143" t="str">
        <f>申込一覧表!AC28</f>
        <v/>
      </c>
      <c r="I24" s="143">
        <f>申込一覧表!AP28</f>
        <v>0</v>
      </c>
      <c r="J24" s="147" t="str">
        <f>申込書!$AB$4</f>
        <v/>
      </c>
    </row>
    <row r="25" spans="1:10">
      <c r="A25" t="str">
        <f>IF(申込一覧表!D29="","",申込一覧表!Z29)</f>
        <v/>
      </c>
      <c r="B25">
        <v>0</v>
      </c>
      <c r="C25" s="143" t="str">
        <f>申込一覧表!AF29</f>
        <v xml:space="preserve">  </v>
      </c>
      <c r="D25" s="143" t="str">
        <f>申込一覧表!AE29</f>
        <v xml:space="preserve"> </v>
      </c>
      <c r="E25" s="145">
        <f>申込一覧表!B29</f>
        <v>0</v>
      </c>
      <c r="F25" s="143" t="str">
        <f>申込一覧表!P29</f>
        <v/>
      </c>
      <c r="G25" s="143" t="str">
        <f>申込一覧表!AC29</f>
        <v/>
      </c>
      <c r="I25" s="143">
        <f>申込一覧表!AP29</f>
        <v>0</v>
      </c>
      <c r="J25" s="147" t="str">
        <f>申込書!$AB$4</f>
        <v/>
      </c>
    </row>
    <row r="26" spans="1:10">
      <c r="A26" t="str">
        <f>IF(申込一覧表!D30="","",申込一覧表!Z30)</f>
        <v/>
      </c>
      <c r="B26">
        <v>0</v>
      </c>
      <c r="C26" s="143" t="str">
        <f>申込一覧表!AF30</f>
        <v xml:space="preserve">  </v>
      </c>
      <c r="D26" s="143" t="str">
        <f>申込一覧表!AE30</f>
        <v xml:space="preserve"> </v>
      </c>
      <c r="E26" s="145">
        <f>申込一覧表!B30</f>
        <v>0</v>
      </c>
      <c r="F26" s="143" t="str">
        <f>申込一覧表!P30</f>
        <v/>
      </c>
      <c r="G26" s="143" t="str">
        <f>申込一覧表!AC30</f>
        <v/>
      </c>
      <c r="I26" s="143">
        <f>申込一覧表!AP30</f>
        <v>0</v>
      </c>
      <c r="J26" s="147" t="str">
        <f>申込書!$AB$4</f>
        <v/>
      </c>
    </row>
    <row r="27" spans="1:10">
      <c r="A27" t="str">
        <f>IF(申込一覧表!D31="","",申込一覧表!Z31)</f>
        <v/>
      </c>
      <c r="B27">
        <v>0</v>
      </c>
      <c r="C27" s="143" t="str">
        <f>申込一覧表!AF31</f>
        <v xml:space="preserve">  </v>
      </c>
      <c r="D27" s="143" t="str">
        <f>申込一覧表!AE31</f>
        <v xml:space="preserve"> </v>
      </c>
      <c r="E27" s="145">
        <f>申込一覧表!B31</f>
        <v>0</v>
      </c>
      <c r="F27" s="143" t="str">
        <f>申込一覧表!P31</f>
        <v/>
      </c>
      <c r="G27" s="143" t="str">
        <f>申込一覧表!AC31</f>
        <v/>
      </c>
      <c r="I27" s="143">
        <f>申込一覧表!AP31</f>
        <v>0</v>
      </c>
      <c r="J27" s="147" t="str">
        <f>申込書!$AB$4</f>
        <v/>
      </c>
    </row>
    <row r="28" spans="1:10">
      <c r="A28" t="str">
        <f>IF(申込一覧表!D32="","",申込一覧表!Z32)</f>
        <v/>
      </c>
      <c r="B28">
        <v>0</v>
      </c>
      <c r="C28" s="143" t="str">
        <f>申込一覧表!AF32</f>
        <v xml:space="preserve">  </v>
      </c>
      <c r="D28" s="143" t="str">
        <f>申込一覧表!AE32</f>
        <v xml:space="preserve"> </v>
      </c>
      <c r="E28" s="145">
        <f>申込一覧表!B32</f>
        <v>0</v>
      </c>
      <c r="F28" s="143" t="str">
        <f>申込一覧表!P32</f>
        <v/>
      </c>
      <c r="G28" s="143" t="str">
        <f>申込一覧表!AC32</f>
        <v/>
      </c>
      <c r="I28" s="143">
        <f>申込一覧表!AP32</f>
        <v>0</v>
      </c>
      <c r="J28" s="147" t="str">
        <f>申込書!$AB$4</f>
        <v/>
      </c>
    </row>
    <row r="29" spans="1:10">
      <c r="A29" t="str">
        <f>IF(申込一覧表!D33="","",申込一覧表!Z33)</f>
        <v/>
      </c>
      <c r="B29">
        <v>0</v>
      </c>
      <c r="C29" s="143" t="str">
        <f>申込一覧表!AF33</f>
        <v xml:space="preserve">  </v>
      </c>
      <c r="D29" s="143" t="str">
        <f>申込一覧表!AE33</f>
        <v xml:space="preserve"> </v>
      </c>
      <c r="E29" s="145">
        <f>申込一覧表!B33</f>
        <v>0</v>
      </c>
      <c r="F29" s="143" t="str">
        <f>申込一覧表!P33</f>
        <v/>
      </c>
      <c r="G29" s="143" t="str">
        <f>申込一覧表!AC33</f>
        <v/>
      </c>
      <c r="I29" s="143">
        <f>申込一覧表!AP33</f>
        <v>0</v>
      </c>
      <c r="J29" s="147" t="str">
        <f>申込書!$AB$4</f>
        <v/>
      </c>
    </row>
    <row r="30" spans="1:10">
      <c r="A30" t="str">
        <f>IF(申込一覧表!D34="","",申込一覧表!Z34)</f>
        <v/>
      </c>
      <c r="B30">
        <v>0</v>
      </c>
      <c r="C30" s="143" t="str">
        <f>申込一覧表!AF34</f>
        <v xml:space="preserve">  </v>
      </c>
      <c r="D30" s="143" t="str">
        <f>申込一覧表!AE34</f>
        <v xml:space="preserve"> </v>
      </c>
      <c r="E30" s="145">
        <f>申込一覧表!B34</f>
        <v>0</v>
      </c>
      <c r="F30" s="143" t="str">
        <f>申込一覧表!P34</f>
        <v/>
      </c>
      <c r="G30" s="143" t="str">
        <f>申込一覧表!AC34</f>
        <v/>
      </c>
      <c r="I30" s="143">
        <f>申込一覧表!AP34</f>
        <v>0</v>
      </c>
      <c r="J30" s="147" t="str">
        <f>申込書!$AB$4</f>
        <v/>
      </c>
    </row>
    <row r="31" spans="1:10">
      <c r="A31" t="str">
        <f>IF(申込一覧表!D35="","",申込一覧表!Z35)</f>
        <v/>
      </c>
      <c r="B31">
        <v>0</v>
      </c>
      <c r="C31" s="143" t="str">
        <f>申込一覧表!AF35</f>
        <v xml:space="preserve">  </v>
      </c>
      <c r="D31" s="143" t="str">
        <f>申込一覧表!AE35</f>
        <v xml:space="preserve"> </v>
      </c>
      <c r="E31" s="145">
        <f>申込一覧表!B35</f>
        <v>0</v>
      </c>
      <c r="F31" s="143" t="str">
        <f>申込一覧表!P35</f>
        <v/>
      </c>
      <c r="G31" s="143" t="str">
        <f>申込一覧表!AC35</f>
        <v/>
      </c>
      <c r="I31" s="143">
        <f>申込一覧表!AP35</f>
        <v>0</v>
      </c>
      <c r="J31" s="147" t="str">
        <f>申込書!$AB$4</f>
        <v/>
      </c>
    </row>
    <row r="32" spans="1:10">
      <c r="A32" t="str">
        <f>IF(申込一覧表!D36="","",申込一覧表!Z36)</f>
        <v/>
      </c>
      <c r="B32">
        <v>0</v>
      </c>
      <c r="C32" s="143" t="str">
        <f>申込一覧表!AF36</f>
        <v xml:space="preserve">  </v>
      </c>
      <c r="D32" s="143" t="str">
        <f>申込一覧表!AE36</f>
        <v xml:space="preserve"> </v>
      </c>
      <c r="E32" s="145">
        <f>申込一覧表!B36</f>
        <v>0</v>
      </c>
      <c r="F32" s="143" t="str">
        <f>申込一覧表!P36</f>
        <v/>
      </c>
      <c r="G32" s="143" t="str">
        <f>申込一覧表!AC36</f>
        <v/>
      </c>
      <c r="I32" s="143">
        <f>申込一覧表!AP36</f>
        <v>0</v>
      </c>
      <c r="J32" s="147" t="str">
        <f>申込書!$AB$4</f>
        <v/>
      </c>
    </row>
    <row r="33" spans="1:10">
      <c r="A33" t="str">
        <f>IF(申込一覧表!D37="","",申込一覧表!Z37)</f>
        <v/>
      </c>
      <c r="B33">
        <v>0</v>
      </c>
      <c r="C33" s="143" t="str">
        <f>申込一覧表!AF37</f>
        <v xml:space="preserve">  </v>
      </c>
      <c r="D33" s="143" t="str">
        <f>申込一覧表!AE37</f>
        <v xml:space="preserve"> </v>
      </c>
      <c r="E33" s="145">
        <f>申込一覧表!B37</f>
        <v>0</v>
      </c>
      <c r="F33" s="143" t="str">
        <f>申込一覧表!P37</f>
        <v/>
      </c>
      <c r="G33" s="143" t="str">
        <f>申込一覧表!AC37</f>
        <v/>
      </c>
      <c r="I33" s="143">
        <f>申込一覧表!AP37</f>
        <v>0</v>
      </c>
      <c r="J33" s="147" t="str">
        <f>申込書!$AB$4</f>
        <v/>
      </c>
    </row>
    <row r="34" spans="1:10">
      <c r="A34" t="str">
        <f>IF(申込一覧表!D38="","",申込一覧表!Z38)</f>
        <v/>
      </c>
      <c r="B34">
        <v>0</v>
      </c>
      <c r="C34" s="143" t="str">
        <f>申込一覧表!AF38</f>
        <v xml:space="preserve">  </v>
      </c>
      <c r="D34" s="143" t="str">
        <f>申込一覧表!AE38</f>
        <v xml:space="preserve"> </v>
      </c>
      <c r="E34" s="145">
        <f>申込一覧表!B38</f>
        <v>0</v>
      </c>
      <c r="F34" s="143" t="str">
        <f>申込一覧表!P38</f>
        <v/>
      </c>
      <c r="G34" s="143" t="str">
        <f>申込一覧表!AC38</f>
        <v/>
      </c>
      <c r="I34" s="143">
        <f>申込一覧表!AP38</f>
        <v>0</v>
      </c>
      <c r="J34" s="147" t="str">
        <f>申込書!$AB$4</f>
        <v/>
      </c>
    </row>
    <row r="35" spans="1:10">
      <c r="A35" t="str">
        <f>IF(申込一覧表!D39="","",申込一覧表!Z39)</f>
        <v/>
      </c>
      <c r="B35">
        <v>0</v>
      </c>
      <c r="C35" s="143" t="str">
        <f>申込一覧表!AF39</f>
        <v xml:space="preserve">  </v>
      </c>
      <c r="D35" s="143" t="str">
        <f>申込一覧表!AE39</f>
        <v xml:space="preserve"> </v>
      </c>
      <c r="E35" s="145">
        <f>申込一覧表!B39</f>
        <v>0</v>
      </c>
      <c r="F35" s="143" t="str">
        <f>申込一覧表!P39</f>
        <v/>
      </c>
      <c r="G35" s="143" t="str">
        <f>申込一覧表!AC39</f>
        <v/>
      </c>
      <c r="I35" s="143">
        <f>申込一覧表!AP39</f>
        <v>0</v>
      </c>
      <c r="J35" s="147" t="str">
        <f>申込書!$AB$4</f>
        <v/>
      </c>
    </row>
    <row r="36" spans="1:10">
      <c r="A36" t="str">
        <f>IF(申込一覧表!D40="","",申込一覧表!Z40)</f>
        <v/>
      </c>
      <c r="B36">
        <v>0</v>
      </c>
      <c r="C36" s="143" t="str">
        <f>申込一覧表!AF40</f>
        <v xml:space="preserve">  </v>
      </c>
      <c r="D36" s="143" t="str">
        <f>申込一覧表!AE40</f>
        <v xml:space="preserve"> </v>
      </c>
      <c r="E36" s="145">
        <f>申込一覧表!B40</f>
        <v>0</v>
      </c>
      <c r="F36" s="143" t="str">
        <f>申込一覧表!P40</f>
        <v/>
      </c>
      <c r="G36" s="143" t="str">
        <f>申込一覧表!AC40</f>
        <v/>
      </c>
      <c r="I36" s="143">
        <f>申込一覧表!AP40</f>
        <v>0</v>
      </c>
      <c r="J36" s="147" t="str">
        <f>申込書!$AB$4</f>
        <v/>
      </c>
    </row>
    <row r="37" spans="1:10">
      <c r="A37" t="str">
        <f>IF(申込一覧表!D41="","",申込一覧表!Z41)</f>
        <v/>
      </c>
      <c r="B37">
        <v>0</v>
      </c>
      <c r="C37" s="143" t="str">
        <f>申込一覧表!AF41</f>
        <v xml:space="preserve">  </v>
      </c>
      <c r="D37" s="143" t="str">
        <f>申込一覧表!AE41</f>
        <v xml:space="preserve"> </v>
      </c>
      <c r="E37" s="145">
        <f>申込一覧表!B41</f>
        <v>0</v>
      </c>
      <c r="F37" s="143" t="str">
        <f>申込一覧表!P41</f>
        <v/>
      </c>
      <c r="G37" s="143" t="str">
        <f>申込一覧表!AC41</f>
        <v/>
      </c>
      <c r="I37" s="143">
        <f>申込一覧表!AP41</f>
        <v>0</v>
      </c>
      <c r="J37" s="147" t="str">
        <f>申込書!$AB$4</f>
        <v/>
      </c>
    </row>
    <row r="38" spans="1:10">
      <c r="A38" t="str">
        <f>IF(申込一覧表!D42="","",申込一覧表!Z42)</f>
        <v/>
      </c>
      <c r="B38">
        <v>0</v>
      </c>
      <c r="C38" s="143" t="str">
        <f>申込一覧表!AF42</f>
        <v xml:space="preserve">  </v>
      </c>
      <c r="D38" s="143" t="str">
        <f>申込一覧表!AE42</f>
        <v xml:space="preserve"> </v>
      </c>
      <c r="E38" s="145">
        <f>申込一覧表!B42</f>
        <v>0</v>
      </c>
      <c r="F38" s="143" t="str">
        <f>申込一覧表!P42</f>
        <v/>
      </c>
      <c r="G38" s="143" t="str">
        <f>申込一覧表!AC42</f>
        <v/>
      </c>
      <c r="I38" s="143">
        <f>申込一覧表!AP42</f>
        <v>0</v>
      </c>
      <c r="J38" s="147" t="str">
        <f>申込書!$AB$4</f>
        <v/>
      </c>
    </row>
    <row r="39" spans="1:10">
      <c r="A39" t="str">
        <f>IF(申込一覧表!D43="","",申込一覧表!Z43)</f>
        <v/>
      </c>
      <c r="B39">
        <v>0</v>
      </c>
      <c r="C39" s="143" t="str">
        <f>申込一覧表!AF43</f>
        <v xml:space="preserve">  </v>
      </c>
      <c r="D39" s="143" t="str">
        <f>申込一覧表!AE43</f>
        <v xml:space="preserve"> </v>
      </c>
      <c r="E39" s="145">
        <f>申込一覧表!B43</f>
        <v>0</v>
      </c>
      <c r="F39" s="143" t="str">
        <f>申込一覧表!P43</f>
        <v/>
      </c>
      <c r="G39" s="143" t="str">
        <f>申込一覧表!AC43</f>
        <v/>
      </c>
      <c r="I39" s="143">
        <f>申込一覧表!AP43</f>
        <v>0</v>
      </c>
      <c r="J39" s="147" t="str">
        <f>申込書!$AB$4</f>
        <v/>
      </c>
    </row>
    <row r="40" spans="1:10">
      <c r="A40" t="str">
        <f>IF(申込一覧表!D44="","",申込一覧表!Z44)</f>
        <v/>
      </c>
      <c r="B40">
        <v>0</v>
      </c>
      <c r="C40" s="143" t="str">
        <f>申込一覧表!AF44</f>
        <v xml:space="preserve">  </v>
      </c>
      <c r="D40" s="143" t="str">
        <f>申込一覧表!AE44</f>
        <v xml:space="preserve"> </v>
      </c>
      <c r="E40" s="145">
        <f>申込一覧表!B44</f>
        <v>0</v>
      </c>
      <c r="F40" s="143" t="str">
        <f>申込一覧表!P44</f>
        <v/>
      </c>
      <c r="G40" s="143" t="str">
        <f>申込一覧表!AC44</f>
        <v/>
      </c>
      <c r="I40" s="143">
        <f>申込一覧表!AP44</f>
        <v>0</v>
      </c>
      <c r="J40" s="147" t="str">
        <f>申込書!$AB$4</f>
        <v/>
      </c>
    </row>
    <row r="41" spans="1:10">
      <c r="A41" s="137" t="str">
        <f>IF(申込一覧表!D45="","",申込一覧表!Z45)</f>
        <v/>
      </c>
      <c r="B41" s="137">
        <v>0</v>
      </c>
      <c r="C41" s="137" t="str">
        <f>申込一覧表!AF45</f>
        <v xml:space="preserve">  </v>
      </c>
      <c r="D41" s="137" t="str">
        <f>申込一覧表!AE45</f>
        <v xml:space="preserve"> </v>
      </c>
      <c r="E41" s="138">
        <f>申込一覧表!B45</f>
        <v>0</v>
      </c>
      <c r="F41" s="137" t="str">
        <f>申込一覧表!P45</f>
        <v/>
      </c>
      <c r="G41" s="137" t="str">
        <f>申込一覧表!AC45</f>
        <v/>
      </c>
      <c r="H41" s="137"/>
      <c r="I41" s="137">
        <f>申込一覧表!AP45</f>
        <v>0</v>
      </c>
      <c r="J41" s="148" t="str">
        <f>申込書!$AB$4</f>
        <v/>
      </c>
    </row>
    <row r="42" spans="1:10">
      <c r="A42" t="str">
        <f>IF(申込一覧表!D46="","",申込一覧表!Z46)</f>
        <v/>
      </c>
      <c r="C42" t="str">
        <f>IF(A42="","",申込一覧表!AF46)</f>
        <v/>
      </c>
      <c r="D42" t="str">
        <f>IF(A42="","",申込一覧表!AE46)</f>
        <v/>
      </c>
      <c r="E42" s="135" t="str">
        <f>IF(A42="","",申込一覧表!B46)</f>
        <v/>
      </c>
      <c r="F42" t="str">
        <f>IF(A42="","",申込一覧表!P46)</f>
        <v/>
      </c>
      <c r="G42" t="str">
        <f>IF(A42="","",申込一覧表!AC46)</f>
        <v/>
      </c>
      <c r="I42" t="str">
        <f>IF(A42="","",申込一覧表!AP46)</f>
        <v/>
      </c>
      <c r="J42" t="str">
        <f>IF(A42="","",申込書!$AB$4)</f>
        <v/>
      </c>
    </row>
    <row r="43" spans="1:10">
      <c r="A43" s="137" t="str">
        <f>IF(申込一覧表!D47="","",申込一覧表!Z47)</f>
        <v/>
      </c>
      <c r="B43" s="137"/>
      <c r="C43" s="137" t="str">
        <f>IF(A43="","",申込一覧表!AF47)</f>
        <v/>
      </c>
      <c r="D43" s="137" t="str">
        <f>IF(A43="","",申込一覧表!AE47)</f>
        <v/>
      </c>
      <c r="E43" s="138" t="str">
        <f>IF(A43="","",申込一覧表!B47)</f>
        <v/>
      </c>
      <c r="F43" s="137" t="str">
        <f>IF(A43="","",申込一覧表!P47)</f>
        <v/>
      </c>
      <c r="G43" s="137" t="str">
        <f>IF(A43="","",申込一覧表!AC47)</f>
        <v/>
      </c>
      <c r="H43" s="137"/>
      <c r="I43" s="137" t="str">
        <f>IF(A43="","",申込一覧表!AP47)</f>
        <v/>
      </c>
      <c r="J43" s="137" t="str">
        <f>IF(A43="","",申込書!$AB$4)</f>
        <v/>
      </c>
    </row>
    <row r="44" spans="1:10">
      <c r="A44" t="str">
        <f>IF(申込一覧表!D48="","",申込一覧表!Z48)</f>
        <v/>
      </c>
      <c r="B44">
        <v>5</v>
      </c>
      <c r="C44" s="144" t="str">
        <f>申込一覧表!AF48</f>
        <v xml:space="preserve">  </v>
      </c>
      <c r="D44" s="144" t="str">
        <f>申込一覧表!AE48</f>
        <v xml:space="preserve"> </v>
      </c>
      <c r="E44" s="146">
        <f>申込一覧表!B48</f>
        <v>0</v>
      </c>
      <c r="F44" s="144" t="str">
        <f>申込一覧表!P48</f>
        <v/>
      </c>
      <c r="G44" s="144" t="str">
        <f>申込一覧表!AC48</f>
        <v/>
      </c>
      <c r="I44" s="144">
        <f>申込一覧表!AP48</f>
        <v>0</v>
      </c>
      <c r="J44" s="149" t="str">
        <f>申込書!$AB$4</f>
        <v/>
      </c>
    </row>
    <row r="45" spans="1:10">
      <c r="A45" t="str">
        <f>IF(申込一覧表!D49="","",申込一覧表!Z49)</f>
        <v/>
      </c>
      <c r="B45">
        <v>5</v>
      </c>
      <c r="C45" s="143" t="str">
        <f>申込一覧表!AF49</f>
        <v xml:space="preserve">  </v>
      </c>
      <c r="D45" s="143" t="str">
        <f>申込一覧表!AE49</f>
        <v xml:space="preserve"> </v>
      </c>
      <c r="E45" s="145">
        <f>申込一覧表!B49</f>
        <v>0</v>
      </c>
      <c r="F45" s="143" t="str">
        <f>申込一覧表!P49</f>
        <v/>
      </c>
      <c r="G45" s="143" t="str">
        <f>申込一覧表!AC49</f>
        <v/>
      </c>
      <c r="I45" s="143">
        <f>申込一覧表!AP49</f>
        <v>0</v>
      </c>
      <c r="J45" s="147" t="str">
        <f>申込書!$AB$4</f>
        <v/>
      </c>
    </row>
    <row r="46" spans="1:10">
      <c r="A46" t="str">
        <f>IF(申込一覧表!D50="","",申込一覧表!Z50)</f>
        <v/>
      </c>
      <c r="B46">
        <v>5</v>
      </c>
      <c r="C46" s="143" t="str">
        <f>申込一覧表!AF50</f>
        <v xml:space="preserve">  </v>
      </c>
      <c r="D46" s="143" t="str">
        <f>申込一覧表!AE50</f>
        <v xml:space="preserve"> </v>
      </c>
      <c r="E46" s="145">
        <f>申込一覧表!B50</f>
        <v>0</v>
      </c>
      <c r="F46" s="143" t="str">
        <f>申込一覧表!P50</f>
        <v/>
      </c>
      <c r="G46" s="143" t="str">
        <f>申込一覧表!AC50</f>
        <v/>
      </c>
      <c r="I46" s="143">
        <f>申込一覧表!AP50</f>
        <v>0</v>
      </c>
      <c r="J46" s="147" t="str">
        <f>申込書!$AB$4</f>
        <v/>
      </c>
    </row>
    <row r="47" spans="1:10">
      <c r="A47" t="str">
        <f>IF(申込一覧表!D51="","",申込一覧表!Z51)</f>
        <v/>
      </c>
      <c r="B47">
        <v>5</v>
      </c>
      <c r="C47" s="143" t="str">
        <f>申込一覧表!AF51</f>
        <v xml:space="preserve">  </v>
      </c>
      <c r="D47" s="143" t="str">
        <f>申込一覧表!AE51</f>
        <v xml:space="preserve"> </v>
      </c>
      <c r="E47" s="145">
        <f>申込一覧表!B51</f>
        <v>0</v>
      </c>
      <c r="F47" s="143" t="str">
        <f>申込一覧表!P51</f>
        <v/>
      </c>
      <c r="G47" s="143" t="str">
        <f>申込一覧表!AC51</f>
        <v/>
      </c>
      <c r="I47" s="143">
        <f>申込一覧表!AP51</f>
        <v>0</v>
      </c>
      <c r="J47" s="147" t="str">
        <f>申込書!$AB$4</f>
        <v/>
      </c>
    </row>
    <row r="48" spans="1:10">
      <c r="A48" t="str">
        <f>IF(申込一覧表!D52="","",申込一覧表!Z52)</f>
        <v/>
      </c>
      <c r="B48">
        <v>5</v>
      </c>
      <c r="C48" s="143" t="str">
        <f>申込一覧表!AF52</f>
        <v xml:space="preserve">  </v>
      </c>
      <c r="D48" s="143" t="str">
        <f>申込一覧表!AE52</f>
        <v xml:space="preserve"> </v>
      </c>
      <c r="E48" s="145">
        <f>申込一覧表!B52</f>
        <v>0</v>
      </c>
      <c r="F48" s="143" t="str">
        <f>申込一覧表!P52</f>
        <v/>
      </c>
      <c r="G48" s="143" t="str">
        <f>申込一覧表!AC52</f>
        <v/>
      </c>
      <c r="I48" s="143">
        <f>申込一覧表!AP52</f>
        <v>0</v>
      </c>
      <c r="J48" s="147" t="str">
        <f>申込書!$AB$4</f>
        <v/>
      </c>
    </row>
    <row r="49" spans="1:10">
      <c r="A49" t="str">
        <f>IF(申込一覧表!D53="","",申込一覧表!Z53)</f>
        <v/>
      </c>
      <c r="B49">
        <v>5</v>
      </c>
      <c r="C49" s="143" t="str">
        <f>申込一覧表!AF53</f>
        <v xml:space="preserve">  </v>
      </c>
      <c r="D49" s="143" t="str">
        <f>申込一覧表!AE53</f>
        <v xml:space="preserve"> </v>
      </c>
      <c r="E49" s="145">
        <f>申込一覧表!B53</f>
        <v>0</v>
      </c>
      <c r="F49" s="143" t="str">
        <f>申込一覧表!P53</f>
        <v/>
      </c>
      <c r="G49" s="143" t="str">
        <f>申込一覧表!AC53</f>
        <v/>
      </c>
      <c r="I49" s="143">
        <f>申込一覧表!AP53</f>
        <v>0</v>
      </c>
      <c r="J49" s="147" t="str">
        <f>申込書!$AB$4</f>
        <v/>
      </c>
    </row>
    <row r="50" spans="1:10">
      <c r="A50" t="str">
        <f>IF(申込一覧表!D54="","",申込一覧表!Z54)</f>
        <v/>
      </c>
      <c r="B50">
        <v>5</v>
      </c>
      <c r="C50" s="143" t="str">
        <f>申込一覧表!AF54</f>
        <v xml:space="preserve">  </v>
      </c>
      <c r="D50" s="143" t="str">
        <f>申込一覧表!AE54</f>
        <v xml:space="preserve"> </v>
      </c>
      <c r="E50" s="145">
        <f>申込一覧表!B54</f>
        <v>0</v>
      </c>
      <c r="F50" s="143" t="str">
        <f>申込一覧表!P54</f>
        <v/>
      </c>
      <c r="G50" s="143" t="str">
        <f>申込一覧表!AC54</f>
        <v/>
      </c>
      <c r="I50" s="143">
        <f>申込一覧表!AP54</f>
        <v>0</v>
      </c>
      <c r="J50" s="147" t="str">
        <f>申込書!$AB$4</f>
        <v/>
      </c>
    </row>
    <row r="51" spans="1:10">
      <c r="A51" t="str">
        <f>IF(申込一覧表!D55="","",申込一覧表!Z55)</f>
        <v/>
      </c>
      <c r="B51">
        <v>5</v>
      </c>
      <c r="C51" s="143" t="str">
        <f>申込一覧表!AF55</f>
        <v xml:space="preserve">  </v>
      </c>
      <c r="D51" s="143" t="str">
        <f>申込一覧表!AE55</f>
        <v xml:space="preserve"> </v>
      </c>
      <c r="E51" s="145">
        <f>申込一覧表!B55</f>
        <v>0</v>
      </c>
      <c r="F51" s="143" t="str">
        <f>申込一覧表!P55</f>
        <v/>
      </c>
      <c r="G51" s="143" t="str">
        <f>申込一覧表!AC55</f>
        <v/>
      </c>
      <c r="I51" s="143">
        <f>申込一覧表!AP55</f>
        <v>0</v>
      </c>
      <c r="J51" s="147" t="str">
        <f>申込書!$AB$4</f>
        <v/>
      </c>
    </row>
    <row r="52" spans="1:10">
      <c r="A52" t="str">
        <f>IF(申込一覧表!D56="","",申込一覧表!Z56)</f>
        <v/>
      </c>
      <c r="B52">
        <v>5</v>
      </c>
      <c r="C52" s="143" t="str">
        <f>申込一覧表!AF56</f>
        <v xml:space="preserve">  </v>
      </c>
      <c r="D52" s="143" t="str">
        <f>申込一覧表!AE56</f>
        <v xml:space="preserve"> </v>
      </c>
      <c r="E52" s="145">
        <f>申込一覧表!B56</f>
        <v>0</v>
      </c>
      <c r="F52" s="143" t="str">
        <f>申込一覧表!P56</f>
        <v/>
      </c>
      <c r="G52" s="143" t="str">
        <f>申込一覧表!AC56</f>
        <v/>
      </c>
      <c r="I52" s="143">
        <f>申込一覧表!AP56</f>
        <v>0</v>
      </c>
      <c r="J52" s="147" t="str">
        <f>申込書!$AB$4</f>
        <v/>
      </c>
    </row>
    <row r="53" spans="1:10">
      <c r="A53" t="str">
        <f>IF(申込一覧表!D57="","",申込一覧表!Z57)</f>
        <v/>
      </c>
      <c r="B53">
        <v>5</v>
      </c>
      <c r="C53" s="143" t="str">
        <f>申込一覧表!AF57</f>
        <v xml:space="preserve">  </v>
      </c>
      <c r="D53" s="143" t="str">
        <f>申込一覧表!AE57</f>
        <v xml:space="preserve"> </v>
      </c>
      <c r="E53" s="145">
        <f>申込一覧表!B57</f>
        <v>0</v>
      </c>
      <c r="F53" s="143" t="str">
        <f>申込一覧表!P57</f>
        <v/>
      </c>
      <c r="G53" s="143" t="str">
        <f>申込一覧表!AC57</f>
        <v/>
      </c>
      <c r="I53" s="143">
        <f>申込一覧表!AP57</f>
        <v>0</v>
      </c>
      <c r="J53" s="147" t="str">
        <f>申込書!$AB$4</f>
        <v/>
      </c>
    </row>
    <row r="54" spans="1:10">
      <c r="A54" t="str">
        <f>IF(申込一覧表!D58="","",申込一覧表!Z58)</f>
        <v/>
      </c>
      <c r="B54">
        <v>5</v>
      </c>
      <c r="C54" s="143" t="str">
        <f>申込一覧表!AF58</f>
        <v xml:space="preserve">  </v>
      </c>
      <c r="D54" s="143" t="str">
        <f>申込一覧表!AE58</f>
        <v xml:space="preserve"> </v>
      </c>
      <c r="E54" s="145">
        <f>申込一覧表!B58</f>
        <v>0</v>
      </c>
      <c r="F54" s="143" t="str">
        <f>申込一覧表!P58</f>
        <v/>
      </c>
      <c r="G54" s="143" t="str">
        <f>申込一覧表!AC58</f>
        <v/>
      </c>
      <c r="I54" s="143">
        <f>申込一覧表!AP58</f>
        <v>0</v>
      </c>
      <c r="J54" s="147" t="str">
        <f>申込書!$AB$4</f>
        <v/>
      </c>
    </row>
    <row r="55" spans="1:10">
      <c r="A55" t="str">
        <f>IF(申込一覧表!D59="","",申込一覧表!Z59)</f>
        <v/>
      </c>
      <c r="B55">
        <v>5</v>
      </c>
      <c r="C55" s="143" t="str">
        <f>申込一覧表!AF59</f>
        <v xml:space="preserve">  </v>
      </c>
      <c r="D55" s="143" t="str">
        <f>申込一覧表!AE59</f>
        <v xml:space="preserve"> </v>
      </c>
      <c r="E55" s="145">
        <f>申込一覧表!B59</f>
        <v>0</v>
      </c>
      <c r="F55" s="143" t="str">
        <f>申込一覧表!P59</f>
        <v/>
      </c>
      <c r="G55" s="143" t="str">
        <f>申込一覧表!AC59</f>
        <v/>
      </c>
      <c r="I55" s="143">
        <f>申込一覧表!AP59</f>
        <v>0</v>
      </c>
      <c r="J55" s="147" t="str">
        <f>申込書!$AB$4</f>
        <v/>
      </c>
    </row>
    <row r="56" spans="1:10">
      <c r="A56" t="str">
        <f>IF(申込一覧表!D60="","",申込一覧表!Z60)</f>
        <v/>
      </c>
      <c r="B56">
        <v>5</v>
      </c>
      <c r="C56" s="143" t="str">
        <f>申込一覧表!AF60</f>
        <v xml:space="preserve">  </v>
      </c>
      <c r="D56" s="143" t="str">
        <f>申込一覧表!AE60</f>
        <v xml:space="preserve"> </v>
      </c>
      <c r="E56" s="145">
        <f>申込一覧表!B60</f>
        <v>0</v>
      </c>
      <c r="F56" s="143" t="str">
        <f>申込一覧表!P60</f>
        <v/>
      </c>
      <c r="G56" s="143" t="str">
        <f>申込一覧表!AC60</f>
        <v/>
      </c>
      <c r="I56" s="143">
        <f>申込一覧表!AP60</f>
        <v>0</v>
      </c>
      <c r="J56" s="147" t="str">
        <f>申込書!$AB$4</f>
        <v/>
      </c>
    </row>
    <row r="57" spans="1:10">
      <c r="A57" t="str">
        <f>IF(申込一覧表!D61="","",申込一覧表!Z61)</f>
        <v/>
      </c>
      <c r="B57">
        <v>5</v>
      </c>
      <c r="C57" s="143" t="str">
        <f>申込一覧表!AF61</f>
        <v xml:space="preserve">  </v>
      </c>
      <c r="D57" s="143" t="str">
        <f>申込一覧表!AE61</f>
        <v xml:space="preserve"> </v>
      </c>
      <c r="E57" s="145">
        <f>申込一覧表!B61</f>
        <v>0</v>
      </c>
      <c r="F57" s="143" t="str">
        <f>申込一覧表!P61</f>
        <v/>
      </c>
      <c r="G57" s="143" t="str">
        <f>申込一覧表!AC61</f>
        <v/>
      </c>
      <c r="I57" s="143">
        <f>申込一覧表!AP61</f>
        <v>0</v>
      </c>
      <c r="J57" s="147" t="str">
        <f>申込書!$AB$4</f>
        <v/>
      </c>
    </row>
    <row r="58" spans="1:10">
      <c r="A58" t="str">
        <f>IF(申込一覧表!D62="","",申込一覧表!Z62)</f>
        <v/>
      </c>
      <c r="B58">
        <v>5</v>
      </c>
      <c r="C58" s="143" t="str">
        <f>申込一覧表!AF62</f>
        <v xml:space="preserve">  </v>
      </c>
      <c r="D58" s="143" t="str">
        <f>申込一覧表!AE62</f>
        <v xml:space="preserve"> </v>
      </c>
      <c r="E58" s="145">
        <f>申込一覧表!B62</f>
        <v>0</v>
      </c>
      <c r="F58" s="143" t="str">
        <f>申込一覧表!P62</f>
        <v/>
      </c>
      <c r="G58" s="143" t="str">
        <f>申込一覧表!AC62</f>
        <v/>
      </c>
      <c r="I58" s="143">
        <f>申込一覧表!AP62</f>
        <v>0</v>
      </c>
      <c r="J58" s="147" t="str">
        <f>申込書!$AB$4</f>
        <v/>
      </c>
    </row>
    <row r="59" spans="1:10">
      <c r="A59" t="str">
        <f>IF(申込一覧表!D63="","",申込一覧表!Z63)</f>
        <v/>
      </c>
      <c r="B59">
        <v>5</v>
      </c>
      <c r="C59" s="143" t="str">
        <f>申込一覧表!AF63</f>
        <v xml:space="preserve">  </v>
      </c>
      <c r="D59" s="143" t="str">
        <f>申込一覧表!AE63</f>
        <v xml:space="preserve"> </v>
      </c>
      <c r="E59" s="145">
        <f>申込一覧表!B63</f>
        <v>0</v>
      </c>
      <c r="F59" s="143" t="str">
        <f>申込一覧表!P63</f>
        <v/>
      </c>
      <c r="G59" s="143" t="str">
        <f>申込一覧表!AC63</f>
        <v/>
      </c>
      <c r="I59" s="143">
        <f>申込一覧表!AP63</f>
        <v>0</v>
      </c>
      <c r="J59" s="147" t="str">
        <f>申込書!$AB$4</f>
        <v/>
      </c>
    </row>
    <row r="60" spans="1:10">
      <c r="A60" t="str">
        <f>IF(申込一覧表!D64="","",申込一覧表!Z64)</f>
        <v/>
      </c>
      <c r="B60">
        <v>5</v>
      </c>
      <c r="C60" s="143" t="str">
        <f>申込一覧表!AF64</f>
        <v xml:space="preserve">  </v>
      </c>
      <c r="D60" s="143" t="str">
        <f>申込一覧表!AE64</f>
        <v xml:space="preserve"> </v>
      </c>
      <c r="E60" s="145">
        <f>申込一覧表!B64</f>
        <v>0</v>
      </c>
      <c r="F60" s="143" t="str">
        <f>申込一覧表!P64</f>
        <v/>
      </c>
      <c r="G60" s="143" t="str">
        <f>申込一覧表!AC64</f>
        <v/>
      </c>
      <c r="I60" s="143">
        <f>申込一覧表!AP64</f>
        <v>0</v>
      </c>
      <c r="J60" s="147" t="str">
        <f>申込書!$AB$4</f>
        <v/>
      </c>
    </row>
    <row r="61" spans="1:10">
      <c r="A61" t="str">
        <f>IF(申込一覧表!D65="","",申込一覧表!Z65)</f>
        <v/>
      </c>
      <c r="B61">
        <v>5</v>
      </c>
      <c r="C61" s="143" t="str">
        <f>申込一覧表!AF65</f>
        <v xml:space="preserve">  </v>
      </c>
      <c r="D61" s="143" t="str">
        <f>申込一覧表!AE65</f>
        <v xml:space="preserve"> </v>
      </c>
      <c r="E61" s="145">
        <f>申込一覧表!B65</f>
        <v>0</v>
      </c>
      <c r="F61" s="143" t="str">
        <f>申込一覧表!P65</f>
        <v/>
      </c>
      <c r="G61" s="143" t="str">
        <f>申込一覧表!AC65</f>
        <v/>
      </c>
      <c r="I61" s="143">
        <f>申込一覧表!AP65</f>
        <v>0</v>
      </c>
      <c r="J61" s="147" t="str">
        <f>申込書!$AB$4</f>
        <v/>
      </c>
    </row>
    <row r="62" spans="1:10">
      <c r="A62" t="str">
        <f>IF(申込一覧表!D66="","",申込一覧表!Z66)</f>
        <v/>
      </c>
      <c r="B62">
        <v>5</v>
      </c>
      <c r="C62" s="143" t="str">
        <f>申込一覧表!AF66</f>
        <v xml:space="preserve">  </v>
      </c>
      <c r="D62" s="143" t="str">
        <f>申込一覧表!AE66</f>
        <v xml:space="preserve"> </v>
      </c>
      <c r="E62" s="145">
        <f>申込一覧表!B66</f>
        <v>0</v>
      </c>
      <c r="F62" s="143" t="str">
        <f>申込一覧表!P66</f>
        <v/>
      </c>
      <c r="G62" s="143" t="str">
        <f>申込一覧表!AC66</f>
        <v/>
      </c>
      <c r="I62" s="143">
        <f>申込一覧表!AP66</f>
        <v>0</v>
      </c>
      <c r="J62" s="147" t="str">
        <f>申込書!$AB$4</f>
        <v/>
      </c>
    </row>
    <row r="63" spans="1:10">
      <c r="A63" t="str">
        <f>IF(申込一覧表!D67="","",申込一覧表!Z67)</f>
        <v/>
      </c>
      <c r="B63">
        <v>5</v>
      </c>
      <c r="C63" s="143" t="str">
        <f>申込一覧表!AF67</f>
        <v xml:space="preserve">  </v>
      </c>
      <c r="D63" s="143" t="str">
        <f>申込一覧表!AE67</f>
        <v xml:space="preserve"> </v>
      </c>
      <c r="E63" s="145">
        <f>申込一覧表!B67</f>
        <v>0</v>
      </c>
      <c r="F63" s="143" t="str">
        <f>申込一覧表!P67</f>
        <v/>
      </c>
      <c r="G63" s="143" t="str">
        <f>申込一覧表!AC67</f>
        <v/>
      </c>
      <c r="I63" s="143">
        <f>申込一覧表!AP67</f>
        <v>0</v>
      </c>
      <c r="J63" s="147" t="str">
        <f>申込書!$AB$4</f>
        <v/>
      </c>
    </row>
    <row r="64" spans="1:10">
      <c r="A64" t="str">
        <f>IF(申込一覧表!D68="","",申込一覧表!Z68)</f>
        <v/>
      </c>
      <c r="B64">
        <v>5</v>
      </c>
      <c r="C64" s="143" t="str">
        <f>申込一覧表!AF68</f>
        <v xml:space="preserve">  </v>
      </c>
      <c r="D64" s="143" t="str">
        <f>申込一覧表!AE68</f>
        <v xml:space="preserve"> </v>
      </c>
      <c r="E64" s="145">
        <f>申込一覧表!B68</f>
        <v>0</v>
      </c>
      <c r="F64" s="143" t="str">
        <f>申込一覧表!P68</f>
        <v/>
      </c>
      <c r="G64" s="143" t="str">
        <f>申込一覧表!AC68</f>
        <v/>
      </c>
      <c r="I64" s="143">
        <f>申込一覧表!AP68</f>
        <v>0</v>
      </c>
      <c r="J64" s="147" t="str">
        <f>申込書!$AB$4</f>
        <v/>
      </c>
    </row>
    <row r="65" spans="1:10">
      <c r="A65" t="str">
        <f>IF(申込一覧表!D69="","",申込一覧表!Z69)</f>
        <v/>
      </c>
      <c r="B65">
        <v>5</v>
      </c>
      <c r="C65" s="143" t="str">
        <f>申込一覧表!AF69</f>
        <v xml:space="preserve">  </v>
      </c>
      <c r="D65" s="143" t="str">
        <f>申込一覧表!AE69</f>
        <v xml:space="preserve"> </v>
      </c>
      <c r="E65" s="145">
        <f>申込一覧表!B69</f>
        <v>0</v>
      </c>
      <c r="F65" s="143" t="str">
        <f>申込一覧表!P69</f>
        <v/>
      </c>
      <c r="G65" s="143" t="str">
        <f>申込一覧表!AC69</f>
        <v/>
      </c>
      <c r="I65" s="143">
        <f>申込一覧表!AP69</f>
        <v>0</v>
      </c>
      <c r="J65" s="147" t="str">
        <f>申込書!$AB$4</f>
        <v/>
      </c>
    </row>
    <row r="66" spans="1:10">
      <c r="A66" t="str">
        <f>IF(申込一覧表!D70="","",申込一覧表!Z70)</f>
        <v/>
      </c>
      <c r="B66">
        <v>5</v>
      </c>
      <c r="C66" s="143" t="str">
        <f>申込一覧表!AF70</f>
        <v xml:space="preserve">  </v>
      </c>
      <c r="D66" s="143" t="str">
        <f>申込一覧表!AE70</f>
        <v xml:space="preserve"> </v>
      </c>
      <c r="E66" s="145">
        <f>申込一覧表!B70</f>
        <v>0</v>
      </c>
      <c r="F66" s="143" t="str">
        <f>申込一覧表!P70</f>
        <v/>
      </c>
      <c r="G66" s="143" t="str">
        <f>申込一覧表!AC70</f>
        <v/>
      </c>
      <c r="I66" s="143">
        <f>申込一覧表!AP70</f>
        <v>0</v>
      </c>
      <c r="J66" s="147" t="str">
        <f>申込書!$AB$4</f>
        <v/>
      </c>
    </row>
    <row r="67" spans="1:10">
      <c r="A67" t="str">
        <f>IF(申込一覧表!D71="","",申込一覧表!Z71)</f>
        <v/>
      </c>
      <c r="B67">
        <v>5</v>
      </c>
      <c r="C67" s="143" t="str">
        <f>申込一覧表!AF71</f>
        <v xml:space="preserve">  </v>
      </c>
      <c r="D67" s="143" t="str">
        <f>申込一覧表!AE71</f>
        <v xml:space="preserve"> </v>
      </c>
      <c r="E67" s="145">
        <f>申込一覧表!B71</f>
        <v>0</v>
      </c>
      <c r="F67" s="143" t="str">
        <f>申込一覧表!P71</f>
        <v/>
      </c>
      <c r="G67" s="143" t="str">
        <f>申込一覧表!AC71</f>
        <v/>
      </c>
      <c r="I67" s="143">
        <f>申込一覧表!AP71</f>
        <v>0</v>
      </c>
      <c r="J67" s="147" t="str">
        <f>申込書!$AB$4</f>
        <v/>
      </c>
    </row>
    <row r="68" spans="1:10">
      <c r="A68" t="str">
        <f>IF(申込一覧表!D72="","",申込一覧表!Z72)</f>
        <v/>
      </c>
      <c r="B68">
        <v>5</v>
      </c>
      <c r="C68" s="143" t="str">
        <f>申込一覧表!AF72</f>
        <v xml:space="preserve">  </v>
      </c>
      <c r="D68" s="143" t="str">
        <f>申込一覧表!AE72</f>
        <v xml:space="preserve"> </v>
      </c>
      <c r="E68" s="145">
        <f>申込一覧表!B72</f>
        <v>0</v>
      </c>
      <c r="F68" s="143" t="str">
        <f>申込一覧表!P72</f>
        <v/>
      </c>
      <c r="G68" s="143" t="str">
        <f>申込一覧表!AC72</f>
        <v/>
      </c>
      <c r="I68" s="143">
        <f>申込一覧表!AP72</f>
        <v>0</v>
      </c>
      <c r="J68" s="147" t="str">
        <f>申込書!$AB$4</f>
        <v/>
      </c>
    </row>
    <row r="69" spans="1:10">
      <c r="A69" t="str">
        <f>IF(申込一覧表!D73="","",申込一覧表!Z73)</f>
        <v/>
      </c>
      <c r="B69">
        <v>5</v>
      </c>
      <c r="C69" s="143" t="str">
        <f>申込一覧表!AF73</f>
        <v xml:space="preserve">  </v>
      </c>
      <c r="D69" s="143" t="str">
        <f>申込一覧表!AE73</f>
        <v xml:space="preserve"> </v>
      </c>
      <c r="E69" s="145">
        <f>申込一覧表!B73</f>
        <v>0</v>
      </c>
      <c r="F69" s="143" t="str">
        <f>申込一覧表!P73</f>
        <v/>
      </c>
      <c r="G69" s="143" t="str">
        <f>申込一覧表!AC73</f>
        <v/>
      </c>
      <c r="I69" s="143">
        <f>申込一覧表!AP73</f>
        <v>0</v>
      </c>
      <c r="J69" s="147" t="str">
        <f>申込書!$AB$4</f>
        <v/>
      </c>
    </row>
    <row r="70" spans="1:10">
      <c r="A70" t="str">
        <f>IF(申込一覧表!D74="","",申込一覧表!Z74)</f>
        <v/>
      </c>
      <c r="B70">
        <v>5</v>
      </c>
      <c r="C70" s="143" t="str">
        <f>申込一覧表!AF74</f>
        <v xml:space="preserve">  </v>
      </c>
      <c r="D70" s="143" t="str">
        <f>申込一覧表!AE74</f>
        <v xml:space="preserve"> </v>
      </c>
      <c r="E70" s="145">
        <f>申込一覧表!B74</f>
        <v>0</v>
      </c>
      <c r="F70" s="143" t="str">
        <f>申込一覧表!P74</f>
        <v/>
      </c>
      <c r="G70" s="143" t="str">
        <f>申込一覧表!AC74</f>
        <v/>
      </c>
      <c r="I70" s="143">
        <f>申込一覧表!AP74</f>
        <v>0</v>
      </c>
      <c r="J70" s="147" t="str">
        <f>申込書!$AB$4</f>
        <v/>
      </c>
    </row>
    <row r="71" spans="1:10">
      <c r="A71" t="str">
        <f>IF(申込一覧表!D75="","",申込一覧表!Z75)</f>
        <v/>
      </c>
      <c r="B71">
        <v>5</v>
      </c>
      <c r="C71" s="143" t="str">
        <f>申込一覧表!AF75</f>
        <v xml:space="preserve">  </v>
      </c>
      <c r="D71" s="143" t="str">
        <f>申込一覧表!AE75</f>
        <v xml:space="preserve"> </v>
      </c>
      <c r="E71" s="145">
        <f>申込一覧表!B75</f>
        <v>0</v>
      </c>
      <c r="F71" s="143" t="str">
        <f>申込一覧表!P75</f>
        <v/>
      </c>
      <c r="G71" s="143" t="str">
        <f>申込一覧表!AC75</f>
        <v/>
      </c>
      <c r="I71" s="143">
        <f>申込一覧表!AP75</f>
        <v>0</v>
      </c>
      <c r="J71" s="147" t="str">
        <f>申込書!$AB$4</f>
        <v/>
      </c>
    </row>
    <row r="72" spans="1:10">
      <c r="A72" t="str">
        <f>IF(申込一覧表!D76="","",申込一覧表!Z76)</f>
        <v/>
      </c>
      <c r="B72">
        <v>5</v>
      </c>
      <c r="C72" s="143" t="str">
        <f>申込一覧表!AF76</f>
        <v xml:space="preserve">  </v>
      </c>
      <c r="D72" s="143" t="str">
        <f>申込一覧表!AE76</f>
        <v xml:space="preserve"> </v>
      </c>
      <c r="E72" s="145">
        <f>申込一覧表!B76</f>
        <v>0</v>
      </c>
      <c r="F72" s="143" t="str">
        <f>申込一覧表!P76</f>
        <v/>
      </c>
      <c r="G72" s="143" t="str">
        <f>申込一覧表!AC76</f>
        <v/>
      </c>
      <c r="I72" s="143">
        <f>申込一覧表!AP76</f>
        <v>0</v>
      </c>
      <c r="J72" s="147" t="str">
        <f>申込書!$AB$4</f>
        <v/>
      </c>
    </row>
    <row r="73" spans="1:10">
      <c r="A73" t="str">
        <f>IF(申込一覧表!D77="","",申込一覧表!Z77)</f>
        <v/>
      </c>
      <c r="B73">
        <v>5</v>
      </c>
      <c r="C73" s="143" t="str">
        <f>申込一覧表!AF77</f>
        <v xml:space="preserve">  </v>
      </c>
      <c r="D73" s="143" t="str">
        <f>申込一覧表!AE77</f>
        <v xml:space="preserve"> </v>
      </c>
      <c r="E73" s="145">
        <f>申込一覧表!B77</f>
        <v>0</v>
      </c>
      <c r="F73" s="143" t="str">
        <f>申込一覧表!P77</f>
        <v/>
      </c>
      <c r="G73" s="143" t="str">
        <f>申込一覧表!AC77</f>
        <v/>
      </c>
      <c r="I73" s="143">
        <f>申込一覧表!AP77</f>
        <v>0</v>
      </c>
      <c r="J73" s="147" t="str">
        <f>申込書!$AB$4</f>
        <v/>
      </c>
    </row>
    <row r="74" spans="1:10">
      <c r="A74" t="str">
        <f>IF(申込一覧表!D78="","",申込一覧表!Z78)</f>
        <v/>
      </c>
      <c r="B74">
        <v>5</v>
      </c>
      <c r="C74" s="143" t="str">
        <f>申込一覧表!AF78</f>
        <v xml:space="preserve">  </v>
      </c>
      <c r="D74" s="143" t="str">
        <f>申込一覧表!AE78</f>
        <v xml:space="preserve"> </v>
      </c>
      <c r="E74" s="145">
        <f>申込一覧表!B78</f>
        <v>0</v>
      </c>
      <c r="F74" s="143" t="str">
        <f>申込一覧表!P78</f>
        <v/>
      </c>
      <c r="G74" s="143" t="str">
        <f>申込一覧表!AC78</f>
        <v/>
      </c>
      <c r="I74" s="143">
        <f>申込一覧表!AP78</f>
        <v>0</v>
      </c>
      <c r="J74" s="147" t="str">
        <f>申込書!$AB$4</f>
        <v/>
      </c>
    </row>
    <row r="75" spans="1:10">
      <c r="A75" t="str">
        <f>IF(申込一覧表!D79="","",申込一覧表!Z79)</f>
        <v/>
      </c>
      <c r="B75">
        <v>5</v>
      </c>
      <c r="C75" s="143" t="str">
        <f>申込一覧表!AF79</f>
        <v xml:space="preserve">  </v>
      </c>
      <c r="D75" s="143" t="str">
        <f>申込一覧表!AE79</f>
        <v xml:space="preserve"> </v>
      </c>
      <c r="E75" s="145">
        <f>申込一覧表!B79</f>
        <v>0</v>
      </c>
      <c r="F75" s="143" t="str">
        <f>申込一覧表!P79</f>
        <v/>
      </c>
      <c r="G75" s="143" t="str">
        <f>申込一覧表!AC79</f>
        <v/>
      </c>
      <c r="I75" s="143">
        <f>申込一覧表!AP79</f>
        <v>0</v>
      </c>
      <c r="J75" s="147" t="str">
        <f>申込書!$AB$4</f>
        <v/>
      </c>
    </row>
    <row r="76" spans="1:10">
      <c r="A76" t="str">
        <f>IF(申込一覧表!D80="","",申込一覧表!Z80)</f>
        <v/>
      </c>
      <c r="B76">
        <v>5</v>
      </c>
      <c r="C76" s="143" t="str">
        <f>申込一覧表!AF80</f>
        <v xml:space="preserve">  </v>
      </c>
      <c r="D76" s="143" t="str">
        <f>申込一覧表!AE80</f>
        <v xml:space="preserve"> </v>
      </c>
      <c r="E76" s="145">
        <f>申込一覧表!B80</f>
        <v>0</v>
      </c>
      <c r="F76" s="143" t="str">
        <f>申込一覧表!P80</f>
        <v/>
      </c>
      <c r="G76" s="143" t="str">
        <f>申込一覧表!AC80</f>
        <v/>
      </c>
      <c r="I76" s="143">
        <f>申込一覧表!AP80</f>
        <v>0</v>
      </c>
      <c r="J76" s="147" t="str">
        <f>申込書!$AB$4</f>
        <v/>
      </c>
    </row>
    <row r="77" spans="1:10">
      <c r="A77" t="str">
        <f>IF(申込一覧表!D81="","",申込一覧表!Z81)</f>
        <v/>
      </c>
      <c r="B77">
        <v>5</v>
      </c>
      <c r="C77" s="143" t="str">
        <f>申込一覧表!AF81</f>
        <v xml:space="preserve">  </v>
      </c>
      <c r="D77" s="143" t="str">
        <f>申込一覧表!AE81</f>
        <v xml:space="preserve"> </v>
      </c>
      <c r="E77" s="145">
        <f>申込一覧表!B81</f>
        <v>0</v>
      </c>
      <c r="F77" s="143" t="str">
        <f>申込一覧表!P81</f>
        <v/>
      </c>
      <c r="G77" s="143" t="str">
        <f>申込一覧表!AC81</f>
        <v/>
      </c>
      <c r="I77" s="143">
        <f>申込一覧表!AP81</f>
        <v>0</v>
      </c>
      <c r="J77" s="147" t="str">
        <f>申込書!$AB$4</f>
        <v/>
      </c>
    </row>
    <row r="78" spans="1:10">
      <c r="A78" t="str">
        <f>IF(申込一覧表!D82="","",申込一覧表!Z82)</f>
        <v/>
      </c>
      <c r="B78">
        <v>5</v>
      </c>
      <c r="C78" s="143" t="str">
        <f>申込一覧表!AF82</f>
        <v xml:space="preserve">  </v>
      </c>
      <c r="D78" s="143" t="str">
        <f>申込一覧表!AE82</f>
        <v xml:space="preserve"> </v>
      </c>
      <c r="E78" s="145">
        <f>申込一覧表!B82</f>
        <v>0</v>
      </c>
      <c r="F78" s="143" t="str">
        <f>申込一覧表!P82</f>
        <v/>
      </c>
      <c r="G78" s="143" t="str">
        <f>申込一覧表!AC82</f>
        <v/>
      </c>
      <c r="I78" s="143">
        <f>申込一覧表!AP82</f>
        <v>0</v>
      </c>
      <c r="J78" s="147" t="str">
        <f>申込書!$AB$4</f>
        <v/>
      </c>
    </row>
    <row r="79" spans="1:10">
      <c r="A79" t="str">
        <f>IF(申込一覧表!D83="","",申込一覧表!Z83)</f>
        <v/>
      </c>
      <c r="B79">
        <v>5</v>
      </c>
      <c r="C79" s="143" t="str">
        <f>申込一覧表!AF83</f>
        <v xml:space="preserve">  </v>
      </c>
      <c r="D79" s="143" t="str">
        <f>申込一覧表!AE83</f>
        <v xml:space="preserve"> </v>
      </c>
      <c r="E79" s="145">
        <f>申込一覧表!B83</f>
        <v>0</v>
      </c>
      <c r="F79" s="143" t="str">
        <f>申込一覧表!P83</f>
        <v/>
      </c>
      <c r="G79" s="143" t="str">
        <f>申込一覧表!AC83</f>
        <v/>
      </c>
      <c r="I79" s="143">
        <f>申込一覧表!AP83</f>
        <v>0</v>
      </c>
      <c r="J79" s="147" t="str">
        <f>申込書!$AB$4</f>
        <v/>
      </c>
    </row>
    <row r="80" spans="1:10">
      <c r="A80" t="str">
        <f>IF(申込一覧表!D84="","",申込一覧表!Z84)</f>
        <v/>
      </c>
      <c r="B80">
        <v>5</v>
      </c>
      <c r="C80" s="143" t="str">
        <f>申込一覧表!AF84</f>
        <v xml:space="preserve">  </v>
      </c>
      <c r="D80" s="143" t="str">
        <f>申込一覧表!AE84</f>
        <v xml:space="preserve"> </v>
      </c>
      <c r="E80" s="145">
        <f>申込一覧表!B84</f>
        <v>0</v>
      </c>
      <c r="F80" s="143" t="str">
        <f>申込一覧表!P84</f>
        <v/>
      </c>
      <c r="G80" s="143" t="str">
        <f>申込一覧表!AC84</f>
        <v/>
      </c>
      <c r="I80" s="143">
        <f>申込一覧表!AP84</f>
        <v>0</v>
      </c>
      <c r="J80" s="147" t="str">
        <f>申込書!$AB$4</f>
        <v/>
      </c>
    </row>
    <row r="81" spans="1:10">
      <c r="A81" t="str">
        <f>IF(申込一覧表!D85="","",申込一覧表!Z85)</f>
        <v/>
      </c>
      <c r="B81">
        <v>5</v>
      </c>
      <c r="C81" s="143" t="str">
        <f>申込一覧表!AF85</f>
        <v xml:space="preserve">  </v>
      </c>
      <c r="D81" s="143" t="str">
        <f>申込一覧表!AE85</f>
        <v xml:space="preserve"> </v>
      </c>
      <c r="E81" s="145">
        <f>申込一覧表!B85</f>
        <v>0</v>
      </c>
      <c r="F81" s="143" t="str">
        <f>申込一覧表!P85</f>
        <v/>
      </c>
      <c r="G81" s="143" t="str">
        <f>申込一覧表!AC85</f>
        <v/>
      </c>
      <c r="I81" s="143">
        <f>申込一覧表!AP85</f>
        <v>0</v>
      </c>
      <c r="J81" s="147" t="str">
        <f>申込書!$AB$4</f>
        <v/>
      </c>
    </row>
    <row r="82" spans="1:10">
      <c r="A82" t="str">
        <f>IF(申込一覧表!D86="","",申込一覧表!Z86)</f>
        <v/>
      </c>
      <c r="B82">
        <v>5</v>
      </c>
      <c r="C82" s="143" t="str">
        <f>申込一覧表!AF86</f>
        <v xml:space="preserve">  </v>
      </c>
      <c r="D82" s="143" t="str">
        <f>申込一覧表!AE86</f>
        <v xml:space="preserve"> </v>
      </c>
      <c r="E82" s="145">
        <f>申込一覧表!B86</f>
        <v>0</v>
      </c>
      <c r="F82" s="143" t="str">
        <f>申込一覧表!P86</f>
        <v/>
      </c>
      <c r="G82" s="143" t="str">
        <f>申込一覧表!AC86</f>
        <v/>
      </c>
      <c r="I82" s="143">
        <f>申込一覧表!AP86</f>
        <v>0</v>
      </c>
      <c r="J82" s="147" t="str">
        <f>申込書!$AB$4</f>
        <v/>
      </c>
    </row>
    <row r="83" spans="1:10">
      <c r="A83" s="137" t="str">
        <f>IF(申込一覧表!D87="","",申込一覧表!Z87)</f>
        <v/>
      </c>
      <c r="B83" s="137">
        <v>5</v>
      </c>
      <c r="C83" s="137" t="str">
        <f>申込一覧表!AF87</f>
        <v xml:space="preserve">  </v>
      </c>
      <c r="D83" s="137" t="str">
        <f>申込一覧表!AE87</f>
        <v xml:space="preserve"> </v>
      </c>
      <c r="E83" s="138">
        <f>申込一覧表!B87</f>
        <v>0</v>
      </c>
      <c r="F83" s="137" t="str">
        <f>申込一覧表!P87</f>
        <v/>
      </c>
      <c r="G83" s="137" t="str">
        <f>申込一覧表!AC87</f>
        <v/>
      </c>
      <c r="H83" s="137"/>
      <c r="I83" s="137">
        <f>申込一覧表!AP87</f>
        <v>0</v>
      </c>
      <c r="J83" s="148" t="str">
        <f>申込書!$AB$4</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38"/>
  <sheetViews>
    <sheetView workbookViewId="0">
      <pane ySplit="1" topLeftCell="A2" activePane="bottomLeft" state="frozen"/>
      <selection activeCell="C8" sqref="C8:D8"/>
      <selection pane="bottomLeft" activeCell="C8" sqref="C8:D8"/>
    </sheetView>
  </sheetViews>
  <sheetFormatPr defaultRowHeight="12"/>
  <cols>
    <col min="1" max="1" width="7.42578125" customWidth="1"/>
    <col min="2" max="2" width="7.28515625" customWidth="1"/>
    <col min="3" max="3" width="6.140625" customWidth="1"/>
    <col min="4" max="4" width="7.28515625" customWidth="1"/>
    <col min="6" max="6" width="5.5703125" customWidth="1"/>
    <col min="7" max="7" width="17.7109375" customWidth="1"/>
  </cols>
  <sheetData>
    <row r="1" spans="1:7">
      <c r="A1" t="s">
        <v>153</v>
      </c>
      <c r="B1" t="s">
        <v>161</v>
      </c>
      <c r="C1" t="s">
        <v>162</v>
      </c>
      <c r="D1" t="s">
        <v>156</v>
      </c>
      <c r="E1" t="s">
        <v>163</v>
      </c>
      <c r="F1" t="s">
        <v>154</v>
      </c>
      <c r="G1" t="s">
        <v>164</v>
      </c>
    </row>
    <row r="2" spans="1:7">
      <c r="A2" t="str">
        <f>IF(申込一覧表!H6="","",申込一覧表!Z6)</f>
        <v/>
      </c>
      <c r="B2" s="143" t="str">
        <f>IF(A2="","",申込一覧表!AH6)</f>
        <v/>
      </c>
      <c r="C2" s="143" t="str">
        <f>IF(A2="","",申込一覧表!AL6)</f>
        <v/>
      </c>
      <c r="D2" s="143" t="str">
        <f>申込一覧表!AC6</f>
        <v/>
      </c>
      <c r="E2">
        <v>0</v>
      </c>
      <c r="F2">
        <v>0</v>
      </c>
      <c r="G2" s="143" t="str">
        <f>申込一覧表!AQ6</f>
        <v>999:99.99</v>
      </c>
    </row>
    <row r="3" spans="1:7">
      <c r="A3" t="str">
        <f>IF(申込一覧表!H7="","",申込一覧表!Z7)</f>
        <v/>
      </c>
      <c r="B3" s="143" t="str">
        <f>IF(A3="","",申込一覧表!AH7)</f>
        <v/>
      </c>
      <c r="C3" s="143" t="str">
        <f>IF(A3="","",申込一覧表!AL7)</f>
        <v/>
      </c>
      <c r="D3" s="143" t="str">
        <f>申込一覧表!AC7</f>
        <v/>
      </c>
      <c r="E3">
        <v>0</v>
      </c>
      <c r="F3">
        <v>0</v>
      </c>
      <c r="G3" s="143" t="str">
        <f>申込一覧表!AQ7</f>
        <v>999:99.99</v>
      </c>
    </row>
    <row r="4" spans="1:7">
      <c r="A4" t="str">
        <f>IF(申込一覧表!H8="","",申込一覧表!Z8)</f>
        <v/>
      </c>
      <c r="B4" s="143" t="str">
        <f>IF(A4="","",申込一覧表!AH8)</f>
        <v/>
      </c>
      <c r="C4" s="143" t="str">
        <f>IF(A4="","",申込一覧表!AL8)</f>
        <v/>
      </c>
      <c r="D4" s="143" t="str">
        <f>申込一覧表!AC8</f>
        <v/>
      </c>
      <c r="E4">
        <v>0</v>
      </c>
      <c r="F4">
        <v>0</v>
      </c>
      <c r="G4" s="143" t="str">
        <f>申込一覧表!AQ8</f>
        <v>999:99.99</v>
      </c>
    </row>
    <row r="5" spans="1:7">
      <c r="A5" t="str">
        <f>IF(申込一覧表!H9="","",申込一覧表!Z9)</f>
        <v/>
      </c>
      <c r="B5" s="143" t="str">
        <f>IF(A5="","",申込一覧表!AH9)</f>
        <v/>
      </c>
      <c r="C5" s="143" t="str">
        <f>IF(A5="","",申込一覧表!AL9)</f>
        <v/>
      </c>
      <c r="D5" s="143" t="str">
        <f>申込一覧表!AC9</f>
        <v/>
      </c>
      <c r="E5">
        <v>0</v>
      </c>
      <c r="F5">
        <v>0</v>
      </c>
      <c r="G5" s="143" t="str">
        <f>申込一覧表!AQ9</f>
        <v>999:99.99</v>
      </c>
    </row>
    <row r="6" spans="1:7">
      <c r="A6" t="str">
        <f>IF(申込一覧表!H10="","",申込一覧表!Z10)</f>
        <v/>
      </c>
      <c r="B6" s="143" t="str">
        <f>IF(A6="","",申込一覧表!AH10)</f>
        <v/>
      </c>
      <c r="C6" s="143" t="str">
        <f>IF(A6="","",申込一覧表!AL10)</f>
        <v/>
      </c>
      <c r="D6" s="143" t="str">
        <f>申込一覧表!AC10</f>
        <v/>
      </c>
      <c r="E6">
        <v>0</v>
      </c>
      <c r="F6">
        <v>0</v>
      </c>
      <c r="G6" s="143" t="str">
        <f>申込一覧表!AQ10</f>
        <v>999:99.99</v>
      </c>
    </row>
    <row r="7" spans="1:7">
      <c r="A7" t="str">
        <f>IF(申込一覧表!H11="","",申込一覧表!Z11)</f>
        <v/>
      </c>
      <c r="B7" s="143" t="str">
        <f>IF(A7="","",申込一覧表!AH11)</f>
        <v/>
      </c>
      <c r="C7" s="143" t="str">
        <f>IF(A7="","",申込一覧表!AL11)</f>
        <v/>
      </c>
      <c r="D7" s="143" t="str">
        <f>申込一覧表!AC11</f>
        <v/>
      </c>
      <c r="E7">
        <v>0</v>
      </c>
      <c r="F7">
        <v>0</v>
      </c>
      <c r="G7" s="143" t="str">
        <f>申込一覧表!AQ11</f>
        <v>999:99.99</v>
      </c>
    </row>
    <row r="8" spans="1:7">
      <c r="A8" t="str">
        <f>IF(申込一覧表!H12="","",申込一覧表!Z12)</f>
        <v/>
      </c>
      <c r="B8" s="143" t="str">
        <f>IF(A8="","",申込一覧表!AH12)</f>
        <v/>
      </c>
      <c r="C8" s="143" t="str">
        <f>IF(A8="","",申込一覧表!AL12)</f>
        <v/>
      </c>
      <c r="D8" s="143" t="str">
        <f>申込一覧表!AC12</f>
        <v/>
      </c>
      <c r="E8">
        <v>0</v>
      </c>
      <c r="F8">
        <v>0</v>
      </c>
      <c r="G8" s="143" t="str">
        <f>申込一覧表!AQ12</f>
        <v>999:99.99</v>
      </c>
    </row>
    <row r="9" spans="1:7">
      <c r="A9" t="str">
        <f>IF(申込一覧表!H13="","",申込一覧表!Z13)</f>
        <v/>
      </c>
      <c r="B9" s="143" t="str">
        <f>IF(A9="","",申込一覧表!AH13)</f>
        <v/>
      </c>
      <c r="C9" s="143" t="str">
        <f>IF(A9="","",申込一覧表!AL13)</f>
        <v/>
      </c>
      <c r="D9" s="143" t="str">
        <f>申込一覧表!AC13</f>
        <v/>
      </c>
      <c r="E9">
        <v>0</v>
      </c>
      <c r="F9">
        <v>0</v>
      </c>
      <c r="G9" s="143" t="str">
        <f>申込一覧表!AQ13</f>
        <v>999:99.99</v>
      </c>
    </row>
    <row r="10" spans="1:7">
      <c r="A10" t="str">
        <f>IF(申込一覧表!H14="","",申込一覧表!Z14)</f>
        <v/>
      </c>
      <c r="B10" s="143" t="str">
        <f>IF(A10="","",申込一覧表!AH14)</f>
        <v/>
      </c>
      <c r="C10" s="143" t="str">
        <f>IF(A10="","",申込一覧表!AL14)</f>
        <v/>
      </c>
      <c r="D10" s="143" t="str">
        <f>申込一覧表!AC14</f>
        <v/>
      </c>
      <c r="E10">
        <v>0</v>
      </c>
      <c r="F10">
        <v>0</v>
      </c>
      <c r="G10" s="143" t="str">
        <f>申込一覧表!AQ14</f>
        <v>999:99.99</v>
      </c>
    </row>
    <row r="11" spans="1:7">
      <c r="A11" t="str">
        <f>IF(申込一覧表!H15="","",申込一覧表!Z15)</f>
        <v/>
      </c>
      <c r="B11" s="143" t="str">
        <f>IF(A11="","",申込一覧表!AH15)</f>
        <v/>
      </c>
      <c r="C11" s="143" t="str">
        <f>IF(A11="","",申込一覧表!AL15)</f>
        <v/>
      </c>
      <c r="D11" s="143" t="str">
        <f>申込一覧表!AC15</f>
        <v/>
      </c>
      <c r="E11">
        <v>0</v>
      </c>
      <c r="F11">
        <v>0</v>
      </c>
      <c r="G11" s="143" t="str">
        <f>申込一覧表!AQ15</f>
        <v>999:99.99</v>
      </c>
    </row>
    <row r="12" spans="1:7">
      <c r="A12" t="str">
        <f>IF(申込一覧表!H16="","",申込一覧表!Z16)</f>
        <v/>
      </c>
      <c r="B12" s="143" t="str">
        <f>IF(A12="","",申込一覧表!AH16)</f>
        <v/>
      </c>
      <c r="C12" s="143" t="str">
        <f>IF(A12="","",申込一覧表!AL16)</f>
        <v/>
      </c>
      <c r="D12" s="143" t="str">
        <f>申込一覧表!AC16</f>
        <v/>
      </c>
      <c r="E12">
        <v>0</v>
      </c>
      <c r="F12">
        <v>0</v>
      </c>
      <c r="G12" s="143" t="str">
        <f>申込一覧表!AQ16</f>
        <v>999:99.99</v>
      </c>
    </row>
    <row r="13" spans="1:7">
      <c r="A13" t="str">
        <f>IF(申込一覧表!H17="","",申込一覧表!Z17)</f>
        <v/>
      </c>
      <c r="B13" s="143" t="str">
        <f>IF(A13="","",申込一覧表!AH17)</f>
        <v/>
      </c>
      <c r="C13" s="143" t="str">
        <f>IF(A13="","",申込一覧表!AL17)</f>
        <v/>
      </c>
      <c r="D13" s="143" t="str">
        <f>申込一覧表!AC17</f>
        <v/>
      </c>
      <c r="E13">
        <v>0</v>
      </c>
      <c r="F13">
        <v>0</v>
      </c>
      <c r="G13" s="143" t="str">
        <f>申込一覧表!AQ17</f>
        <v>999:99.99</v>
      </c>
    </row>
    <row r="14" spans="1:7">
      <c r="A14" t="str">
        <f>IF(申込一覧表!H18="","",申込一覧表!Z18)</f>
        <v/>
      </c>
      <c r="B14" s="143" t="str">
        <f>IF(A14="","",申込一覧表!AH18)</f>
        <v/>
      </c>
      <c r="C14" s="143" t="str">
        <f>IF(A14="","",申込一覧表!AL18)</f>
        <v/>
      </c>
      <c r="D14" s="143" t="str">
        <f>申込一覧表!AC18</f>
        <v/>
      </c>
      <c r="E14">
        <v>0</v>
      </c>
      <c r="F14">
        <v>0</v>
      </c>
      <c r="G14" s="143" t="str">
        <f>申込一覧表!AQ18</f>
        <v>999:99.99</v>
      </c>
    </row>
    <row r="15" spans="1:7">
      <c r="A15" t="str">
        <f>IF(申込一覧表!H19="","",申込一覧表!Z19)</f>
        <v/>
      </c>
      <c r="B15" s="143" t="str">
        <f>IF(A15="","",申込一覧表!AH19)</f>
        <v/>
      </c>
      <c r="C15" s="143" t="str">
        <f>IF(A15="","",申込一覧表!AL19)</f>
        <v/>
      </c>
      <c r="D15" s="143" t="str">
        <f>申込一覧表!AC19</f>
        <v/>
      </c>
      <c r="E15">
        <v>0</v>
      </c>
      <c r="F15">
        <v>0</v>
      </c>
      <c r="G15" s="143" t="str">
        <f>申込一覧表!AQ19</f>
        <v>999:99.99</v>
      </c>
    </row>
    <row r="16" spans="1:7">
      <c r="A16" t="str">
        <f>IF(申込一覧表!H20="","",申込一覧表!Z20)</f>
        <v/>
      </c>
      <c r="B16" s="143" t="str">
        <f>IF(A16="","",申込一覧表!AH20)</f>
        <v/>
      </c>
      <c r="C16" s="143" t="str">
        <f>IF(A16="","",申込一覧表!AL20)</f>
        <v/>
      </c>
      <c r="D16" s="143" t="str">
        <f>申込一覧表!AC20</f>
        <v/>
      </c>
      <c r="E16">
        <v>0</v>
      </c>
      <c r="F16">
        <v>0</v>
      </c>
      <c r="G16" s="143" t="str">
        <f>申込一覧表!AQ20</f>
        <v>999:99.99</v>
      </c>
    </row>
    <row r="17" spans="1:7">
      <c r="A17" t="str">
        <f>IF(申込一覧表!H21="","",申込一覧表!Z21)</f>
        <v/>
      </c>
      <c r="B17" s="143" t="str">
        <f>IF(A17="","",申込一覧表!AH21)</f>
        <v/>
      </c>
      <c r="C17" s="143" t="str">
        <f>IF(A17="","",申込一覧表!AL21)</f>
        <v/>
      </c>
      <c r="D17" s="143" t="str">
        <f>申込一覧表!AC21</f>
        <v/>
      </c>
      <c r="E17">
        <v>0</v>
      </c>
      <c r="F17">
        <v>0</v>
      </c>
      <c r="G17" s="143" t="str">
        <f>申込一覧表!AQ21</f>
        <v>999:99.99</v>
      </c>
    </row>
    <row r="18" spans="1:7">
      <c r="A18" t="str">
        <f>IF(申込一覧表!H22="","",申込一覧表!Z22)</f>
        <v/>
      </c>
      <c r="B18" s="143" t="str">
        <f>IF(A18="","",申込一覧表!AH22)</f>
        <v/>
      </c>
      <c r="C18" s="143" t="str">
        <f>IF(A18="","",申込一覧表!AL22)</f>
        <v/>
      </c>
      <c r="D18" s="143" t="str">
        <f>申込一覧表!AC22</f>
        <v/>
      </c>
      <c r="E18">
        <v>0</v>
      </c>
      <c r="F18">
        <v>0</v>
      </c>
      <c r="G18" s="143" t="str">
        <f>申込一覧表!AQ22</f>
        <v>999:99.99</v>
      </c>
    </row>
    <row r="19" spans="1:7">
      <c r="A19" t="str">
        <f>IF(申込一覧表!H23="","",申込一覧表!Z23)</f>
        <v/>
      </c>
      <c r="B19" s="143" t="str">
        <f>IF(A19="","",申込一覧表!AH23)</f>
        <v/>
      </c>
      <c r="C19" s="143" t="str">
        <f>IF(A19="","",申込一覧表!AL23)</f>
        <v/>
      </c>
      <c r="D19" s="143" t="str">
        <f>申込一覧表!AC23</f>
        <v/>
      </c>
      <c r="E19">
        <v>0</v>
      </c>
      <c r="F19">
        <v>0</v>
      </c>
      <c r="G19" s="143" t="str">
        <f>申込一覧表!AQ23</f>
        <v>999:99.99</v>
      </c>
    </row>
    <row r="20" spans="1:7">
      <c r="A20" t="str">
        <f>IF(申込一覧表!H24="","",申込一覧表!Z24)</f>
        <v/>
      </c>
      <c r="B20" s="143" t="str">
        <f>IF(A20="","",申込一覧表!AH24)</f>
        <v/>
      </c>
      <c r="C20" s="143" t="str">
        <f>IF(A20="","",申込一覧表!AL24)</f>
        <v/>
      </c>
      <c r="D20" s="143" t="str">
        <f>申込一覧表!AC24</f>
        <v/>
      </c>
      <c r="E20">
        <v>0</v>
      </c>
      <c r="F20">
        <v>0</v>
      </c>
      <c r="G20" s="143" t="str">
        <f>申込一覧表!AQ24</f>
        <v>999:99.99</v>
      </c>
    </row>
    <row r="21" spans="1:7">
      <c r="A21" t="str">
        <f>IF(申込一覧表!H25="","",申込一覧表!Z25)</f>
        <v/>
      </c>
      <c r="B21" s="143" t="str">
        <f>IF(A21="","",申込一覧表!AH25)</f>
        <v/>
      </c>
      <c r="C21" s="143" t="str">
        <f>IF(A21="","",申込一覧表!AL25)</f>
        <v/>
      </c>
      <c r="D21" s="143" t="str">
        <f>申込一覧表!AC25</f>
        <v/>
      </c>
      <c r="E21">
        <v>0</v>
      </c>
      <c r="F21">
        <v>0</v>
      </c>
      <c r="G21" s="143" t="str">
        <f>申込一覧表!AQ25</f>
        <v>999:99.99</v>
      </c>
    </row>
    <row r="22" spans="1:7">
      <c r="A22" t="str">
        <f>IF(申込一覧表!H26="","",申込一覧表!Z26)</f>
        <v/>
      </c>
      <c r="B22" s="143" t="str">
        <f>IF(A22="","",申込一覧表!AH26)</f>
        <v/>
      </c>
      <c r="C22" s="143" t="str">
        <f>IF(A22="","",申込一覧表!AL26)</f>
        <v/>
      </c>
      <c r="D22" s="143" t="str">
        <f>申込一覧表!AC26</f>
        <v/>
      </c>
      <c r="E22">
        <v>0</v>
      </c>
      <c r="F22">
        <v>0</v>
      </c>
      <c r="G22" s="143" t="str">
        <f>申込一覧表!AQ26</f>
        <v>999:99.99</v>
      </c>
    </row>
    <row r="23" spans="1:7">
      <c r="A23" t="str">
        <f>IF(申込一覧表!H27="","",申込一覧表!Z27)</f>
        <v/>
      </c>
      <c r="B23" s="143" t="str">
        <f>IF(A23="","",申込一覧表!AH27)</f>
        <v/>
      </c>
      <c r="C23" s="143" t="str">
        <f>IF(A23="","",申込一覧表!AL27)</f>
        <v/>
      </c>
      <c r="D23" s="143" t="str">
        <f>申込一覧表!AC27</f>
        <v/>
      </c>
      <c r="E23">
        <v>0</v>
      </c>
      <c r="F23">
        <v>0</v>
      </c>
      <c r="G23" s="143" t="str">
        <f>申込一覧表!AQ27</f>
        <v>999:99.99</v>
      </c>
    </row>
    <row r="24" spans="1:7">
      <c r="A24" t="str">
        <f>IF(申込一覧表!H28="","",申込一覧表!Z28)</f>
        <v/>
      </c>
      <c r="B24" s="143" t="str">
        <f>IF(A24="","",申込一覧表!AH28)</f>
        <v/>
      </c>
      <c r="C24" s="143" t="str">
        <f>IF(A24="","",申込一覧表!AL28)</f>
        <v/>
      </c>
      <c r="D24" s="143" t="str">
        <f>申込一覧表!AC28</f>
        <v/>
      </c>
      <c r="E24">
        <v>0</v>
      </c>
      <c r="F24">
        <v>0</v>
      </c>
      <c r="G24" s="143" t="str">
        <f>申込一覧表!AQ28</f>
        <v>999:99.99</v>
      </c>
    </row>
    <row r="25" spans="1:7">
      <c r="A25" t="str">
        <f>IF(申込一覧表!H29="","",申込一覧表!Z29)</f>
        <v/>
      </c>
      <c r="B25" s="143" t="str">
        <f>IF(A25="","",申込一覧表!AH29)</f>
        <v/>
      </c>
      <c r="C25" s="143" t="str">
        <f>IF(A25="","",申込一覧表!AL29)</f>
        <v/>
      </c>
      <c r="D25" s="143" t="str">
        <f>申込一覧表!AC29</f>
        <v/>
      </c>
      <c r="E25">
        <v>0</v>
      </c>
      <c r="F25">
        <v>0</v>
      </c>
      <c r="G25" s="143" t="str">
        <f>申込一覧表!AQ29</f>
        <v>999:99.99</v>
      </c>
    </row>
    <row r="26" spans="1:7">
      <c r="A26" t="str">
        <f>IF(申込一覧表!H30="","",申込一覧表!Z30)</f>
        <v/>
      </c>
      <c r="B26" s="143" t="str">
        <f>IF(A26="","",申込一覧表!AH30)</f>
        <v/>
      </c>
      <c r="C26" s="143" t="str">
        <f>IF(A26="","",申込一覧表!AL30)</f>
        <v/>
      </c>
      <c r="D26" s="143" t="str">
        <f>申込一覧表!AC30</f>
        <v/>
      </c>
      <c r="E26">
        <v>0</v>
      </c>
      <c r="F26">
        <v>0</v>
      </c>
      <c r="G26" s="143" t="str">
        <f>申込一覧表!AQ30</f>
        <v>999:99.99</v>
      </c>
    </row>
    <row r="27" spans="1:7">
      <c r="A27" t="str">
        <f>IF(申込一覧表!H31="","",申込一覧表!Z31)</f>
        <v/>
      </c>
      <c r="B27" s="143" t="str">
        <f>IF(A27="","",申込一覧表!AH31)</f>
        <v/>
      </c>
      <c r="C27" s="143" t="str">
        <f>IF(A27="","",申込一覧表!AL31)</f>
        <v/>
      </c>
      <c r="D27" s="143" t="str">
        <f>申込一覧表!AC31</f>
        <v/>
      </c>
      <c r="E27">
        <v>0</v>
      </c>
      <c r="F27">
        <v>0</v>
      </c>
      <c r="G27" s="143" t="str">
        <f>申込一覧表!AQ31</f>
        <v>999:99.99</v>
      </c>
    </row>
    <row r="28" spans="1:7">
      <c r="A28" t="str">
        <f>IF(申込一覧表!H32="","",申込一覧表!Z32)</f>
        <v/>
      </c>
      <c r="B28" s="143" t="str">
        <f>IF(A28="","",申込一覧表!AH32)</f>
        <v/>
      </c>
      <c r="C28" s="143" t="str">
        <f>IF(A28="","",申込一覧表!AL32)</f>
        <v/>
      </c>
      <c r="D28" s="143" t="str">
        <f>申込一覧表!AC32</f>
        <v/>
      </c>
      <c r="E28">
        <v>0</v>
      </c>
      <c r="F28">
        <v>0</v>
      </c>
      <c r="G28" s="143" t="str">
        <f>申込一覧表!AQ32</f>
        <v>999:99.99</v>
      </c>
    </row>
    <row r="29" spans="1:7">
      <c r="A29" t="str">
        <f>IF(申込一覧表!H33="","",申込一覧表!Z33)</f>
        <v/>
      </c>
      <c r="B29" s="143" t="str">
        <f>IF(A29="","",申込一覧表!AH33)</f>
        <v/>
      </c>
      <c r="C29" s="143" t="str">
        <f>IF(A29="","",申込一覧表!AL33)</f>
        <v/>
      </c>
      <c r="D29" s="143" t="str">
        <f>申込一覧表!AC33</f>
        <v/>
      </c>
      <c r="E29">
        <v>0</v>
      </c>
      <c r="F29">
        <v>0</v>
      </c>
      <c r="G29" s="143" t="str">
        <f>申込一覧表!AQ33</f>
        <v>999:99.99</v>
      </c>
    </row>
    <row r="30" spans="1:7">
      <c r="A30" t="str">
        <f>IF(申込一覧表!H34="","",申込一覧表!Z34)</f>
        <v/>
      </c>
      <c r="B30" s="143" t="str">
        <f>IF(A30="","",申込一覧表!AH34)</f>
        <v/>
      </c>
      <c r="C30" s="143" t="str">
        <f>IF(A30="","",申込一覧表!AL34)</f>
        <v/>
      </c>
      <c r="D30" s="143" t="str">
        <f>申込一覧表!AC34</f>
        <v/>
      </c>
      <c r="E30">
        <v>0</v>
      </c>
      <c r="F30">
        <v>0</v>
      </c>
      <c r="G30" s="143" t="str">
        <f>申込一覧表!AQ34</f>
        <v>999:99.99</v>
      </c>
    </row>
    <row r="31" spans="1:7">
      <c r="A31" t="str">
        <f>IF(申込一覧表!H35="","",申込一覧表!Z35)</f>
        <v/>
      </c>
      <c r="B31" s="143" t="str">
        <f>IF(A31="","",申込一覧表!AH35)</f>
        <v/>
      </c>
      <c r="C31" s="143" t="str">
        <f>IF(A31="","",申込一覧表!AL35)</f>
        <v/>
      </c>
      <c r="D31" s="143" t="str">
        <f>申込一覧表!AC35</f>
        <v/>
      </c>
      <c r="E31">
        <v>0</v>
      </c>
      <c r="F31">
        <v>0</v>
      </c>
      <c r="G31" s="143" t="str">
        <f>申込一覧表!AQ35</f>
        <v>999:99.99</v>
      </c>
    </row>
    <row r="32" spans="1:7">
      <c r="A32" t="str">
        <f>IF(申込一覧表!H36="","",申込一覧表!Z36)</f>
        <v/>
      </c>
      <c r="B32" s="143" t="str">
        <f>IF(A32="","",申込一覧表!AH36)</f>
        <v/>
      </c>
      <c r="C32" s="143" t="str">
        <f>IF(A32="","",申込一覧表!AL36)</f>
        <v/>
      </c>
      <c r="D32" s="143" t="str">
        <f>申込一覧表!AC36</f>
        <v/>
      </c>
      <c r="E32">
        <v>0</v>
      </c>
      <c r="F32">
        <v>0</v>
      </c>
      <c r="G32" s="143" t="str">
        <f>申込一覧表!AQ36</f>
        <v>999:99.99</v>
      </c>
    </row>
    <row r="33" spans="1:7">
      <c r="A33" t="str">
        <f>IF(申込一覧表!H37="","",申込一覧表!Z37)</f>
        <v/>
      </c>
      <c r="B33" s="143" t="str">
        <f>IF(A33="","",申込一覧表!AH37)</f>
        <v/>
      </c>
      <c r="C33" s="143" t="str">
        <f>IF(A33="","",申込一覧表!AL37)</f>
        <v/>
      </c>
      <c r="D33" s="143" t="str">
        <f>申込一覧表!AC37</f>
        <v/>
      </c>
      <c r="E33">
        <v>0</v>
      </c>
      <c r="F33">
        <v>0</v>
      </c>
      <c r="G33" s="143" t="str">
        <f>申込一覧表!AQ37</f>
        <v>999:99.99</v>
      </c>
    </row>
    <row r="34" spans="1:7">
      <c r="A34" t="str">
        <f>IF(申込一覧表!H38="","",申込一覧表!Z38)</f>
        <v/>
      </c>
      <c r="B34" s="143" t="str">
        <f>IF(A34="","",申込一覧表!AH38)</f>
        <v/>
      </c>
      <c r="C34" s="143" t="str">
        <f>IF(A34="","",申込一覧表!AL38)</f>
        <v/>
      </c>
      <c r="D34" s="143" t="str">
        <f>申込一覧表!AC38</f>
        <v/>
      </c>
      <c r="E34">
        <v>0</v>
      </c>
      <c r="F34">
        <v>0</v>
      </c>
      <c r="G34" s="143" t="str">
        <f>申込一覧表!AQ38</f>
        <v>999:99.99</v>
      </c>
    </row>
    <row r="35" spans="1:7">
      <c r="A35" t="str">
        <f>IF(申込一覧表!H39="","",申込一覧表!Z39)</f>
        <v/>
      </c>
      <c r="B35" s="143" t="str">
        <f>IF(A35="","",申込一覧表!AH39)</f>
        <v/>
      </c>
      <c r="C35" s="143" t="str">
        <f>IF(A35="","",申込一覧表!AL39)</f>
        <v/>
      </c>
      <c r="D35" s="143" t="str">
        <f>申込一覧表!AC39</f>
        <v/>
      </c>
      <c r="E35">
        <v>0</v>
      </c>
      <c r="F35">
        <v>0</v>
      </c>
      <c r="G35" s="143" t="str">
        <f>申込一覧表!AQ39</f>
        <v>999:99.99</v>
      </c>
    </row>
    <row r="36" spans="1:7">
      <c r="A36" t="str">
        <f>IF(申込一覧表!H40="","",申込一覧表!Z40)</f>
        <v/>
      </c>
      <c r="B36" s="143" t="str">
        <f>IF(A36="","",申込一覧表!AH40)</f>
        <v/>
      </c>
      <c r="C36" s="143" t="str">
        <f>IF(A36="","",申込一覧表!AL40)</f>
        <v/>
      </c>
      <c r="D36" s="143" t="str">
        <f>申込一覧表!AC40</f>
        <v/>
      </c>
      <c r="E36">
        <v>0</v>
      </c>
      <c r="F36">
        <v>0</v>
      </c>
      <c r="G36" s="143" t="str">
        <f>申込一覧表!AQ40</f>
        <v>999:99.99</v>
      </c>
    </row>
    <row r="37" spans="1:7">
      <c r="A37" t="str">
        <f>IF(申込一覧表!H41="","",申込一覧表!Z41)</f>
        <v/>
      </c>
      <c r="B37" s="143" t="str">
        <f>IF(A37="","",申込一覧表!AH41)</f>
        <v/>
      </c>
      <c r="C37" s="143" t="str">
        <f>IF(A37="","",申込一覧表!AL41)</f>
        <v/>
      </c>
      <c r="D37" s="143" t="str">
        <f>申込一覧表!AC41</f>
        <v/>
      </c>
      <c r="E37">
        <v>0</v>
      </c>
      <c r="F37">
        <v>0</v>
      </c>
      <c r="G37" s="143" t="str">
        <f>申込一覧表!AQ41</f>
        <v>999:99.99</v>
      </c>
    </row>
    <row r="38" spans="1:7">
      <c r="A38" t="str">
        <f>IF(申込一覧表!H42="","",申込一覧表!Z42)</f>
        <v/>
      </c>
      <c r="B38" s="143" t="str">
        <f>IF(A38="","",申込一覧表!AH42)</f>
        <v/>
      </c>
      <c r="C38" s="143" t="str">
        <f>IF(A38="","",申込一覧表!AL42)</f>
        <v/>
      </c>
      <c r="D38" s="143" t="str">
        <f>申込一覧表!AC42</f>
        <v/>
      </c>
      <c r="E38">
        <v>0</v>
      </c>
      <c r="F38">
        <v>0</v>
      </c>
      <c r="G38" s="143" t="str">
        <f>申込一覧表!AQ42</f>
        <v>999:99.99</v>
      </c>
    </row>
    <row r="39" spans="1:7">
      <c r="A39" t="str">
        <f>IF(申込一覧表!H43="","",申込一覧表!Z43)</f>
        <v/>
      </c>
      <c r="B39" s="143" t="str">
        <f>IF(A39="","",申込一覧表!AH43)</f>
        <v/>
      </c>
      <c r="C39" s="143" t="str">
        <f>IF(A39="","",申込一覧表!AL43)</f>
        <v/>
      </c>
      <c r="D39" s="143" t="str">
        <f>申込一覧表!AC43</f>
        <v/>
      </c>
      <c r="E39">
        <v>0</v>
      </c>
      <c r="F39">
        <v>0</v>
      </c>
      <c r="G39" s="143" t="str">
        <f>申込一覧表!AQ43</f>
        <v>999:99.99</v>
      </c>
    </row>
    <row r="40" spans="1:7">
      <c r="A40" t="str">
        <f>IF(申込一覧表!H44="","",申込一覧表!Z44)</f>
        <v/>
      </c>
      <c r="B40" s="143" t="str">
        <f>IF(A40="","",申込一覧表!AH44)</f>
        <v/>
      </c>
      <c r="C40" s="143" t="str">
        <f>IF(A40="","",申込一覧表!AL44)</f>
        <v/>
      </c>
      <c r="D40" s="143" t="str">
        <f>申込一覧表!AC44</f>
        <v/>
      </c>
      <c r="E40">
        <v>0</v>
      </c>
      <c r="F40">
        <v>0</v>
      </c>
      <c r="G40" s="143" t="str">
        <f>申込一覧表!AQ44</f>
        <v>999:99.99</v>
      </c>
    </row>
    <row r="41" spans="1:7">
      <c r="A41" s="137" t="str">
        <f>IF(申込一覧表!H45="","",申込一覧表!Z45)</f>
        <v/>
      </c>
      <c r="B41" s="137" t="str">
        <f>IF(A41="","",申込一覧表!AH45)</f>
        <v/>
      </c>
      <c r="C41" s="137" t="str">
        <f>IF(A41="","",申込一覧表!AL45)</f>
        <v/>
      </c>
      <c r="D41" s="137" t="str">
        <f>申込一覧表!AC45</f>
        <v/>
      </c>
      <c r="E41" s="137">
        <v>0</v>
      </c>
      <c r="F41" s="137">
        <v>0</v>
      </c>
      <c r="G41" s="137" t="str">
        <f>申込一覧表!AQ45</f>
        <v>999:99.99</v>
      </c>
    </row>
    <row r="43" spans="1:7">
      <c r="A43" s="137"/>
      <c r="B43" s="137"/>
      <c r="C43" s="137"/>
      <c r="D43" s="137"/>
      <c r="E43" s="137"/>
      <c r="F43" s="137"/>
      <c r="G43" s="137"/>
    </row>
    <row r="44" spans="1:7">
      <c r="A44" t="str">
        <f>IF(申込一覧表!H48="","",申込一覧表!Z48)</f>
        <v/>
      </c>
      <c r="B44" s="144" t="str">
        <f>IF(A44="","",申込一覧表!AH48)</f>
        <v/>
      </c>
      <c r="C44" s="144" t="str">
        <f>IF(A44="","",申込一覧表!AL48)</f>
        <v/>
      </c>
      <c r="D44" s="144" t="str">
        <f>申込一覧表!AC48</f>
        <v/>
      </c>
      <c r="E44">
        <v>0</v>
      </c>
      <c r="F44">
        <v>5</v>
      </c>
      <c r="G44" s="144" t="str">
        <f>申込一覧表!AQ48</f>
        <v>999:99.99</v>
      </c>
    </row>
    <row r="45" spans="1:7">
      <c r="A45" t="str">
        <f>IF(申込一覧表!H49="","",申込一覧表!Z49)</f>
        <v/>
      </c>
      <c r="B45" s="143" t="str">
        <f>IF(A45="","",申込一覧表!AH49)</f>
        <v/>
      </c>
      <c r="C45" s="143" t="str">
        <f>IF(A45="","",申込一覧表!AL49)</f>
        <v/>
      </c>
      <c r="D45" s="143" t="str">
        <f>申込一覧表!AC49</f>
        <v/>
      </c>
      <c r="E45">
        <v>0</v>
      </c>
      <c r="F45">
        <v>5</v>
      </c>
      <c r="G45" s="143" t="str">
        <f>申込一覧表!AQ49</f>
        <v>999:99.99</v>
      </c>
    </row>
    <row r="46" spans="1:7">
      <c r="A46" t="str">
        <f>IF(申込一覧表!H50="","",申込一覧表!Z50)</f>
        <v/>
      </c>
      <c r="B46" s="143" t="str">
        <f>IF(A46="","",申込一覧表!AH50)</f>
        <v/>
      </c>
      <c r="C46" s="143" t="str">
        <f>IF(A46="","",申込一覧表!AL50)</f>
        <v/>
      </c>
      <c r="D46" s="143" t="str">
        <f>申込一覧表!AC50</f>
        <v/>
      </c>
      <c r="E46">
        <v>0</v>
      </c>
      <c r="F46">
        <v>5</v>
      </c>
      <c r="G46" s="143" t="str">
        <f>申込一覧表!AQ50</f>
        <v>999:99.99</v>
      </c>
    </row>
    <row r="47" spans="1:7">
      <c r="A47" t="str">
        <f>IF(申込一覧表!H51="","",申込一覧表!Z51)</f>
        <v/>
      </c>
      <c r="B47" s="143" t="str">
        <f>IF(A47="","",申込一覧表!AH51)</f>
        <v/>
      </c>
      <c r="C47" s="143" t="str">
        <f>IF(A47="","",申込一覧表!AL51)</f>
        <v/>
      </c>
      <c r="D47" s="143" t="str">
        <f>申込一覧表!AC51</f>
        <v/>
      </c>
      <c r="E47">
        <v>0</v>
      </c>
      <c r="F47">
        <v>5</v>
      </c>
      <c r="G47" s="143" t="str">
        <f>申込一覧表!AQ51</f>
        <v>999:99.99</v>
      </c>
    </row>
    <row r="48" spans="1:7">
      <c r="A48" t="str">
        <f>IF(申込一覧表!H52="","",申込一覧表!Z52)</f>
        <v/>
      </c>
      <c r="B48" s="143" t="str">
        <f>IF(A48="","",申込一覧表!AH52)</f>
        <v/>
      </c>
      <c r="C48" s="143" t="str">
        <f>IF(A48="","",申込一覧表!AL52)</f>
        <v/>
      </c>
      <c r="D48" s="143" t="str">
        <f>申込一覧表!AC52</f>
        <v/>
      </c>
      <c r="E48">
        <v>0</v>
      </c>
      <c r="F48">
        <v>5</v>
      </c>
      <c r="G48" s="143" t="str">
        <f>申込一覧表!AQ52</f>
        <v>999:99.99</v>
      </c>
    </row>
    <row r="49" spans="1:7">
      <c r="A49" t="str">
        <f>IF(申込一覧表!H53="","",申込一覧表!Z53)</f>
        <v/>
      </c>
      <c r="B49" s="143" t="str">
        <f>IF(A49="","",申込一覧表!AH53)</f>
        <v/>
      </c>
      <c r="C49" s="143" t="str">
        <f>IF(A49="","",申込一覧表!AL53)</f>
        <v/>
      </c>
      <c r="D49" s="143" t="str">
        <f>申込一覧表!AC53</f>
        <v/>
      </c>
      <c r="E49">
        <v>0</v>
      </c>
      <c r="F49">
        <v>5</v>
      </c>
      <c r="G49" s="143" t="str">
        <f>申込一覧表!AQ53</f>
        <v>999:99.99</v>
      </c>
    </row>
    <row r="50" spans="1:7">
      <c r="A50" t="str">
        <f>IF(申込一覧表!H54="","",申込一覧表!Z54)</f>
        <v/>
      </c>
      <c r="B50" s="143" t="str">
        <f>IF(A50="","",申込一覧表!AH54)</f>
        <v/>
      </c>
      <c r="C50" s="143" t="str">
        <f>IF(A50="","",申込一覧表!AL54)</f>
        <v/>
      </c>
      <c r="D50" s="143" t="str">
        <f>申込一覧表!AC54</f>
        <v/>
      </c>
      <c r="E50">
        <v>0</v>
      </c>
      <c r="F50">
        <v>5</v>
      </c>
      <c r="G50" s="143" t="str">
        <f>申込一覧表!AQ54</f>
        <v>999:99.99</v>
      </c>
    </row>
    <row r="51" spans="1:7">
      <c r="A51" t="str">
        <f>IF(申込一覧表!H55="","",申込一覧表!Z55)</f>
        <v/>
      </c>
      <c r="B51" s="143" t="str">
        <f>IF(A51="","",申込一覧表!AH55)</f>
        <v/>
      </c>
      <c r="C51" s="143" t="str">
        <f>IF(A51="","",申込一覧表!AL55)</f>
        <v/>
      </c>
      <c r="D51" s="143" t="str">
        <f>申込一覧表!AC55</f>
        <v/>
      </c>
      <c r="E51">
        <v>0</v>
      </c>
      <c r="F51">
        <v>5</v>
      </c>
      <c r="G51" s="143" t="str">
        <f>申込一覧表!AQ55</f>
        <v>999:99.99</v>
      </c>
    </row>
    <row r="52" spans="1:7">
      <c r="A52" t="str">
        <f>IF(申込一覧表!H56="","",申込一覧表!Z56)</f>
        <v/>
      </c>
      <c r="B52" s="143" t="str">
        <f>IF(A52="","",申込一覧表!AH56)</f>
        <v/>
      </c>
      <c r="C52" s="143" t="str">
        <f>IF(A52="","",申込一覧表!AL56)</f>
        <v/>
      </c>
      <c r="D52" s="143" t="str">
        <f>申込一覧表!AC56</f>
        <v/>
      </c>
      <c r="E52">
        <v>0</v>
      </c>
      <c r="F52">
        <v>5</v>
      </c>
      <c r="G52" s="143" t="str">
        <f>申込一覧表!AQ56</f>
        <v>999:99.99</v>
      </c>
    </row>
    <row r="53" spans="1:7">
      <c r="A53" t="str">
        <f>IF(申込一覧表!H57="","",申込一覧表!Z57)</f>
        <v/>
      </c>
      <c r="B53" s="143" t="str">
        <f>IF(A53="","",申込一覧表!AH57)</f>
        <v/>
      </c>
      <c r="C53" s="143" t="str">
        <f>IF(A53="","",申込一覧表!AL57)</f>
        <v/>
      </c>
      <c r="D53" s="143" t="str">
        <f>申込一覧表!AC57</f>
        <v/>
      </c>
      <c r="E53">
        <v>0</v>
      </c>
      <c r="F53">
        <v>5</v>
      </c>
      <c r="G53" s="143" t="str">
        <f>申込一覧表!AQ57</f>
        <v>999:99.99</v>
      </c>
    </row>
    <row r="54" spans="1:7">
      <c r="A54" t="str">
        <f>IF(申込一覧表!H58="","",申込一覧表!Z58)</f>
        <v/>
      </c>
      <c r="B54" s="143" t="str">
        <f>IF(A54="","",申込一覧表!AH58)</f>
        <v/>
      </c>
      <c r="C54" s="143" t="str">
        <f>IF(A54="","",申込一覧表!AL58)</f>
        <v/>
      </c>
      <c r="D54" s="143" t="str">
        <f>申込一覧表!AC58</f>
        <v/>
      </c>
      <c r="E54">
        <v>0</v>
      </c>
      <c r="F54">
        <v>5</v>
      </c>
      <c r="G54" s="143" t="str">
        <f>申込一覧表!AQ58</f>
        <v>999:99.99</v>
      </c>
    </row>
    <row r="55" spans="1:7">
      <c r="A55" t="str">
        <f>IF(申込一覧表!H59="","",申込一覧表!Z59)</f>
        <v/>
      </c>
      <c r="B55" s="143" t="str">
        <f>IF(A55="","",申込一覧表!AH59)</f>
        <v/>
      </c>
      <c r="C55" s="143" t="str">
        <f>IF(A55="","",申込一覧表!AL59)</f>
        <v/>
      </c>
      <c r="D55" s="143" t="str">
        <f>申込一覧表!AC59</f>
        <v/>
      </c>
      <c r="E55">
        <v>0</v>
      </c>
      <c r="F55">
        <v>5</v>
      </c>
      <c r="G55" s="143" t="str">
        <f>申込一覧表!AQ59</f>
        <v>999:99.99</v>
      </c>
    </row>
    <row r="56" spans="1:7">
      <c r="A56" t="str">
        <f>IF(申込一覧表!H60="","",申込一覧表!Z60)</f>
        <v/>
      </c>
      <c r="B56" s="143" t="str">
        <f>IF(A56="","",申込一覧表!AH60)</f>
        <v/>
      </c>
      <c r="C56" s="143" t="str">
        <f>IF(A56="","",申込一覧表!AL60)</f>
        <v/>
      </c>
      <c r="D56" s="143" t="str">
        <f>申込一覧表!AC60</f>
        <v/>
      </c>
      <c r="E56">
        <v>0</v>
      </c>
      <c r="F56">
        <v>5</v>
      </c>
      <c r="G56" s="143" t="str">
        <f>申込一覧表!AQ60</f>
        <v>999:99.99</v>
      </c>
    </row>
    <row r="57" spans="1:7">
      <c r="A57" t="str">
        <f>IF(申込一覧表!H61="","",申込一覧表!Z61)</f>
        <v/>
      </c>
      <c r="B57" s="143" t="str">
        <f>IF(A57="","",申込一覧表!AH61)</f>
        <v/>
      </c>
      <c r="C57" s="143" t="str">
        <f>IF(A57="","",申込一覧表!AL61)</f>
        <v/>
      </c>
      <c r="D57" s="143" t="str">
        <f>申込一覧表!AC61</f>
        <v/>
      </c>
      <c r="E57">
        <v>0</v>
      </c>
      <c r="F57">
        <v>5</v>
      </c>
      <c r="G57" s="143" t="str">
        <f>申込一覧表!AQ61</f>
        <v>999:99.99</v>
      </c>
    </row>
    <row r="58" spans="1:7">
      <c r="A58" t="str">
        <f>IF(申込一覧表!H62="","",申込一覧表!Z62)</f>
        <v/>
      </c>
      <c r="B58" s="143" t="str">
        <f>IF(A58="","",申込一覧表!AH62)</f>
        <v/>
      </c>
      <c r="C58" s="143" t="str">
        <f>IF(A58="","",申込一覧表!AL62)</f>
        <v/>
      </c>
      <c r="D58" s="143" t="str">
        <f>申込一覧表!AC62</f>
        <v/>
      </c>
      <c r="E58">
        <v>0</v>
      </c>
      <c r="F58">
        <v>5</v>
      </c>
      <c r="G58" s="143" t="str">
        <f>申込一覧表!AQ62</f>
        <v>999:99.99</v>
      </c>
    </row>
    <row r="59" spans="1:7">
      <c r="A59" t="str">
        <f>IF(申込一覧表!H63="","",申込一覧表!Z63)</f>
        <v/>
      </c>
      <c r="B59" s="143" t="str">
        <f>IF(A59="","",申込一覧表!AH63)</f>
        <v/>
      </c>
      <c r="C59" s="143" t="str">
        <f>IF(A59="","",申込一覧表!AL63)</f>
        <v/>
      </c>
      <c r="D59" s="143" t="str">
        <f>申込一覧表!AC63</f>
        <v/>
      </c>
      <c r="E59">
        <v>0</v>
      </c>
      <c r="F59">
        <v>5</v>
      </c>
      <c r="G59" s="143" t="str">
        <f>申込一覧表!AQ63</f>
        <v>999:99.99</v>
      </c>
    </row>
    <row r="60" spans="1:7">
      <c r="A60" t="str">
        <f>IF(申込一覧表!H64="","",申込一覧表!Z64)</f>
        <v/>
      </c>
      <c r="B60" s="143" t="str">
        <f>IF(A60="","",申込一覧表!AH64)</f>
        <v/>
      </c>
      <c r="C60" s="143" t="str">
        <f>IF(A60="","",申込一覧表!AL64)</f>
        <v/>
      </c>
      <c r="D60" s="143" t="str">
        <f>申込一覧表!AC64</f>
        <v/>
      </c>
      <c r="E60">
        <v>0</v>
      </c>
      <c r="F60">
        <v>5</v>
      </c>
      <c r="G60" s="143" t="str">
        <f>申込一覧表!AQ64</f>
        <v>999:99.99</v>
      </c>
    </row>
    <row r="61" spans="1:7">
      <c r="A61" t="str">
        <f>IF(申込一覧表!H65="","",申込一覧表!Z65)</f>
        <v/>
      </c>
      <c r="B61" s="143" t="str">
        <f>IF(A61="","",申込一覧表!AH65)</f>
        <v/>
      </c>
      <c r="C61" s="143" t="str">
        <f>IF(A61="","",申込一覧表!AL65)</f>
        <v/>
      </c>
      <c r="D61" s="143" t="str">
        <f>申込一覧表!AC65</f>
        <v/>
      </c>
      <c r="E61">
        <v>0</v>
      </c>
      <c r="F61">
        <v>5</v>
      </c>
      <c r="G61" s="143" t="str">
        <f>申込一覧表!AQ65</f>
        <v>999:99.99</v>
      </c>
    </row>
    <row r="62" spans="1:7">
      <c r="A62" t="str">
        <f>IF(申込一覧表!H66="","",申込一覧表!Z66)</f>
        <v/>
      </c>
      <c r="B62" s="143" t="str">
        <f>IF(A62="","",申込一覧表!AH66)</f>
        <v/>
      </c>
      <c r="C62" s="143" t="str">
        <f>IF(A62="","",申込一覧表!AL66)</f>
        <v/>
      </c>
      <c r="D62" s="143" t="str">
        <f>申込一覧表!AC66</f>
        <v/>
      </c>
      <c r="E62">
        <v>0</v>
      </c>
      <c r="F62">
        <v>5</v>
      </c>
      <c r="G62" s="143" t="str">
        <f>申込一覧表!AQ66</f>
        <v>999:99.99</v>
      </c>
    </row>
    <row r="63" spans="1:7">
      <c r="A63" t="str">
        <f>IF(申込一覧表!H67="","",申込一覧表!Z67)</f>
        <v/>
      </c>
      <c r="B63" s="143" t="str">
        <f>IF(A63="","",申込一覧表!AH67)</f>
        <v/>
      </c>
      <c r="C63" s="143" t="str">
        <f>IF(A63="","",申込一覧表!AL67)</f>
        <v/>
      </c>
      <c r="D63" s="143" t="str">
        <f>申込一覧表!AC67</f>
        <v/>
      </c>
      <c r="E63">
        <v>0</v>
      </c>
      <c r="F63">
        <v>5</v>
      </c>
      <c r="G63" s="143" t="str">
        <f>申込一覧表!AQ67</f>
        <v>999:99.99</v>
      </c>
    </row>
    <row r="64" spans="1:7">
      <c r="A64" t="str">
        <f>IF(申込一覧表!H68="","",申込一覧表!Z68)</f>
        <v/>
      </c>
      <c r="B64" s="143" t="str">
        <f>IF(A64="","",申込一覧表!AH68)</f>
        <v/>
      </c>
      <c r="C64" s="143" t="str">
        <f>IF(A64="","",申込一覧表!AL68)</f>
        <v/>
      </c>
      <c r="D64" s="143" t="str">
        <f>申込一覧表!AC68</f>
        <v/>
      </c>
      <c r="E64">
        <v>0</v>
      </c>
      <c r="F64">
        <v>5</v>
      </c>
      <c r="G64" s="143" t="str">
        <f>申込一覧表!AQ68</f>
        <v>999:99.99</v>
      </c>
    </row>
    <row r="65" spans="1:7">
      <c r="A65" t="str">
        <f>IF(申込一覧表!H69="","",申込一覧表!Z69)</f>
        <v/>
      </c>
      <c r="B65" s="143" t="str">
        <f>IF(A65="","",申込一覧表!AH69)</f>
        <v/>
      </c>
      <c r="C65" s="143" t="str">
        <f>IF(A65="","",申込一覧表!AL69)</f>
        <v/>
      </c>
      <c r="D65" s="143" t="str">
        <f>申込一覧表!AC69</f>
        <v/>
      </c>
      <c r="E65">
        <v>0</v>
      </c>
      <c r="F65">
        <v>5</v>
      </c>
      <c r="G65" s="143" t="str">
        <f>申込一覧表!AQ69</f>
        <v>999:99.99</v>
      </c>
    </row>
    <row r="66" spans="1:7">
      <c r="A66" t="str">
        <f>IF(申込一覧表!H70="","",申込一覧表!Z70)</f>
        <v/>
      </c>
      <c r="B66" s="143" t="str">
        <f>IF(A66="","",申込一覧表!AH70)</f>
        <v/>
      </c>
      <c r="C66" s="143" t="str">
        <f>IF(A66="","",申込一覧表!AL70)</f>
        <v/>
      </c>
      <c r="D66" s="143" t="str">
        <f>申込一覧表!AC70</f>
        <v/>
      </c>
      <c r="E66">
        <v>0</v>
      </c>
      <c r="F66">
        <v>5</v>
      </c>
      <c r="G66" s="143" t="str">
        <f>申込一覧表!AQ70</f>
        <v>999:99.99</v>
      </c>
    </row>
    <row r="67" spans="1:7">
      <c r="A67" t="str">
        <f>IF(申込一覧表!H71="","",申込一覧表!Z71)</f>
        <v/>
      </c>
      <c r="B67" s="143" t="str">
        <f>IF(A67="","",申込一覧表!AH71)</f>
        <v/>
      </c>
      <c r="C67" s="143" t="str">
        <f>IF(A67="","",申込一覧表!AL71)</f>
        <v/>
      </c>
      <c r="D67" s="143" t="str">
        <f>申込一覧表!AC71</f>
        <v/>
      </c>
      <c r="E67">
        <v>0</v>
      </c>
      <c r="F67">
        <v>5</v>
      </c>
      <c r="G67" s="143" t="str">
        <f>申込一覧表!AQ71</f>
        <v>999:99.99</v>
      </c>
    </row>
    <row r="68" spans="1:7">
      <c r="A68" t="str">
        <f>IF(申込一覧表!H72="","",申込一覧表!Z72)</f>
        <v/>
      </c>
      <c r="B68" s="143" t="str">
        <f>IF(A68="","",申込一覧表!AH72)</f>
        <v/>
      </c>
      <c r="C68" s="143" t="str">
        <f>IF(A68="","",申込一覧表!AL72)</f>
        <v/>
      </c>
      <c r="D68" s="143" t="str">
        <f>申込一覧表!AC72</f>
        <v/>
      </c>
      <c r="E68">
        <v>0</v>
      </c>
      <c r="F68">
        <v>5</v>
      </c>
      <c r="G68" s="143" t="str">
        <f>申込一覧表!AQ72</f>
        <v>999:99.99</v>
      </c>
    </row>
    <row r="69" spans="1:7">
      <c r="A69" t="str">
        <f>IF(申込一覧表!H73="","",申込一覧表!Z73)</f>
        <v/>
      </c>
      <c r="B69" s="143" t="str">
        <f>IF(A69="","",申込一覧表!AH73)</f>
        <v/>
      </c>
      <c r="C69" s="143" t="str">
        <f>IF(A69="","",申込一覧表!AL73)</f>
        <v/>
      </c>
      <c r="D69" s="143" t="str">
        <f>申込一覧表!AC73</f>
        <v/>
      </c>
      <c r="E69">
        <v>0</v>
      </c>
      <c r="F69">
        <v>5</v>
      </c>
      <c r="G69" s="143" t="str">
        <f>申込一覧表!AQ73</f>
        <v>999:99.99</v>
      </c>
    </row>
    <row r="70" spans="1:7">
      <c r="A70" t="str">
        <f>IF(申込一覧表!H74="","",申込一覧表!Z74)</f>
        <v/>
      </c>
      <c r="B70" s="143" t="str">
        <f>IF(A70="","",申込一覧表!AH74)</f>
        <v/>
      </c>
      <c r="C70" s="143" t="str">
        <f>IF(A70="","",申込一覧表!AL74)</f>
        <v/>
      </c>
      <c r="D70" s="143" t="str">
        <f>申込一覧表!AC74</f>
        <v/>
      </c>
      <c r="E70">
        <v>0</v>
      </c>
      <c r="F70">
        <v>5</v>
      </c>
      <c r="G70" s="143" t="str">
        <f>申込一覧表!AQ74</f>
        <v>999:99.99</v>
      </c>
    </row>
    <row r="71" spans="1:7">
      <c r="A71" t="str">
        <f>IF(申込一覧表!H75="","",申込一覧表!Z75)</f>
        <v/>
      </c>
      <c r="B71" s="143" t="str">
        <f>IF(A71="","",申込一覧表!AH75)</f>
        <v/>
      </c>
      <c r="C71" s="143" t="str">
        <f>IF(A71="","",申込一覧表!AL75)</f>
        <v/>
      </c>
      <c r="D71" s="143" t="str">
        <f>申込一覧表!AC75</f>
        <v/>
      </c>
      <c r="E71">
        <v>0</v>
      </c>
      <c r="F71">
        <v>5</v>
      </c>
      <c r="G71" s="143" t="str">
        <f>申込一覧表!AQ75</f>
        <v>999:99.99</v>
      </c>
    </row>
    <row r="72" spans="1:7">
      <c r="A72" t="str">
        <f>IF(申込一覧表!H76="","",申込一覧表!Z76)</f>
        <v/>
      </c>
      <c r="B72" s="143" t="str">
        <f>IF(A72="","",申込一覧表!AH76)</f>
        <v/>
      </c>
      <c r="C72" s="143" t="str">
        <f>IF(A72="","",申込一覧表!AL76)</f>
        <v/>
      </c>
      <c r="D72" s="143" t="str">
        <f>申込一覧表!AC76</f>
        <v/>
      </c>
      <c r="E72">
        <v>0</v>
      </c>
      <c r="F72">
        <v>5</v>
      </c>
      <c r="G72" s="143" t="str">
        <f>申込一覧表!AQ76</f>
        <v>999:99.99</v>
      </c>
    </row>
    <row r="73" spans="1:7">
      <c r="A73" t="str">
        <f>IF(申込一覧表!H77="","",申込一覧表!Z77)</f>
        <v/>
      </c>
      <c r="B73" s="143" t="str">
        <f>IF(A73="","",申込一覧表!AH77)</f>
        <v/>
      </c>
      <c r="C73" s="143" t="str">
        <f>IF(A73="","",申込一覧表!AL77)</f>
        <v/>
      </c>
      <c r="D73" s="143" t="str">
        <f>申込一覧表!AC77</f>
        <v/>
      </c>
      <c r="E73">
        <v>0</v>
      </c>
      <c r="F73">
        <v>5</v>
      </c>
      <c r="G73" s="143" t="str">
        <f>申込一覧表!AQ77</f>
        <v>999:99.99</v>
      </c>
    </row>
    <row r="74" spans="1:7">
      <c r="A74" t="str">
        <f>IF(申込一覧表!H78="","",申込一覧表!Z78)</f>
        <v/>
      </c>
      <c r="B74" s="143" t="str">
        <f>IF(A74="","",申込一覧表!AH78)</f>
        <v/>
      </c>
      <c r="C74" s="143" t="str">
        <f>IF(A74="","",申込一覧表!AL78)</f>
        <v/>
      </c>
      <c r="D74" s="143" t="str">
        <f>申込一覧表!AC78</f>
        <v/>
      </c>
      <c r="E74">
        <v>0</v>
      </c>
      <c r="F74">
        <v>5</v>
      </c>
      <c r="G74" s="143" t="str">
        <f>申込一覧表!AQ78</f>
        <v>999:99.99</v>
      </c>
    </row>
    <row r="75" spans="1:7">
      <c r="A75" t="str">
        <f>IF(申込一覧表!H79="","",申込一覧表!Z79)</f>
        <v/>
      </c>
      <c r="B75" s="143" t="str">
        <f>IF(A75="","",申込一覧表!AH79)</f>
        <v/>
      </c>
      <c r="C75" s="143" t="str">
        <f>IF(A75="","",申込一覧表!AL79)</f>
        <v/>
      </c>
      <c r="D75" s="143" t="str">
        <f>申込一覧表!AC79</f>
        <v/>
      </c>
      <c r="E75">
        <v>0</v>
      </c>
      <c r="F75">
        <v>5</v>
      </c>
      <c r="G75" s="143" t="str">
        <f>申込一覧表!AQ79</f>
        <v>999:99.99</v>
      </c>
    </row>
    <row r="76" spans="1:7">
      <c r="A76" t="str">
        <f>IF(申込一覧表!H80="","",申込一覧表!Z80)</f>
        <v/>
      </c>
      <c r="B76" s="143" t="str">
        <f>IF(A76="","",申込一覧表!AH80)</f>
        <v/>
      </c>
      <c r="C76" s="143" t="str">
        <f>IF(A76="","",申込一覧表!AL80)</f>
        <v/>
      </c>
      <c r="D76" s="143" t="str">
        <f>申込一覧表!AC80</f>
        <v/>
      </c>
      <c r="E76">
        <v>0</v>
      </c>
      <c r="F76">
        <v>5</v>
      </c>
      <c r="G76" s="143" t="str">
        <f>申込一覧表!AQ80</f>
        <v>999:99.99</v>
      </c>
    </row>
    <row r="77" spans="1:7">
      <c r="A77" t="str">
        <f>IF(申込一覧表!H81="","",申込一覧表!Z81)</f>
        <v/>
      </c>
      <c r="B77" s="143" t="str">
        <f>IF(A77="","",申込一覧表!AH81)</f>
        <v/>
      </c>
      <c r="C77" s="143" t="str">
        <f>IF(A77="","",申込一覧表!AL81)</f>
        <v/>
      </c>
      <c r="D77" s="143" t="str">
        <f>申込一覧表!AC81</f>
        <v/>
      </c>
      <c r="E77">
        <v>0</v>
      </c>
      <c r="F77">
        <v>5</v>
      </c>
      <c r="G77" s="143" t="str">
        <f>申込一覧表!AQ81</f>
        <v>999:99.99</v>
      </c>
    </row>
    <row r="78" spans="1:7">
      <c r="A78" t="str">
        <f>IF(申込一覧表!H82="","",申込一覧表!Z82)</f>
        <v/>
      </c>
      <c r="B78" s="143" t="str">
        <f>IF(A78="","",申込一覧表!AH82)</f>
        <v/>
      </c>
      <c r="C78" s="143" t="str">
        <f>IF(A78="","",申込一覧表!AL82)</f>
        <v/>
      </c>
      <c r="D78" s="143" t="str">
        <f>申込一覧表!AC82</f>
        <v/>
      </c>
      <c r="E78">
        <v>0</v>
      </c>
      <c r="F78">
        <v>5</v>
      </c>
      <c r="G78" s="143" t="str">
        <f>申込一覧表!AQ82</f>
        <v>999:99.99</v>
      </c>
    </row>
    <row r="79" spans="1:7">
      <c r="A79" t="str">
        <f>IF(申込一覧表!H83="","",申込一覧表!Z83)</f>
        <v/>
      </c>
      <c r="B79" s="143" t="str">
        <f>IF(A79="","",申込一覧表!AH83)</f>
        <v/>
      </c>
      <c r="C79" s="143" t="str">
        <f>IF(A79="","",申込一覧表!AL83)</f>
        <v/>
      </c>
      <c r="D79" s="143" t="str">
        <f>申込一覧表!AC83</f>
        <v/>
      </c>
      <c r="E79">
        <v>0</v>
      </c>
      <c r="F79">
        <v>5</v>
      </c>
      <c r="G79" s="143" t="str">
        <f>申込一覧表!AQ83</f>
        <v>999:99.99</v>
      </c>
    </row>
    <row r="80" spans="1:7">
      <c r="A80" t="str">
        <f>IF(申込一覧表!H84="","",申込一覧表!Z84)</f>
        <v/>
      </c>
      <c r="B80" s="143" t="str">
        <f>IF(A80="","",申込一覧表!AH84)</f>
        <v/>
      </c>
      <c r="C80" s="143" t="str">
        <f>IF(A80="","",申込一覧表!AL84)</f>
        <v/>
      </c>
      <c r="D80" s="143" t="str">
        <f>申込一覧表!AC84</f>
        <v/>
      </c>
      <c r="E80">
        <v>0</v>
      </c>
      <c r="F80">
        <v>5</v>
      </c>
      <c r="G80" s="143" t="str">
        <f>申込一覧表!AQ84</f>
        <v>999:99.99</v>
      </c>
    </row>
    <row r="81" spans="1:7">
      <c r="A81" t="str">
        <f>IF(申込一覧表!H85="","",申込一覧表!Z85)</f>
        <v/>
      </c>
      <c r="B81" s="143" t="str">
        <f>IF(A81="","",申込一覧表!AH85)</f>
        <v/>
      </c>
      <c r="C81" s="143" t="str">
        <f>IF(A81="","",申込一覧表!AL85)</f>
        <v/>
      </c>
      <c r="D81" s="143" t="str">
        <f>申込一覧表!AC85</f>
        <v/>
      </c>
      <c r="E81">
        <v>0</v>
      </c>
      <c r="F81">
        <v>5</v>
      </c>
      <c r="G81" s="143" t="str">
        <f>申込一覧表!AQ85</f>
        <v>999:99.99</v>
      </c>
    </row>
    <row r="82" spans="1:7">
      <c r="A82" t="str">
        <f>IF(申込一覧表!H86="","",申込一覧表!Z86)</f>
        <v/>
      </c>
      <c r="B82" s="143" t="str">
        <f>IF(A82="","",申込一覧表!AH86)</f>
        <v/>
      </c>
      <c r="C82" s="143" t="str">
        <f>IF(A82="","",申込一覧表!AL86)</f>
        <v/>
      </c>
      <c r="D82" s="143" t="str">
        <f>申込一覧表!AC86</f>
        <v/>
      </c>
      <c r="E82">
        <v>0</v>
      </c>
      <c r="F82">
        <v>5</v>
      </c>
      <c r="G82" s="143" t="str">
        <f>申込一覧表!AQ86</f>
        <v>999:99.99</v>
      </c>
    </row>
    <row r="83" spans="1:7">
      <c r="A83" s="137" t="str">
        <f>IF(申込一覧表!H87="","",申込一覧表!Z87)</f>
        <v/>
      </c>
      <c r="B83" s="137" t="str">
        <f>IF(A83="","",申込一覧表!AH87)</f>
        <v/>
      </c>
      <c r="C83" s="137" t="str">
        <f>IF(A83="","",申込一覧表!AL87)</f>
        <v/>
      </c>
      <c r="D83" s="137" t="str">
        <f>申込一覧表!AC87</f>
        <v/>
      </c>
      <c r="E83" s="137">
        <v>0</v>
      </c>
      <c r="F83" s="137">
        <v>5</v>
      </c>
      <c r="G83" s="137" t="str">
        <f>申込一覧表!AQ87</f>
        <v>999:99.99</v>
      </c>
    </row>
    <row r="84" spans="1:7">
      <c r="A84" t="str">
        <f>IF(申込一覧表!J6="","",申込一覧表!Z6)</f>
        <v/>
      </c>
      <c r="B84" s="144" t="str">
        <f>IF(A84="","",申込一覧表!AI6)</f>
        <v/>
      </c>
      <c r="C84" s="144" t="str">
        <f>IF(A84="","",申込一覧表!AM6)</f>
        <v/>
      </c>
      <c r="D84" s="144" t="str">
        <f>申込一覧表!AC6</f>
        <v/>
      </c>
      <c r="E84">
        <v>0</v>
      </c>
      <c r="F84" s="140">
        <v>0</v>
      </c>
      <c r="G84" s="144" t="str">
        <f>申込一覧表!AR6</f>
        <v>999:99.99</v>
      </c>
    </row>
    <row r="85" spans="1:7">
      <c r="A85" t="str">
        <f>IF(申込一覧表!J7="","",申込一覧表!Z7)</f>
        <v/>
      </c>
      <c r="B85" s="143" t="str">
        <f>申込一覧表!AI7</f>
        <v/>
      </c>
      <c r="C85" s="143" t="str">
        <f>IF(A85="","",申込一覧表!AM7)</f>
        <v/>
      </c>
      <c r="D85" s="143" t="str">
        <f>申込一覧表!AC7</f>
        <v/>
      </c>
      <c r="E85">
        <v>0</v>
      </c>
      <c r="F85" s="140">
        <v>0</v>
      </c>
      <c r="G85" s="143" t="str">
        <f>申込一覧表!AR7</f>
        <v>999:99.99</v>
      </c>
    </row>
    <row r="86" spans="1:7">
      <c r="A86" t="str">
        <f>IF(申込一覧表!J8="","",申込一覧表!Z8)</f>
        <v/>
      </c>
      <c r="B86" s="143" t="str">
        <f>申込一覧表!AI8</f>
        <v/>
      </c>
      <c r="C86" s="143" t="str">
        <f>IF(A86="","",申込一覧表!AM8)</f>
        <v/>
      </c>
      <c r="D86" s="143" t="str">
        <f>申込一覧表!AC8</f>
        <v/>
      </c>
      <c r="E86">
        <v>0</v>
      </c>
      <c r="F86" s="140">
        <v>0</v>
      </c>
      <c r="G86" s="143" t="str">
        <f>申込一覧表!AR8</f>
        <v>999:99.99</v>
      </c>
    </row>
    <row r="87" spans="1:7">
      <c r="A87" t="str">
        <f>IF(申込一覧表!J9="","",申込一覧表!Z9)</f>
        <v/>
      </c>
      <c r="B87" s="143" t="str">
        <f>申込一覧表!AI9</f>
        <v/>
      </c>
      <c r="C87" s="143" t="str">
        <f>IF(A87="","",申込一覧表!AM9)</f>
        <v/>
      </c>
      <c r="D87" s="143" t="str">
        <f>申込一覧表!AC9</f>
        <v/>
      </c>
      <c r="E87">
        <v>0</v>
      </c>
      <c r="F87" s="140">
        <v>0</v>
      </c>
      <c r="G87" s="143" t="str">
        <f>申込一覧表!AR9</f>
        <v>999:99.99</v>
      </c>
    </row>
    <row r="88" spans="1:7">
      <c r="A88" t="str">
        <f>IF(申込一覧表!J10="","",申込一覧表!Z10)</f>
        <v/>
      </c>
      <c r="B88" s="143" t="str">
        <f>申込一覧表!AI10</f>
        <v/>
      </c>
      <c r="C88" s="143" t="str">
        <f>IF(A88="","",申込一覧表!AM10)</f>
        <v/>
      </c>
      <c r="D88" s="143" t="str">
        <f>申込一覧表!AC10</f>
        <v/>
      </c>
      <c r="E88">
        <v>0</v>
      </c>
      <c r="F88" s="140">
        <v>0</v>
      </c>
      <c r="G88" s="143" t="str">
        <f>申込一覧表!AR10</f>
        <v>999:99.99</v>
      </c>
    </row>
    <row r="89" spans="1:7">
      <c r="A89" t="str">
        <f>IF(申込一覧表!J11="","",申込一覧表!Z11)</f>
        <v/>
      </c>
      <c r="B89" s="143" t="str">
        <f>申込一覧表!AI11</f>
        <v/>
      </c>
      <c r="C89" s="143" t="str">
        <f>IF(A89="","",申込一覧表!AM11)</f>
        <v/>
      </c>
      <c r="D89" s="143" t="str">
        <f>申込一覧表!AC11</f>
        <v/>
      </c>
      <c r="E89">
        <v>0</v>
      </c>
      <c r="F89" s="140">
        <v>0</v>
      </c>
      <c r="G89" s="143" t="str">
        <f>申込一覧表!AR11</f>
        <v>999:99.99</v>
      </c>
    </row>
    <row r="90" spans="1:7">
      <c r="A90" t="str">
        <f>IF(申込一覧表!J12="","",申込一覧表!Z12)</f>
        <v/>
      </c>
      <c r="B90" s="143" t="str">
        <f>申込一覧表!AI12</f>
        <v/>
      </c>
      <c r="C90" s="143" t="str">
        <f>IF(A90="","",申込一覧表!AM12)</f>
        <v/>
      </c>
      <c r="D90" s="143" t="str">
        <f>申込一覧表!AC12</f>
        <v/>
      </c>
      <c r="E90">
        <v>0</v>
      </c>
      <c r="F90" s="140">
        <v>0</v>
      </c>
      <c r="G90" s="143" t="str">
        <f>申込一覧表!AR12</f>
        <v>999:99.99</v>
      </c>
    </row>
    <row r="91" spans="1:7">
      <c r="A91" t="str">
        <f>IF(申込一覧表!J13="","",申込一覧表!Z13)</f>
        <v/>
      </c>
      <c r="B91" s="143" t="str">
        <f>申込一覧表!AI13</f>
        <v/>
      </c>
      <c r="C91" s="143" t="str">
        <f>IF(A91="","",申込一覧表!AM13)</f>
        <v/>
      </c>
      <c r="D91" s="143" t="str">
        <f>申込一覧表!AC13</f>
        <v/>
      </c>
      <c r="E91">
        <v>0</v>
      </c>
      <c r="F91" s="140">
        <v>0</v>
      </c>
      <c r="G91" s="143" t="str">
        <f>申込一覧表!AR13</f>
        <v>999:99.99</v>
      </c>
    </row>
    <row r="92" spans="1:7">
      <c r="A92" t="str">
        <f>IF(申込一覧表!J14="","",申込一覧表!Z14)</f>
        <v/>
      </c>
      <c r="B92" s="143" t="str">
        <f>申込一覧表!AI14</f>
        <v/>
      </c>
      <c r="C92" s="143" t="str">
        <f>IF(A92="","",申込一覧表!AM14)</f>
        <v/>
      </c>
      <c r="D92" s="143" t="str">
        <f>申込一覧表!AC14</f>
        <v/>
      </c>
      <c r="E92">
        <v>0</v>
      </c>
      <c r="F92" s="140">
        <v>0</v>
      </c>
      <c r="G92" s="143" t="str">
        <f>申込一覧表!AR14</f>
        <v>999:99.99</v>
      </c>
    </row>
    <row r="93" spans="1:7">
      <c r="A93" t="str">
        <f>IF(申込一覧表!J15="","",申込一覧表!Z15)</f>
        <v/>
      </c>
      <c r="B93" s="143" t="str">
        <f>申込一覧表!AI15</f>
        <v/>
      </c>
      <c r="C93" s="143" t="str">
        <f>IF(A93="","",申込一覧表!AM15)</f>
        <v/>
      </c>
      <c r="D93" s="143" t="str">
        <f>申込一覧表!AC15</f>
        <v/>
      </c>
      <c r="E93">
        <v>0</v>
      </c>
      <c r="F93" s="140">
        <v>0</v>
      </c>
      <c r="G93" s="143" t="str">
        <f>申込一覧表!AR15</f>
        <v>999:99.99</v>
      </c>
    </row>
    <row r="94" spans="1:7">
      <c r="A94" t="str">
        <f>IF(申込一覧表!J16="","",申込一覧表!Z16)</f>
        <v/>
      </c>
      <c r="B94" s="143" t="str">
        <f>申込一覧表!AI16</f>
        <v/>
      </c>
      <c r="C94" s="143" t="str">
        <f>IF(A94="","",申込一覧表!AM16)</f>
        <v/>
      </c>
      <c r="D94" s="143" t="str">
        <f>申込一覧表!AC16</f>
        <v/>
      </c>
      <c r="E94">
        <v>0</v>
      </c>
      <c r="F94" s="140">
        <v>0</v>
      </c>
      <c r="G94" s="143" t="str">
        <f>申込一覧表!AR16</f>
        <v>999:99.99</v>
      </c>
    </row>
    <row r="95" spans="1:7">
      <c r="A95" t="str">
        <f>IF(申込一覧表!J17="","",申込一覧表!Z17)</f>
        <v/>
      </c>
      <c r="B95" s="143" t="str">
        <f>申込一覧表!AI17</f>
        <v/>
      </c>
      <c r="C95" s="143" t="str">
        <f>IF(A95="","",申込一覧表!AM17)</f>
        <v/>
      </c>
      <c r="D95" s="143" t="str">
        <f>申込一覧表!AC17</f>
        <v/>
      </c>
      <c r="E95">
        <v>0</v>
      </c>
      <c r="F95" s="140">
        <v>0</v>
      </c>
      <c r="G95" s="143" t="str">
        <f>申込一覧表!AR17</f>
        <v>999:99.99</v>
      </c>
    </row>
    <row r="96" spans="1:7">
      <c r="A96" t="str">
        <f>IF(申込一覧表!J18="","",申込一覧表!Z18)</f>
        <v/>
      </c>
      <c r="B96" s="143" t="str">
        <f>申込一覧表!AI18</f>
        <v/>
      </c>
      <c r="C96" s="143" t="str">
        <f>IF(A96="","",申込一覧表!AM18)</f>
        <v/>
      </c>
      <c r="D96" s="143" t="str">
        <f>申込一覧表!AC18</f>
        <v/>
      </c>
      <c r="E96">
        <v>0</v>
      </c>
      <c r="F96" s="140">
        <v>0</v>
      </c>
      <c r="G96" s="143" t="str">
        <f>申込一覧表!AR18</f>
        <v>999:99.99</v>
      </c>
    </row>
    <row r="97" spans="1:7">
      <c r="A97" t="str">
        <f>IF(申込一覧表!J19="","",申込一覧表!Z19)</f>
        <v/>
      </c>
      <c r="B97" s="143" t="str">
        <f>申込一覧表!AI19</f>
        <v/>
      </c>
      <c r="C97" s="143" t="str">
        <f>IF(A97="","",申込一覧表!AM19)</f>
        <v/>
      </c>
      <c r="D97" s="143" t="str">
        <f>申込一覧表!AC19</f>
        <v/>
      </c>
      <c r="E97">
        <v>0</v>
      </c>
      <c r="F97" s="140">
        <v>0</v>
      </c>
      <c r="G97" s="143" t="str">
        <f>申込一覧表!AR19</f>
        <v>999:99.99</v>
      </c>
    </row>
    <row r="98" spans="1:7">
      <c r="A98" t="str">
        <f>IF(申込一覧表!J20="","",申込一覧表!Z20)</f>
        <v/>
      </c>
      <c r="B98" s="143" t="str">
        <f>申込一覧表!AI20</f>
        <v/>
      </c>
      <c r="C98" s="143" t="str">
        <f>IF(A98="","",申込一覧表!AM20)</f>
        <v/>
      </c>
      <c r="D98" s="143" t="str">
        <f>申込一覧表!AC20</f>
        <v/>
      </c>
      <c r="E98">
        <v>0</v>
      </c>
      <c r="F98" s="140">
        <v>0</v>
      </c>
      <c r="G98" s="143" t="str">
        <f>申込一覧表!AR20</f>
        <v>999:99.99</v>
      </c>
    </row>
    <row r="99" spans="1:7">
      <c r="A99" t="str">
        <f>IF(申込一覧表!J21="","",申込一覧表!Z21)</f>
        <v/>
      </c>
      <c r="B99" s="143" t="str">
        <f>申込一覧表!AI21</f>
        <v/>
      </c>
      <c r="C99" s="143" t="str">
        <f>IF(A99="","",申込一覧表!AM21)</f>
        <v/>
      </c>
      <c r="D99" s="143" t="str">
        <f>申込一覧表!AC21</f>
        <v/>
      </c>
      <c r="E99">
        <v>0</v>
      </c>
      <c r="F99" s="140">
        <v>0</v>
      </c>
      <c r="G99" s="143" t="str">
        <f>申込一覧表!AR21</f>
        <v>999:99.99</v>
      </c>
    </row>
    <row r="100" spans="1:7">
      <c r="A100" t="str">
        <f>IF(申込一覧表!J22="","",申込一覧表!Z22)</f>
        <v/>
      </c>
      <c r="B100" s="143" t="str">
        <f>申込一覧表!AI22</f>
        <v/>
      </c>
      <c r="C100" s="143" t="str">
        <f>IF(A100="","",申込一覧表!AM22)</f>
        <v/>
      </c>
      <c r="D100" s="143" t="str">
        <f>申込一覧表!AC22</f>
        <v/>
      </c>
      <c r="E100">
        <v>0</v>
      </c>
      <c r="F100" s="140">
        <v>0</v>
      </c>
      <c r="G100" s="143" t="str">
        <f>申込一覧表!AR22</f>
        <v>999:99.99</v>
      </c>
    </row>
    <row r="101" spans="1:7">
      <c r="A101" t="str">
        <f>IF(申込一覧表!J23="","",申込一覧表!Z23)</f>
        <v/>
      </c>
      <c r="B101" s="143" t="str">
        <f>申込一覧表!AI23</f>
        <v/>
      </c>
      <c r="C101" s="143" t="str">
        <f>IF(A101="","",申込一覧表!AM23)</f>
        <v/>
      </c>
      <c r="D101" s="143" t="str">
        <f>申込一覧表!AC23</f>
        <v/>
      </c>
      <c r="E101">
        <v>0</v>
      </c>
      <c r="F101" s="140">
        <v>0</v>
      </c>
      <c r="G101" s="143" t="str">
        <f>申込一覧表!AR23</f>
        <v>999:99.99</v>
      </c>
    </row>
    <row r="102" spans="1:7">
      <c r="A102" t="str">
        <f>IF(申込一覧表!J24="","",申込一覧表!Z24)</f>
        <v/>
      </c>
      <c r="B102" s="143" t="str">
        <f>申込一覧表!AI24</f>
        <v/>
      </c>
      <c r="C102" s="143" t="str">
        <f>IF(A102="","",申込一覧表!AM24)</f>
        <v/>
      </c>
      <c r="D102" s="143" t="str">
        <f>申込一覧表!AC24</f>
        <v/>
      </c>
      <c r="E102">
        <v>0</v>
      </c>
      <c r="F102" s="140">
        <v>0</v>
      </c>
      <c r="G102" s="143" t="str">
        <f>申込一覧表!AR24</f>
        <v>999:99.99</v>
      </c>
    </row>
    <row r="103" spans="1:7">
      <c r="A103" t="str">
        <f>IF(申込一覧表!J25="","",申込一覧表!Z25)</f>
        <v/>
      </c>
      <c r="B103" s="143" t="str">
        <f>申込一覧表!AI25</f>
        <v/>
      </c>
      <c r="C103" s="143" t="str">
        <f>IF(A103="","",申込一覧表!AM25)</f>
        <v/>
      </c>
      <c r="D103" s="143" t="str">
        <f>申込一覧表!AC25</f>
        <v/>
      </c>
      <c r="E103">
        <v>0</v>
      </c>
      <c r="F103" s="140">
        <v>0</v>
      </c>
      <c r="G103" s="143" t="str">
        <f>申込一覧表!AR25</f>
        <v>999:99.99</v>
      </c>
    </row>
    <row r="104" spans="1:7">
      <c r="A104" t="str">
        <f>IF(申込一覧表!J26="","",申込一覧表!Z26)</f>
        <v/>
      </c>
      <c r="B104" s="143" t="str">
        <f>申込一覧表!AI26</f>
        <v/>
      </c>
      <c r="C104" s="143" t="str">
        <f>IF(A104="","",申込一覧表!AM26)</f>
        <v/>
      </c>
      <c r="D104" s="143" t="str">
        <f>申込一覧表!AC26</f>
        <v/>
      </c>
      <c r="E104">
        <v>0</v>
      </c>
      <c r="F104" s="140">
        <v>0</v>
      </c>
      <c r="G104" s="143" t="str">
        <f>申込一覧表!AR26</f>
        <v>999:99.99</v>
      </c>
    </row>
    <row r="105" spans="1:7">
      <c r="A105" t="str">
        <f>IF(申込一覧表!J27="","",申込一覧表!Z27)</f>
        <v/>
      </c>
      <c r="B105" s="143" t="str">
        <f>申込一覧表!AI27</f>
        <v/>
      </c>
      <c r="C105" s="143" t="str">
        <f>IF(A105="","",申込一覧表!AM27)</f>
        <v/>
      </c>
      <c r="D105" s="143" t="str">
        <f>申込一覧表!AC27</f>
        <v/>
      </c>
      <c r="E105">
        <v>0</v>
      </c>
      <c r="F105" s="140">
        <v>0</v>
      </c>
      <c r="G105" s="143" t="str">
        <f>申込一覧表!AR27</f>
        <v>999:99.99</v>
      </c>
    </row>
    <row r="106" spans="1:7">
      <c r="A106" t="str">
        <f>IF(申込一覧表!J28="","",申込一覧表!Z28)</f>
        <v/>
      </c>
      <c r="B106" s="143" t="str">
        <f>申込一覧表!AI28</f>
        <v/>
      </c>
      <c r="C106" s="143" t="str">
        <f>IF(A106="","",申込一覧表!AM28)</f>
        <v/>
      </c>
      <c r="D106" s="143" t="str">
        <f>申込一覧表!AC28</f>
        <v/>
      </c>
      <c r="E106">
        <v>0</v>
      </c>
      <c r="F106" s="140">
        <v>0</v>
      </c>
      <c r="G106" s="143" t="str">
        <f>申込一覧表!AR28</f>
        <v>999:99.99</v>
      </c>
    </row>
    <row r="107" spans="1:7">
      <c r="A107" t="str">
        <f>IF(申込一覧表!J29="","",申込一覧表!Z29)</f>
        <v/>
      </c>
      <c r="B107" s="143" t="str">
        <f>申込一覧表!AI29</f>
        <v/>
      </c>
      <c r="C107" s="143" t="str">
        <f>IF(A107="","",申込一覧表!AM29)</f>
        <v/>
      </c>
      <c r="D107" s="143" t="str">
        <f>申込一覧表!AC29</f>
        <v/>
      </c>
      <c r="E107">
        <v>0</v>
      </c>
      <c r="F107" s="140">
        <v>0</v>
      </c>
      <c r="G107" s="143" t="str">
        <f>申込一覧表!AR29</f>
        <v>999:99.99</v>
      </c>
    </row>
    <row r="108" spans="1:7">
      <c r="A108" t="str">
        <f>IF(申込一覧表!J30="","",申込一覧表!Z30)</f>
        <v/>
      </c>
      <c r="B108" s="143" t="str">
        <f>申込一覧表!AI30</f>
        <v/>
      </c>
      <c r="C108" s="143" t="str">
        <f>IF(A108="","",申込一覧表!AM30)</f>
        <v/>
      </c>
      <c r="D108" s="143" t="str">
        <f>申込一覧表!AC30</f>
        <v/>
      </c>
      <c r="E108">
        <v>0</v>
      </c>
      <c r="F108" s="140">
        <v>0</v>
      </c>
      <c r="G108" s="143" t="str">
        <f>申込一覧表!AR30</f>
        <v>999:99.99</v>
      </c>
    </row>
    <row r="109" spans="1:7">
      <c r="A109" t="str">
        <f>IF(申込一覧表!J31="","",申込一覧表!Z31)</f>
        <v/>
      </c>
      <c r="B109" s="143" t="str">
        <f>申込一覧表!AI31</f>
        <v/>
      </c>
      <c r="C109" s="143" t="str">
        <f>IF(A109="","",申込一覧表!AM31)</f>
        <v/>
      </c>
      <c r="D109" s="143" t="str">
        <f>申込一覧表!AC31</f>
        <v/>
      </c>
      <c r="E109">
        <v>0</v>
      </c>
      <c r="F109" s="140">
        <v>0</v>
      </c>
      <c r="G109" s="143" t="str">
        <f>申込一覧表!AR31</f>
        <v>999:99.99</v>
      </c>
    </row>
    <row r="110" spans="1:7">
      <c r="A110" t="str">
        <f>IF(申込一覧表!J32="","",申込一覧表!Z32)</f>
        <v/>
      </c>
      <c r="B110" s="143" t="str">
        <f>申込一覧表!AI32</f>
        <v/>
      </c>
      <c r="C110" s="143" t="str">
        <f>IF(A110="","",申込一覧表!AM32)</f>
        <v/>
      </c>
      <c r="D110" s="143" t="str">
        <f>申込一覧表!AC32</f>
        <v/>
      </c>
      <c r="E110">
        <v>0</v>
      </c>
      <c r="F110" s="140">
        <v>0</v>
      </c>
      <c r="G110" s="143" t="str">
        <f>申込一覧表!AR32</f>
        <v>999:99.99</v>
      </c>
    </row>
    <row r="111" spans="1:7">
      <c r="A111" t="str">
        <f>IF(申込一覧表!J33="","",申込一覧表!Z33)</f>
        <v/>
      </c>
      <c r="B111" s="143" t="str">
        <f>申込一覧表!AI33</f>
        <v/>
      </c>
      <c r="C111" s="143" t="str">
        <f>IF(A111="","",申込一覧表!AM33)</f>
        <v/>
      </c>
      <c r="D111" s="143" t="str">
        <f>申込一覧表!AC33</f>
        <v/>
      </c>
      <c r="E111">
        <v>0</v>
      </c>
      <c r="F111" s="140">
        <v>0</v>
      </c>
      <c r="G111" s="143" t="str">
        <f>申込一覧表!AR33</f>
        <v>999:99.99</v>
      </c>
    </row>
    <row r="112" spans="1:7">
      <c r="A112" t="str">
        <f>IF(申込一覧表!J34="","",申込一覧表!Z34)</f>
        <v/>
      </c>
      <c r="B112" s="143" t="str">
        <f>申込一覧表!AI34</f>
        <v/>
      </c>
      <c r="C112" s="143" t="str">
        <f>IF(A112="","",申込一覧表!AM34)</f>
        <v/>
      </c>
      <c r="D112" s="143" t="str">
        <f>申込一覧表!AC34</f>
        <v/>
      </c>
      <c r="E112">
        <v>0</v>
      </c>
      <c r="F112" s="140">
        <v>0</v>
      </c>
      <c r="G112" s="143" t="str">
        <f>申込一覧表!AR34</f>
        <v>999:99.99</v>
      </c>
    </row>
    <row r="113" spans="1:7">
      <c r="A113" t="str">
        <f>IF(申込一覧表!J35="","",申込一覧表!Z35)</f>
        <v/>
      </c>
      <c r="B113" s="143" t="str">
        <f>申込一覧表!AI35</f>
        <v/>
      </c>
      <c r="C113" s="143" t="str">
        <f>IF(A113="","",申込一覧表!AM35)</f>
        <v/>
      </c>
      <c r="D113" s="143" t="str">
        <f>申込一覧表!AC35</f>
        <v/>
      </c>
      <c r="E113">
        <v>0</v>
      </c>
      <c r="F113" s="140">
        <v>0</v>
      </c>
      <c r="G113" s="143" t="str">
        <f>申込一覧表!AR35</f>
        <v>999:99.99</v>
      </c>
    </row>
    <row r="114" spans="1:7">
      <c r="A114" t="str">
        <f>IF(申込一覧表!J36="","",申込一覧表!Z36)</f>
        <v/>
      </c>
      <c r="B114" s="143" t="str">
        <f>申込一覧表!AI36</f>
        <v/>
      </c>
      <c r="C114" s="143" t="str">
        <f>IF(A114="","",申込一覧表!AM36)</f>
        <v/>
      </c>
      <c r="D114" s="143" t="str">
        <f>申込一覧表!AC36</f>
        <v/>
      </c>
      <c r="E114">
        <v>0</v>
      </c>
      <c r="F114" s="140">
        <v>0</v>
      </c>
      <c r="G114" s="143" t="str">
        <f>申込一覧表!AR36</f>
        <v>999:99.99</v>
      </c>
    </row>
    <row r="115" spans="1:7">
      <c r="A115" t="str">
        <f>IF(申込一覧表!J37="","",申込一覧表!Z37)</f>
        <v/>
      </c>
      <c r="B115" s="143" t="str">
        <f>申込一覧表!AI37</f>
        <v/>
      </c>
      <c r="C115" s="143" t="str">
        <f>IF(A115="","",申込一覧表!AM37)</f>
        <v/>
      </c>
      <c r="D115" s="143" t="str">
        <f>申込一覧表!AC37</f>
        <v/>
      </c>
      <c r="E115">
        <v>0</v>
      </c>
      <c r="F115" s="140">
        <v>0</v>
      </c>
      <c r="G115" s="143" t="str">
        <f>申込一覧表!AR37</f>
        <v>999:99.99</v>
      </c>
    </row>
    <row r="116" spans="1:7">
      <c r="A116" t="str">
        <f>IF(申込一覧表!J38="","",申込一覧表!Z38)</f>
        <v/>
      </c>
      <c r="B116" s="143" t="str">
        <f>申込一覧表!AI38</f>
        <v/>
      </c>
      <c r="C116" s="143" t="str">
        <f>IF(A116="","",申込一覧表!AM38)</f>
        <v/>
      </c>
      <c r="D116" s="143" t="str">
        <f>申込一覧表!AC38</f>
        <v/>
      </c>
      <c r="E116">
        <v>0</v>
      </c>
      <c r="F116" s="140">
        <v>0</v>
      </c>
      <c r="G116" s="143" t="str">
        <f>申込一覧表!AR38</f>
        <v>999:99.99</v>
      </c>
    </row>
    <row r="117" spans="1:7">
      <c r="A117" t="str">
        <f>IF(申込一覧表!J39="","",申込一覧表!Z39)</f>
        <v/>
      </c>
      <c r="B117" s="143" t="str">
        <f>申込一覧表!AI39</f>
        <v/>
      </c>
      <c r="C117" s="143" t="str">
        <f>IF(A117="","",申込一覧表!AM39)</f>
        <v/>
      </c>
      <c r="D117" s="143" t="str">
        <f>申込一覧表!AC39</f>
        <v/>
      </c>
      <c r="E117">
        <v>0</v>
      </c>
      <c r="F117" s="140">
        <v>0</v>
      </c>
      <c r="G117" s="143" t="str">
        <f>申込一覧表!AR39</f>
        <v>999:99.99</v>
      </c>
    </row>
    <row r="118" spans="1:7">
      <c r="A118" t="str">
        <f>IF(申込一覧表!J40="","",申込一覧表!Z40)</f>
        <v/>
      </c>
      <c r="B118" s="143" t="str">
        <f>申込一覧表!AI40</f>
        <v/>
      </c>
      <c r="C118" s="143" t="str">
        <f>IF(A118="","",申込一覧表!AM40)</f>
        <v/>
      </c>
      <c r="D118" s="143" t="str">
        <f>申込一覧表!AC40</f>
        <v/>
      </c>
      <c r="E118">
        <v>0</v>
      </c>
      <c r="F118" s="140">
        <v>0</v>
      </c>
      <c r="G118" s="143" t="str">
        <f>申込一覧表!AR40</f>
        <v>999:99.99</v>
      </c>
    </row>
    <row r="119" spans="1:7">
      <c r="A119" t="str">
        <f>IF(申込一覧表!J41="","",申込一覧表!Z41)</f>
        <v/>
      </c>
      <c r="B119" s="143" t="str">
        <f>申込一覧表!AI41</f>
        <v/>
      </c>
      <c r="C119" s="143" t="str">
        <f>IF(A119="","",申込一覧表!AM41)</f>
        <v/>
      </c>
      <c r="D119" s="143" t="str">
        <f>申込一覧表!AC41</f>
        <v/>
      </c>
      <c r="E119">
        <v>0</v>
      </c>
      <c r="F119" s="140">
        <v>0</v>
      </c>
      <c r="G119" s="143" t="str">
        <f>申込一覧表!AR41</f>
        <v>999:99.99</v>
      </c>
    </row>
    <row r="120" spans="1:7">
      <c r="A120" t="str">
        <f>IF(申込一覧表!J42="","",申込一覧表!Z42)</f>
        <v/>
      </c>
      <c r="B120" s="143" t="str">
        <f>申込一覧表!AI42</f>
        <v/>
      </c>
      <c r="C120" s="143" t="str">
        <f>IF(A120="","",申込一覧表!AM42)</f>
        <v/>
      </c>
      <c r="D120" s="143" t="str">
        <f>申込一覧表!AC42</f>
        <v/>
      </c>
      <c r="E120">
        <v>0</v>
      </c>
      <c r="F120" s="140">
        <v>0</v>
      </c>
      <c r="G120" s="143" t="str">
        <f>申込一覧表!AR42</f>
        <v>999:99.99</v>
      </c>
    </row>
    <row r="121" spans="1:7">
      <c r="A121" t="str">
        <f>IF(申込一覧表!J43="","",申込一覧表!Z43)</f>
        <v/>
      </c>
      <c r="B121" s="143" t="str">
        <f>申込一覧表!AI43</f>
        <v/>
      </c>
      <c r="C121" s="143" t="str">
        <f>IF(A121="","",申込一覧表!AM43)</f>
        <v/>
      </c>
      <c r="D121" s="143" t="str">
        <f>申込一覧表!AC43</f>
        <v/>
      </c>
      <c r="E121">
        <v>0</v>
      </c>
      <c r="F121" s="140">
        <v>0</v>
      </c>
      <c r="G121" s="143" t="str">
        <f>申込一覧表!AR43</f>
        <v>999:99.99</v>
      </c>
    </row>
    <row r="122" spans="1:7">
      <c r="A122" t="str">
        <f>IF(申込一覧表!J44="","",申込一覧表!Z44)</f>
        <v/>
      </c>
      <c r="B122" s="143" t="str">
        <f>申込一覧表!AI44</f>
        <v/>
      </c>
      <c r="C122" s="143" t="str">
        <f>IF(A122="","",申込一覧表!AM44)</f>
        <v/>
      </c>
      <c r="D122" s="143" t="str">
        <f>申込一覧表!AC44</f>
        <v/>
      </c>
      <c r="E122">
        <v>0</v>
      </c>
      <c r="F122" s="140">
        <v>0</v>
      </c>
      <c r="G122" s="143" t="str">
        <f>申込一覧表!AR44</f>
        <v>999:99.99</v>
      </c>
    </row>
    <row r="123" spans="1:7">
      <c r="A123" s="137" t="str">
        <f>IF(申込一覧表!J45="","",申込一覧表!Z45)</f>
        <v/>
      </c>
      <c r="B123" s="137" t="str">
        <f>申込一覧表!AI45</f>
        <v/>
      </c>
      <c r="C123" s="137" t="str">
        <f>IF(A123="","",申込一覧表!AM45)</f>
        <v/>
      </c>
      <c r="D123" s="137" t="str">
        <f>申込一覧表!AC45</f>
        <v/>
      </c>
      <c r="E123" s="137">
        <v>0</v>
      </c>
      <c r="F123" s="141">
        <v>0</v>
      </c>
      <c r="G123" s="137" t="str">
        <f>申込一覧表!AR45</f>
        <v>999:99.99</v>
      </c>
    </row>
    <row r="124" spans="1:7">
      <c r="B124" s="143"/>
      <c r="C124" s="143"/>
      <c r="D124" s="143"/>
      <c r="F124" s="140"/>
      <c r="G124" s="143"/>
    </row>
    <row r="125" spans="1:7">
      <c r="A125" s="137"/>
      <c r="B125" s="137"/>
      <c r="C125" s="137"/>
      <c r="D125" s="137"/>
      <c r="E125" s="137"/>
      <c r="F125" s="141"/>
      <c r="G125" s="137"/>
    </row>
    <row r="126" spans="1:7">
      <c r="A126" t="str">
        <f>IF(申込一覧表!J48="","",申込一覧表!Z48)</f>
        <v/>
      </c>
      <c r="B126" s="143" t="str">
        <f>IF(A126="","",申込一覧表!AI48)</f>
        <v/>
      </c>
      <c r="C126" s="143" t="str">
        <f>IF(A126="","",申込一覧表!AM48)</f>
        <v/>
      </c>
      <c r="D126" s="143" t="str">
        <f>申込一覧表!AC48</f>
        <v/>
      </c>
      <c r="E126">
        <v>0</v>
      </c>
      <c r="F126" s="140">
        <v>5</v>
      </c>
      <c r="G126" s="143" t="str">
        <f>申込一覧表!AR48</f>
        <v>999:99.99</v>
      </c>
    </row>
    <row r="127" spans="1:7">
      <c r="A127" t="str">
        <f>IF(申込一覧表!J49="","",申込一覧表!Z49)</f>
        <v/>
      </c>
      <c r="B127" s="143" t="str">
        <f>IF(A127="","",申込一覧表!AI49)</f>
        <v/>
      </c>
      <c r="C127" s="143" t="str">
        <f>IF(A127="","",申込一覧表!AM49)</f>
        <v/>
      </c>
      <c r="D127" s="143" t="str">
        <f>申込一覧表!AC49</f>
        <v/>
      </c>
      <c r="E127">
        <v>0</v>
      </c>
      <c r="F127" s="140">
        <v>5</v>
      </c>
      <c r="G127" s="143" t="str">
        <f>申込一覧表!AR49</f>
        <v>999:99.99</v>
      </c>
    </row>
    <row r="128" spans="1:7">
      <c r="A128" t="str">
        <f>IF(申込一覧表!J50="","",申込一覧表!Z50)</f>
        <v/>
      </c>
      <c r="B128" s="143" t="str">
        <f>IF(A128="","",申込一覧表!AI50)</f>
        <v/>
      </c>
      <c r="C128" s="143" t="str">
        <f>IF(A128="","",申込一覧表!AM50)</f>
        <v/>
      </c>
      <c r="D128" s="143" t="str">
        <f>申込一覧表!AC50</f>
        <v/>
      </c>
      <c r="E128">
        <v>0</v>
      </c>
      <c r="F128" s="140">
        <v>5</v>
      </c>
      <c r="G128" s="143" t="str">
        <f>申込一覧表!AR50</f>
        <v>999:99.99</v>
      </c>
    </row>
    <row r="129" spans="1:7">
      <c r="A129" t="str">
        <f>IF(申込一覧表!J51="","",申込一覧表!Z51)</f>
        <v/>
      </c>
      <c r="B129" s="143" t="str">
        <f>IF(A129="","",申込一覧表!AI51)</f>
        <v/>
      </c>
      <c r="C129" s="143" t="str">
        <f>IF(A129="","",申込一覧表!AM51)</f>
        <v/>
      </c>
      <c r="D129" s="143" t="str">
        <f>申込一覧表!AC51</f>
        <v/>
      </c>
      <c r="E129">
        <v>0</v>
      </c>
      <c r="F129" s="140">
        <v>5</v>
      </c>
      <c r="G129" s="143" t="str">
        <f>申込一覧表!AR51</f>
        <v>999:99.99</v>
      </c>
    </row>
    <row r="130" spans="1:7">
      <c r="A130" t="str">
        <f>IF(申込一覧表!J52="","",申込一覧表!Z52)</f>
        <v/>
      </c>
      <c r="B130" s="143" t="str">
        <f>IF(A130="","",申込一覧表!AI52)</f>
        <v/>
      </c>
      <c r="C130" s="143" t="str">
        <f>IF(A130="","",申込一覧表!AM52)</f>
        <v/>
      </c>
      <c r="D130" s="143" t="str">
        <f>申込一覧表!AC52</f>
        <v/>
      </c>
      <c r="E130">
        <v>0</v>
      </c>
      <c r="F130" s="140">
        <v>5</v>
      </c>
      <c r="G130" s="143" t="str">
        <f>申込一覧表!AR52</f>
        <v>999:99.99</v>
      </c>
    </row>
    <row r="131" spans="1:7">
      <c r="A131" t="str">
        <f>IF(申込一覧表!J53="","",申込一覧表!Z53)</f>
        <v/>
      </c>
      <c r="B131" s="143" t="str">
        <f>IF(A131="","",申込一覧表!AI53)</f>
        <v/>
      </c>
      <c r="C131" s="143" t="str">
        <f>IF(A131="","",申込一覧表!AM53)</f>
        <v/>
      </c>
      <c r="D131" s="143" t="str">
        <f>申込一覧表!AC53</f>
        <v/>
      </c>
      <c r="E131">
        <v>0</v>
      </c>
      <c r="F131" s="140">
        <v>5</v>
      </c>
      <c r="G131" s="143" t="str">
        <f>申込一覧表!AR53</f>
        <v>999:99.99</v>
      </c>
    </row>
    <row r="132" spans="1:7">
      <c r="A132" t="str">
        <f>IF(申込一覧表!J54="","",申込一覧表!Z54)</f>
        <v/>
      </c>
      <c r="B132" s="143" t="str">
        <f>IF(A132="","",申込一覧表!AI54)</f>
        <v/>
      </c>
      <c r="C132" s="143" t="str">
        <f>IF(A132="","",申込一覧表!AM54)</f>
        <v/>
      </c>
      <c r="D132" s="143" t="str">
        <f>申込一覧表!AC54</f>
        <v/>
      </c>
      <c r="E132">
        <v>0</v>
      </c>
      <c r="F132" s="140">
        <v>5</v>
      </c>
      <c r="G132" s="143" t="str">
        <f>申込一覧表!AR54</f>
        <v>999:99.99</v>
      </c>
    </row>
    <row r="133" spans="1:7">
      <c r="A133" t="str">
        <f>IF(申込一覧表!J55="","",申込一覧表!Z55)</f>
        <v/>
      </c>
      <c r="B133" s="143" t="str">
        <f>IF(A133="","",申込一覧表!AI55)</f>
        <v/>
      </c>
      <c r="C133" s="143" t="str">
        <f>IF(A133="","",申込一覧表!AM55)</f>
        <v/>
      </c>
      <c r="D133" s="143" t="str">
        <f>申込一覧表!AC55</f>
        <v/>
      </c>
      <c r="E133">
        <v>0</v>
      </c>
      <c r="F133" s="140">
        <v>5</v>
      </c>
      <c r="G133" s="143" t="str">
        <f>申込一覧表!AR55</f>
        <v>999:99.99</v>
      </c>
    </row>
    <row r="134" spans="1:7">
      <c r="A134" t="str">
        <f>IF(申込一覧表!J56="","",申込一覧表!Z56)</f>
        <v/>
      </c>
      <c r="B134" s="143" t="str">
        <f>IF(A134="","",申込一覧表!AI56)</f>
        <v/>
      </c>
      <c r="C134" s="143" t="str">
        <f>IF(A134="","",申込一覧表!AM56)</f>
        <v/>
      </c>
      <c r="D134" s="143" t="str">
        <f>申込一覧表!AC56</f>
        <v/>
      </c>
      <c r="E134">
        <v>0</v>
      </c>
      <c r="F134" s="140">
        <v>5</v>
      </c>
      <c r="G134" s="143" t="str">
        <f>申込一覧表!AR56</f>
        <v>999:99.99</v>
      </c>
    </row>
    <row r="135" spans="1:7">
      <c r="A135" t="str">
        <f>IF(申込一覧表!J57="","",申込一覧表!Z57)</f>
        <v/>
      </c>
      <c r="B135" s="143" t="str">
        <f>IF(A135="","",申込一覧表!AI57)</f>
        <v/>
      </c>
      <c r="C135" s="143" t="str">
        <f>IF(A135="","",申込一覧表!AM57)</f>
        <v/>
      </c>
      <c r="D135" s="143" t="str">
        <f>申込一覧表!AC57</f>
        <v/>
      </c>
      <c r="E135">
        <v>0</v>
      </c>
      <c r="F135" s="140">
        <v>5</v>
      </c>
      <c r="G135" s="143" t="str">
        <f>申込一覧表!AR57</f>
        <v>999:99.99</v>
      </c>
    </row>
    <row r="136" spans="1:7">
      <c r="A136" t="str">
        <f>IF(申込一覧表!J58="","",申込一覧表!Z58)</f>
        <v/>
      </c>
      <c r="B136" s="143" t="str">
        <f>IF(A136="","",申込一覧表!AI58)</f>
        <v/>
      </c>
      <c r="C136" s="143" t="str">
        <f>IF(A136="","",申込一覧表!AM58)</f>
        <v/>
      </c>
      <c r="D136" s="143" t="str">
        <f>申込一覧表!AC58</f>
        <v/>
      </c>
      <c r="E136">
        <v>0</v>
      </c>
      <c r="F136" s="140">
        <v>5</v>
      </c>
      <c r="G136" s="143" t="str">
        <f>申込一覧表!AR58</f>
        <v>999:99.99</v>
      </c>
    </row>
    <row r="137" spans="1:7">
      <c r="A137" t="str">
        <f>IF(申込一覧表!J59="","",申込一覧表!Z59)</f>
        <v/>
      </c>
      <c r="B137" s="143" t="str">
        <f>IF(A137="","",申込一覧表!AI59)</f>
        <v/>
      </c>
      <c r="C137" s="143" t="str">
        <f>IF(A137="","",申込一覧表!AM59)</f>
        <v/>
      </c>
      <c r="D137" s="143" t="str">
        <f>申込一覧表!AC59</f>
        <v/>
      </c>
      <c r="E137">
        <v>0</v>
      </c>
      <c r="F137" s="140">
        <v>5</v>
      </c>
      <c r="G137" s="143" t="str">
        <f>申込一覧表!AR59</f>
        <v>999:99.99</v>
      </c>
    </row>
    <row r="138" spans="1:7">
      <c r="A138" t="str">
        <f>IF(申込一覧表!J60="","",申込一覧表!Z60)</f>
        <v/>
      </c>
      <c r="B138" s="143" t="str">
        <f>IF(A138="","",申込一覧表!AI60)</f>
        <v/>
      </c>
      <c r="C138" s="143" t="str">
        <f>IF(A138="","",申込一覧表!AM60)</f>
        <v/>
      </c>
      <c r="D138" s="143" t="str">
        <f>申込一覧表!AC60</f>
        <v/>
      </c>
      <c r="E138">
        <v>0</v>
      </c>
      <c r="F138" s="140">
        <v>5</v>
      </c>
      <c r="G138" s="143" t="str">
        <f>申込一覧表!AR60</f>
        <v>999:99.99</v>
      </c>
    </row>
    <row r="139" spans="1:7">
      <c r="A139" t="str">
        <f>IF(申込一覧表!J61="","",申込一覧表!Z61)</f>
        <v/>
      </c>
      <c r="B139" s="143" t="str">
        <f>IF(A139="","",申込一覧表!AI61)</f>
        <v/>
      </c>
      <c r="C139" s="143" t="str">
        <f>IF(A139="","",申込一覧表!AM61)</f>
        <v/>
      </c>
      <c r="D139" s="143" t="str">
        <f>申込一覧表!AC61</f>
        <v/>
      </c>
      <c r="E139">
        <v>0</v>
      </c>
      <c r="F139" s="140">
        <v>5</v>
      </c>
      <c r="G139" s="143" t="str">
        <f>申込一覧表!AR61</f>
        <v>999:99.99</v>
      </c>
    </row>
    <row r="140" spans="1:7">
      <c r="A140" t="str">
        <f>IF(申込一覧表!J62="","",申込一覧表!Z62)</f>
        <v/>
      </c>
      <c r="B140" s="143" t="str">
        <f>IF(A140="","",申込一覧表!AI62)</f>
        <v/>
      </c>
      <c r="C140" s="143" t="str">
        <f>IF(A140="","",申込一覧表!AM62)</f>
        <v/>
      </c>
      <c r="D140" s="143" t="str">
        <f>申込一覧表!AC62</f>
        <v/>
      </c>
      <c r="E140">
        <v>0</v>
      </c>
      <c r="F140" s="140">
        <v>5</v>
      </c>
      <c r="G140" s="143" t="str">
        <f>申込一覧表!AR62</f>
        <v>999:99.99</v>
      </c>
    </row>
    <row r="141" spans="1:7">
      <c r="A141" t="str">
        <f>IF(申込一覧表!J63="","",申込一覧表!Z63)</f>
        <v/>
      </c>
      <c r="B141" s="143" t="str">
        <f>IF(A141="","",申込一覧表!AI63)</f>
        <v/>
      </c>
      <c r="C141" s="143" t="str">
        <f>IF(A141="","",申込一覧表!AM63)</f>
        <v/>
      </c>
      <c r="D141" s="143" t="str">
        <f>申込一覧表!AC63</f>
        <v/>
      </c>
      <c r="E141">
        <v>0</v>
      </c>
      <c r="F141" s="140">
        <v>5</v>
      </c>
      <c r="G141" s="143" t="str">
        <f>申込一覧表!AR63</f>
        <v>999:99.99</v>
      </c>
    </row>
    <row r="142" spans="1:7">
      <c r="A142" t="str">
        <f>IF(申込一覧表!J64="","",申込一覧表!Z64)</f>
        <v/>
      </c>
      <c r="B142" s="143" t="str">
        <f>IF(A142="","",申込一覧表!AI64)</f>
        <v/>
      </c>
      <c r="C142" s="143" t="str">
        <f>IF(A142="","",申込一覧表!AM64)</f>
        <v/>
      </c>
      <c r="D142" s="143" t="str">
        <f>申込一覧表!AC64</f>
        <v/>
      </c>
      <c r="E142">
        <v>0</v>
      </c>
      <c r="F142" s="140">
        <v>5</v>
      </c>
      <c r="G142" s="143" t="str">
        <f>申込一覧表!AR64</f>
        <v>999:99.99</v>
      </c>
    </row>
    <row r="143" spans="1:7">
      <c r="A143" t="str">
        <f>IF(申込一覧表!J65="","",申込一覧表!Z65)</f>
        <v/>
      </c>
      <c r="B143" s="143" t="str">
        <f>IF(A143="","",申込一覧表!AI65)</f>
        <v/>
      </c>
      <c r="C143" s="143" t="str">
        <f>IF(A143="","",申込一覧表!AM65)</f>
        <v/>
      </c>
      <c r="D143" s="143" t="str">
        <f>申込一覧表!AC65</f>
        <v/>
      </c>
      <c r="E143">
        <v>0</v>
      </c>
      <c r="F143" s="140">
        <v>5</v>
      </c>
      <c r="G143" s="143" t="str">
        <f>申込一覧表!AR65</f>
        <v>999:99.99</v>
      </c>
    </row>
    <row r="144" spans="1:7">
      <c r="A144" t="str">
        <f>IF(申込一覧表!J66="","",申込一覧表!Z66)</f>
        <v/>
      </c>
      <c r="B144" s="143" t="str">
        <f>IF(A144="","",申込一覧表!AI66)</f>
        <v/>
      </c>
      <c r="C144" s="143" t="str">
        <f>IF(A144="","",申込一覧表!AM66)</f>
        <v/>
      </c>
      <c r="D144" s="143" t="str">
        <f>申込一覧表!AC66</f>
        <v/>
      </c>
      <c r="E144">
        <v>0</v>
      </c>
      <c r="F144" s="140">
        <v>5</v>
      </c>
      <c r="G144" s="143" t="str">
        <f>申込一覧表!AR66</f>
        <v>999:99.99</v>
      </c>
    </row>
    <row r="145" spans="1:7">
      <c r="A145" t="str">
        <f>IF(申込一覧表!J67="","",申込一覧表!Z67)</f>
        <v/>
      </c>
      <c r="B145" s="143" t="str">
        <f>IF(A145="","",申込一覧表!AI67)</f>
        <v/>
      </c>
      <c r="C145" s="143" t="str">
        <f>IF(A145="","",申込一覧表!AM67)</f>
        <v/>
      </c>
      <c r="D145" s="143" t="str">
        <f>申込一覧表!AC67</f>
        <v/>
      </c>
      <c r="E145">
        <v>0</v>
      </c>
      <c r="F145" s="140">
        <v>5</v>
      </c>
      <c r="G145" s="143" t="str">
        <f>申込一覧表!AR67</f>
        <v>999:99.99</v>
      </c>
    </row>
    <row r="146" spans="1:7">
      <c r="A146" t="str">
        <f>IF(申込一覧表!J68="","",申込一覧表!Z68)</f>
        <v/>
      </c>
      <c r="B146" s="143" t="str">
        <f>IF(A146="","",申込一覧表!AI68)</f>
        <v/>
      </c>
      <c r="C146" s="143" t="str">
        <f>IF(A146="","",申込一覧表!AM68)</f>
        <v/>
      </c>
      <c r="D146" s="143" t="str">
        <f>申込一覧表!AC68</f>
        <v/>
      </c>
      <c r="E146">
        <v>0</v>
      </c>
      <c r="F146" s="140">
        <v>5</v>
      </c>
      <c r="G146" s="143" t="str">
        <f>申込一覧表!AR68</f>
        <v>999:99.99</v>
      </c>
    </row>
    <row r="147" spans="1:7">
      <c r="A147" t="str">
        <f>IF(申込一覧表!J69="","",申込一覧表!Z69)</f>
        <v/>
      </c>
      <c r="B147" s="143" t="str">
        <f>IF(A147="","",申込一覧表!AI69)</f>
        <v/>
      </c>
      <c r="C147" s="143" t="str">
        <f>IF(A147="","",申込一覧表!AM69)</f>
        <v/>
      </c>
      <c r="D147" s="143" t="str">
        <f>申込一覧表!AC69</f>
        <v/>
      </c>
      <c r="E147">
        <v>0</v>
      </c>
      <c r="F147" s="140">
        <v>5</v>
      </c>
      <c r="G147" s="143" t="str">
        <f>申込一覧表!AR69</f>
        <v>999:99.99</v>
      </c>
    </row>
    <row r="148" spans="1:7">
      <c r="A148" t="str">
        <f>IF(申込一覧表!J70="","",申込一覧表!Z70)</f>
        <v/>
      </c>
      <c r="B148" s="143" t="str">
        <f>IF(A148="","",申込一覧表!AI70)</f>
        <v/>
      </c>
      <c r="C148" s="143" t="str">
        <f>IF(A148="","",申込一覧表!AM70)</f>
        <v/>
      </c>
      <c r="D148" s="143" t="str">
        <f>申込一覧表!AC70</f>
        <v/>
      </c>
      <c r="E148">
        <v>0</v>
      </c>
      <c r="F148" s="140">
        <v>5</v>
      </c>
      <c r="G148" s="143" t="str">
        <f>申込一覧表!AR70</f>
        <v>999:99.99</v>
      </c>
    </row>
    <row r="149" spans="1:7">
      <c r="A149" t="str">
        <f>IF(申込一覧表!J71="","",申込一覧表!Z71)</f>
        <v/>
      </c>
      <c r="B149" s="143" t="str">
        <f>IF(A149="","",申込一覧表!AI71)</f>
        <v/>
      </c>
      <c r="C149" s="143" t="str">
        <f>IF(A149="","",申込一覧表!AM71)</f>
        <v/>
      </c>
      <c r="D149" s="143" t="str">
        <f>申込一覧表!AC71</f>
        <v/>
      </c>
      <c r="E149">
        <v>0</v>
      </c>
      <c r="F149" s="140">
        <v>5</v>
      </c>
      <c r="G149" s="143" t="str">
        <f>申込一覧表!AR71</f>
        <v>999:99.99</v>
      </c>
    </row>
    <row r="150" spans="1:7">
      <c r="A150" t="str">
        <f>IF(申込一覧表!J72="","",申込一覧表!Z72)</f>
        <v/>
      </c>
      <c r="B150" s="143" t="str">
        <f>IF(A150="","",申込一覧表!AI72)</f>
        <v/>
      </c>
      <c r="C150" s="143" t="str">
        <f>IF(A150="","",申込一覧表!AM72)</f>
        <v/>
      </c>
      <c r="D150" s="143" t="str">
        <f>申込一覧表!AC72</f>
        <v/>
      </c>
      <c r="E150">
        <v>0</v>
      </c>
      <c r="F150" s="140">
        <v>5</v>
      </c>
      <c r="G150" s="143" t="str">
        <f>申込一覧表!AR72</f>
        <v>999:99.99</v>
      </c>
    </row>
    <row r="151" spans="1:7">
      <c r="A151" t="str">
        <f>IF(申込一覧表!J73="","",申込一覧表!Z73)</f>
        <v/>
      </c>
      <c r="B151" s="143" t="str">
        <f>IF(A151="","",申込一覧表!AI73)</f>
        <v/>
      </c>
      <c r="C151" s="143" t="str">
        <f>IF(A151="","",申込一覧表!AM73)</f>
        <v/>
      </c>
      <c r="D151" s="143" t="str">
        <f>申込一覧表!AC73</f>
        <v/>
      </c>
      <c r="E151">
        <v>0</v>
      </c>
      <c r="F151" s="140">
        <v>5</v>
      </c>
      <c r="G151" s="143" t="str">
        <f>申込一覧表!AR73</f>
        <v>999:99.99</v>
      </c>
    </row>
    <row r="152" spans="1:7">
      <c r="A152" t="str">
        <f>IF(申込一覧表!J74="","",申込一覧表!Z74)</f>
        <v/>
      </c>
      <c r="B152" s="143" t="str">
        <f>IF(A152="","",申込一覧表!AI74)</f>
        <v/>
      </c>
      <c r="C152" s="143" t="str">
        <f>IF(A152="","",申込一覧表!AM74)</f>
        <v/>
      </c>
      <c r="D152" s="143" t="str">
        <f>申込一覧表!AC74</f>
        <v/>
      </c>
      <c r="E152">
        <v>0</v>
      </c>
      <c r="F152" s="140">
        <v>5</v>
      </c>
      <c r="G152" s="143" t="str">
        <f>申込一覧表!AR74</f>
        <v>999:99.99</v>
      </c>
    </row>
    <row r="153" spans="1:7">
      <c r="A153" t="str">
        <f>IF(申込一覧表!J75="","",申込一覧表!Z75)</f>
        <v/>
      </c>
      <c r="B153" s="143" t="str">
        <f>IF(A153="","",申込一覧表!AI75)</f>
        <v/>
      </c>
      <c r="C153" s="143" t="str">
        <f>IF(A153="","",申込一覧表!AM75)</f>
        <v/>
      </c>
      <c r="D153" s="143" t="str">
        <f>申込一覧表!AC75</f>
        <v/>
      </c>
      <c r="E153">
        <v>0</v>
      </c>
      <c r="F153" s="140">
        <v>5</v>
      </c>
      <c r="G153" s="143" t="str">
        <f>申込一覧表!AR75</f>
        <v>999:99.99</v>
      </c>
    </row>
    <row r="154" spans="1:7">
      <c r="A154" t="str">
        <f>IF(申込一覧表!J76="","",申込一覧表!Z76)</f>
        <v/>
      </c>
      <c r="B154" s="143" t="str">
        <f>IF(A154="","",申込一覧表!AI76)</f>
        <v/>
      </c>
      <c r="C154" s="143" t="str">
        <f>IF(A154="","",申込一覧表!AM76)</f>
        <v/>
      </c>
      <c r="D154" s="143" t="str">
        <f>申込一覧表!AC76</f>
        <v/>
      </c>
      <c r="E154">
        <v>0</v>
      </c>
      <c r="F154" s="140">
        <v>5</v>
      </c>
      <c r="G154" s="143" t="str">
        <f>申込一覧表!AR76</f>
        <v>999:99.99</v>
      </c>
    </row>
    <row r="155" spans="1:7">
      <c r="A155" t="str">
        <f>IF(申込一覧表!J77="","",申込一覧表!Z77)</f>
        <v/>
      </c>
      <c r="B155" s="143" t="str">
        <f>IF(A155="","",申込一覧表!AI77)</f>
        <v/>
      </c>
      <c r="C155" s="143" t="str">
        <f>IF(A155="","",申込一覧表!AM77)</f>
        <v/>
      </c>
      <c r="D155" s="143" t="str">
        <f>申込一覧表!AC77</f>
        <v/>
      </c>
      <c r="E155">
        <v>0</v>
      </c>
      <c r="F155" s="140">
        <v>5</v>
      </c>
      <c r="G155" s="143" t="str">
        <f>申込一覧表!AR77</f>
        <v>999:99.99</v>
      </c>
    </row>
    <row r="156" spans="1:7">
      <c r="A156" t="str">
        <f>IF(申込一覧表!J78="","",申込一覧表!Z78)</f>
        <v/>
      </c>
      <c r="B156" s="143" t="str">
        <f>IF(A156="","",申込一覧表!AI78)</f>
        <v/>
      </c>
      <c r="C156" s="143" t="str">
        <f>IF(A156="","",申込一覧表!AM78)</f>
        <v/>
      </c>
      <c r="D156" s="143" t="str">
        <f>申込一覧表!AC78</f>
        <v/>
      </c>
      <c r="E156">
        <v>0</v>
      </c>
      <c r="F156" s="140">
        <v>5</v>
      </c>
      <c r="G156" s="143" t="str">
        <f>申込一覧表!AR78</f>
        <v>999:99.99</v>
      </c>
    </row>
    <row r="157" spans="1:7">
      <c r="A157" t="str">
        <f>IF(申込一覧表!J79="","",申込一覧表!Z79)</f>
        <v/>
      </c>
      <c r="B157" s="143" t="str">
        <f>IF(A157="","",申込一覧表!AI79)</f>
        <v/>
      </c>
      <c r="C157" s="143" t="str">
        <f>IF(A157="","",申込一覧表!AM79)</f>
        <v/>
      </c>
      <c r="D157" s="143" t="str">
        <f>申込一覧表!AC79</f>
        <v/>
      </c>
      <c r="E157">
        <v>0</v>
      </c>
      <c r="F157" s="140">
        <v>5</v>
      </c>
      <c r="G157" s="143" t="str">
        <f>申込一覧表!AR79</f>
        <v>999:99.99</v>
      </c>
    </row>
    <row r="158" spans="1:7">
      <c r="A158" t="str">
        <f>IF(申込一覧表!J80="","",申込一覧表!Z80)</f>
        <v/>
      </c>
      <c r="B158" s="143" t="str">
        <f>IF(A158="","",申込一覧表!AI80)</f>
        <v/>
      </c>
      <c r="C158" s="143" t="str">
        <f>IF(A158="","",申込一覧表!AM80)</f>
        <v/>
      </c>
      <c r="D158" s="143" t="str">
        <f>申込一覧表!AC80</f>
        <v/>
      </c>
      <c r="E158">
        <v>0</v>
      </c>
      <c r="F158" s="140">
        <v>5</v>
      </c>
      <c r="G158" s="143" t="str">
        <f>申込一覧表!AR80</f>
        <v>999:99.99</v>
      </c>
    </row>
    <row r="159" spans="1:7">
      <c r="A159" t="str">
        <f>IF(申込一覧表!J81="","",申込一覧表!Z81)</f>
        <v/>
      </c>
      <c r="B159" s="143" t="str">
        <f>IF(A159="","",申込一覧表!AI81)</f>
        <v/>
      </c>
      <c r="C159" s="143" t="str">
        <f>IF(A159="","",申込一覧表!AM81)</f>
        <v/>
      </c>
      <c r="D159" s="143" t="str">
        <f>申込一覧表!AC81</f>
        <v/>
      </c>
      <c r="E159">
        <v>0</v>
      </c>
      <c r="F159" s="140">
        <v>5</v>
      </c>
      <c r="G159" s="143" t="str">
        <f>申込一覧表!AR81</f>
        <v>999:99.99</v>
      </c>
    </row>
    <row r="160" spans="1:7">
      <c r="A160" t="str">
        <f>IF(申込一覧表!J82="","",申込一覧表!Z82)</f>
        <v/>
      </c>
      <c r="B160" s="143" t="str">
        <f>IF(A160="","",申込一覧表!AI82)</f>
        <v/>
      </c>
      <c r="C160" s="143" t="str">
        <f>IF(A160="","",申込一覧表!AM82)</f>
        <v/>
      </c>
      <c r="D160" s="143" t="str">
        <f>申込一覧表!AC82</f>
        <v/>
      </c>
      <c r="E160">
        <v>0</v>
      </c>
      <c r="F160" s="140">
        <v>5</v>
      </c>
      <c r="G160" s="143" t="str">
        <f>申込一覧表!AR82</f>
        <v>999:99.99</v>
      </c>
    </row>
    <row r="161" spans="1:7">
      <c r="A161" t="str">
        <f>IF(申込一覧表!J83="","",申込一覧表!Z83)</f>
        <v/>
      </c>
      <c r="B161" s="143" t="str">
        <f>IF(A161="","",申込一覧表!AI83)</f>
        <v/>
      </c>
      <c r="C161" s="143" t="str">
        <f>IF(A161="","",申込一覧表!AM83)</f>
        <v/>
      </c>
      <c r="D161" s="143" t="str">
        <f>申込一覧表!AC83</f>
        <v/>
      </c>
      <c r="E161">
        <v>0</v>
      </c>
      <c r="F161" s="140">
        <v>5</v>
      </c>
      <c r="G161" s="143" t="str">
        <f>申込一覧表!AR83</f>
        <v>999:99.99</v>
      </c>
    </row>
    <row r="162" spans="1:7">
      <c r="A162" t="str">
        <f>IF(申込一覧表!J84="","",申込一覧表!Z84)</f>
        <v/>
      </c>
      <c r="B162" s="143" t="str">
        <f>IF(A162="","",申込一覧表!AI84)</f>
        <v/>
      </c>
      <c r="C162" s="143" t="str">
        <f>IF(A162="","",申込一覧表!AM84)</f>
        <v/>
      </c>
      <c r="D162" s="143" t="str">
        <f>申込一覧表!AC84</f>
        <v/>
      </c>
      <c r="E162">
        <v>0</v>
      </c>
      <c r="F162" s="140">
        <v>5</v>
      </c>
      <c r="G162" s="143" t="str">
        <f>申込一覧表!AR84</f>
        <v>999:99.99</v>
      </c>
    </row>
    <row r="163" spans="1:7">
      <c r="A163" t="str">
        <f>IF(申込一覧表!J85="","",申込一覧表!Z85)</f>
        <v/>
      </c>
      <c r="B163" s="143" t="str">
        <f>IF(A163="","",申込一覧表!AI85)</f>
        <v/>
      </c>
      <c r="C163" s="143" t="str">
        <f>IF(A163="","",申込一覧表!AM85)</f>
        <v/>
      </c>
      <c r="D163" s="143" t="str">
        <f>申込一覧表!AC85</f>
        <v/>
      </c>
      <c r="E163">
        <v>0</v>
      </c>
      <c r="F163" s="140">
        <v>5</v>
      </c>
      <c r="G163" s="143" t="str">
        <f>申込一覧表!AR85</f>
        <v>999:99.99</v>
      </c>
    </row>
    <row r="164" spans="1:7">
      <c r="A164" t="str">
        <f>IF(申込一覧表!J86="","",申込一覧表!Z86)</f>
        <v/>
      </c>
      <c r="B164" s="143" t="str">
        <f>IF(A164="","",申込一覧表!AI86)</f>
        <v/>
      </c>
      <c r="C164" s="143" t="str">
        <f>IF(A164="","",申込一覧表!AM86)</f>
        <v/>
      </c>
      <c r="D164" s="143" t="str">
        <f>申込一覧表!AC86</f>
        <v/>
      </c>
      <c r="E164">
        <v>0</v>
      </c>
      <c r="F164" s="140">
        <v>5</v>
      </c>
      <c r="G164" s="143" t="str">
        <f>申込一覧表!AR86</f>
        <v>999:99.99</v>
      </c>
    </row>
    <row r="165" spans="1:7">
      <c r="A165" s="137" t="str">
        <f>IF(申込一覧表!J87="","",申込一覧表!Z87)</f>
        <v/>
      </c>
      <c r="B165" s="137" t="str">
        <f>IF(A165="","",申込一覧表!AI87)</f>
        <v/>
      </c>
      <c r="C165" s="137" t="str">
        <f>IF(A165="","",申込一覧表!AM87)</f>
        <v/>
      </c>
      <c r="D165" s="137" t="str">
        <f>申込一覧表!AC87</f>
        <v/>
      </c>
      <c r="E165" s="137">
        <v>0</v>
      </c>
      <c r="F165" s="141">
        <v>5</v>
      </c>
      <c r="G165" s="137" t="str">
        <f>申込一覧表!AR87</f>
        <v>999:99.99</v>
      </c>
    </row>
    <row r="166" spans="1:7">
      <c r="A166" t="str">
        <f>IF(申込一覧表!L6="","",申込一覧表!Z6)</f>
        <v/>
      </c>
      <c r="B166" t="str">
        <f>IF(A166="","",申込一覧表!AJ6)</f>
        <v/>
      </c>
      <c r="C166" t="str">
        <f>IF(A166="","",申込一覧表!AN6)</f>
        <v/>
      </c>
      <c r="D166" t="str">
        <f>申込一覧表!AC6</f>
        <v/>
      </c>
      <c r="E166" s="140">
        <v>0</v>
      </c>
      <c r="F166" s="140">
        <v>0</v>
      </c>
      <c r="G166" s="144" t="str">
        <f>申込一覧表!AS6</f>
        <v>999:99.99</v>
      </c>
    </row>
    <row r="167" spans="1:7">
      <c r="A167" t="str">
        <f>IF(申込一覧表!L7="","",申込一覧表!Z7)</f>
        <v/>
      </c>
      <c r="B167" t="str">
        <f>IF(A167="","",申込一覧表!AJ7)</f>
        <v/>
      </c>
      <c r="C167" t="str">
        <f>IF(A167="","",申込一覧表!AN7)</f>
        <v/>
      </c>
      <c r="D167" t="str">
        <f>申込一覧表!AC7</f>
        <v/>
      </c>
      <c r="E167" s="140">
        <v>0</v>
      </c>
      <c r="F167" s="140">
        <v>0</v>
      </c>
      <c r="G167" s="143" t="str">
        <f>申込一覧表!AS7</f>
        <v>999:99.99</v>
      </c>
    </row>
    <row r="168" spans="1:7">
      <c r="A168" t="str">
        <f>IF(申込一覧表!L8="","",申込一覧表!Z8)</f>
        <v/>
      </c>
      <c r="B168" t="str">
        <f>IF(A168="","",申込一覧表!AJ8)</f>
        <v/>
      </c>
      <c r="C168" t="str">
        <f>IF(A168="","",申込一覧表!AN8)</f>
        <v/>
      </c>
      <c r="D168" t="str">
        <f>申込一覧表!AC8</f>
        <v/>
      </c>
      <c r="E168" s="140">
        <v>0</v>
      </c>
      <c r="F168" s="140">
        <v>0</v>
      </c>
      <c r="G168" s="143" t="str">
        <f>申込一覧表!AS8</f>
        <v>999:99.99</v>
      </c>
    </row>
    <row r="169" spans="1:7">
      <c r="A169" t="str">
        <f>IF(申込一覧表!L9="","",申込一覧表!Z9)</f>
        <v/>
      </c>
      <c r="B169" t="str">
        <f>IF(A169="","",申込一覧表!AJ9)</f>
        <v/>
      </c>
      <c r="C169" t="str">
        <f>IF(A169="","",申込一覧表!AN9)</f>
        <v/>
      </c>
      <c r="D169" t="str">
        <f>申込一覧表!AC9</f>
        <v/>
      </c>
      <c r="E169" s="140">
        <v>0</v>
      </c>
      <c r="F169" s="140">
        <v>0</v>
      </c>
      <c r="G169" s="143" t="str">
        <f>申込一覧表!AS9</f>
        <v>999:99.99</v>
      </c>
    </row>
    <row r="170" spans="1:7">
      <c r="A170" t="str">
        <f>IF(申込一覧表!L10="","",申込一覧表!Z10)</f>
        <v/>
      </c>
      <c r="B170" t="str">
        <f>IF(A170="","",申込一覧表!AJ10)</f>
        <v/>
      </c>
      <c r="C170" t="str">
        <f>IF(A170="","",申込一覧表!AN10)</f>
        <v/>
      </c>
      <c r="D170" t="str">
        <f>申込一覧表!AC10</f>
        <v/>
      </c>
      <c r="E170" s="140">
        <v>0</v>
      </c>
      <c r="F170" s="140">
        <v>0</v>
      </c>
      <c r="G170" s="143" t="str">
        <f>申込一覧表!AS10</f>
        <v>999:99.99</v>
      </c>
    </row>
    <row r="171" spans="1:7">
      <c r="A171" t="str">
        <f>IF(申込一覧表!L11="","",申込一覧表!Z11)</f>
        <v/>
      </c>
      <c r="B171" t="str">
        <f>IF(A171="","",申込一覧表!AJ11)</f>
        <v/>
      </c>
      <c r="C171" t="str">
        <f>IF(A171="","",申込一覧表!AN11)</f>
        <v/>
      </c>
      <c r="D171" t="str">
        <f>申込一覧表!AC11</f>
        <v/>
      </c>
      <c r="E171" s="140">
        <v>0</v>
      </c>
      <c r="F171" s="140">
        <v>0</v>
      </c>
      <c r="G171" s="143" t="str">
        <f>申込一覧表!AS11</f>
        <v>999:99.99</v>
      </c>
    </row>
    <row r="172" spans="1:7">
      <c r="A172" t="str">
        <f>IF(申込一覧表!L12="","",申込一覧表!Z12)</f>
        <v/>
      </c>
      <c r="B172" t="str">
        <f>IF(A172="","",申込一覧表!AJ12)</f>
        <v/>
      </c>
      <c r="C172" t="str">
        <f>IF(A172="","",申込一覧表!AN12)</f>
        <v/>
      </c>
      <c r="D172" t="str">
        <f>申込一覧表!AC12</f>
        <v/>
      </c>
      <c r="E172" s="140">
        <v>0</v>
      </c>
      <c r="F172" s="140">
        <v>0</v>
      </c>
      <c r="G172" s="143" t="str">
        <f>申込一覧表!AS12</f>
        <v>999:99.99</v>
      </c>
    </row>
    <row r="173" spans="1:7">
      <c r="A173" t="str">
        <f>IF(申込一覧表!L13="","",申込一覧表!Z13)</f>
        <v/>
      </c>
      <c r="B173" t="str">
        <f>IF(A173="","",申込一覧表!AJ13)</f>
        <v/>
      </c>
      <c r="C173" t="str">
        <f>IF(A173="","",申込一覧表!AN13)</f>
        <v/>
      </c>
      <c r="D173" t="str">
        <f>申込一覧表!AC13</f>
        <v/>
      </c>
      <c r="E173" s="140">
        <v>0</v>
      </c>
      <c r="F173" s="140">
        <v>0</v>
      </c>
      <c r="G173" s="143" t="str">
        <f>申込一覧表!AS13</f>
        <v>999:99.99</v>
      </c>
    </row>
    <row r="174" spans="1:7">
      <c r="A174" t="str">
        <f>IF(申込一覧表!L14="","",申込一覧表!Z14)</f>
        <v/>
      </c>
      <c r="B174" t="str">
        <f>IF(A174="","",申込一覧表!AJ14)</f>
        <v/>
      </c>
      <c r="C174" t="str">
        <f>IF(A174="","",申込一覧表!AN14)</f>
        <v/>
      </c>
      <c r="D174" t="str">
        <f>申込一覧表!AC14</f>
        <v/>
      </c>
      <c r="E174" s="140">
        <v>0</v>
      </c>
      <c r="F174" s="140">
        <v>0</v>
      </c>
      <c r="G174" s="143" t="str">
        <f>申込一覧表!AS14</f>
        <v>999:99.99</v>
      </c>
    </row>
    <row r="175" spans="1:7">
      <c r="A175" t="str">
        <f>IF(申込一覧表!L15="","",申込一覧表!Z15)</f>
        <v/>
      </c>
      <c r="B175" t="str">
        <f>IF(A175="","",申込一覧表!AJ15)</f>
        <v/>
      </c>
      <c r="C175" t="str">
        <f>IF(A175="","",申込一覧表!AN15)</f>
        <v/>
      </c>
      <c r="D175" t="str">
        <f>申込一覧表!AC15</f>
        <v/>
      </c>
      <c r="E175" s="140">
        <v>0</v>
      </c>
      <c r="F175" s="140">
        <v>0</v>
      </c>
      <c r="G175" s="143" t="str">
        <f>申込一覧表!AS15</f>
        <v>999:99.99</v>
      </c>
    </row>
    <row r="176" spans="1:7">
      <c r="A176" t="str">
        <f>IF(申込一覧表!L16="","",申込一覧表!Z16)</f>
        <v/>
      </c>
      <c r="B176" t="str">
        <f>IF(A176="","",申込一覧表!AJ16)</f>
        <v/>
      </c>
      <c r="C176" t="str">
        <f>IF(A176="","",申込一覧表!AN16)</f>
        <v/>
      </c>
      <c r="D176" t="str">
        <f>申込一覧表!AC16</f>
        <v/>
      </c>
      <c r="E176" s="140">
        <v>0</v>
      </c>
      <c r="F176" s="140">
        <v>0</v>
      </c>
      <c r="G176" s="143" t="str">
        <f>申込一覧表!AS16</f>
        <v>999:99.99</v>
      </c>
    </row>
    <row r="177" spans="1:7">
      <c r="A177" t="str">
        <f>IF(申込一覧表!L17="","",申込一覧表!Z17)</f>
        <v/>
      </c>
      <c r="B177" t="str">
        <f>IF(A177="","",申込一覧表!AJ17)</f>
        <v/>
      </c>
      <c r="C177" t="str">
        <f>IF(A177="","",申込一覧表!AN17)</f>
        <v/>
      </c>
      <c r="D177" t="str">
        <f>申込一覧表!AC17</f>
        <v/>
      </c>
      <c r="E177" s="140">
        <v>0</v>
      </c>
      <c r="F177" s="140">
        <v>0</v>
      </c>
      <c r="G177" s="143" t="str">
        <f>申込一覧表!AS17</f>
        <v>999:99.99</v>
      </c>
    </row>
    <row r="178" spans="1:7">
      <c r="A178" t="str">
        <f>IF(申込一覧表!L18="","",申込一覧表!Z18)</f>
        <v/>
      </c>
      <c r="B178" t="str">
        <f>IF(A178="","",申込一覧表!AJ18)</f>
        <v/>
      </c>
      <c r="C178" t="str">
        <f>IF(A178="","",申込一覧表!AN18)</f>
        <v/>
      </c>
      <c r="D178" t="str">
        <f>申込一覧表!AC18</f>
        <v/>
      </c>
      <c r="E178" s="140">
        <v>0</v>
      </c>
      <c r="F178" s="140">
        <v>0</v>
      </c>
      <c r="G178" s="143" t="str">
        <f>申込一覧表!AS18</f>
        <v>999:99.99</v>
      </c>
    </row>
    <row r="179" spans="1:7">
      <c r="A179" t="str">
        <f>IF(申込一覧表!L19="","",申込一覧表!Z19)</f>
        <v/>
      </c>
      <c r="B179" t="str">
        <f>IF(A179="","",申込一覧表!AJ19)</f>
        <v/>
      </c>
      <c r="C179" t="str">
        <f>IF(A179="","",申込一覧表!AN19)</f>
        <v/>
      </c>
      <c r="D179" t="str">
        <f>申込一覧表!AC19</f>
        <v/>
      </c>
      <c r="E179" s="140">
        <v>0</v>
      </c>
      <c r="F179" s="140">
        <v>0</v>
      </c>
      <c r="G179" s="143" t="str">
        <f>申込一覧表!AS19</f>
        <v>999:99.99</v>
      </c>
    </row>
    <row r="180" spans="1:7">
      <c r="A180" t="str">
        <f>IF(申込一覧表!L20="","",申込一覧表!Z20)</f>
        <v/>
      </c>
      <c r="B180" t="str">
        <f>IF(A180="","",申込一覧表!AJ20)</f>
        <v/>
      </c>
      <c r="C180" t="str">
        <f>IF(A180="","",申込一覧表!AN20)</f>
        <v/>
      </c>
      <c r="D180" t="str">
        <f>申込一覧表!AC20</f>
        <v/>
      </c>
      <c r="E180" s="140">
        <v>0</v>
      </c>
      <c r="F180" s="140">
        <v>0</v>
      </c>
      <c r="G180" s="143" t="str">
        <f>申込一覧表!AS20</f>
        <v>999:99.99</v>
      </c>
    </row>
    <row r="181" spans="1:7">
      <c r="A181" t="str">
        <f>IF(申込一覧表!L21="","",申込一覧表!Z21)</f>
        <v/>
      </c>
      <c r="B181" t="str">
        <f>IF(A181="","",申込一覧表!AJ21)</f>
        <v/>
      </c>
      <c r="C181" t="str">
        <f>IF(A181="","",申込一覧表!AN21)</f>
        <v/>
      </c>
      <c r="D181" t="str">
        <f>申込一覧表!AC21</f>
        <v/>
      </c>
      <c r="E181" s="140">
        <v>0</v>
      </c>
      <c r="F181" s="140">
        <v>0</v>
      </c>
      <c r="G181" s="143" t="str">
        <f>申込一覧表!AS21</f>
        <v>999:99.99</v>
      </c>
    </row>
    <row r="182" spans="1:7">
      <c r="A182" t="str">
        <f>IF(申込一覧表!L22="","",申込一覧表!Z22)</f>
        <v/>
      </c>
      <c r="B182" t="str">
        <f>IF(A182="","",申込一覧表!AJ22)</f>
        <v/>
      </c>
      <c r="C182" t="str">
        <f>IF(A182="","",申込一覧表!AN22)</f>
        <v/>
      </c>
      <c r="D182" t="str">
        <f>申込一覧表!AC22</f>
        <v/>
      </c>
      <c r="E182" s="140">
        <v>0</v>
      </c>
      <c r="F182" s="140">
        <v>0</v>
      </c>
      <c r="G182" s="143" t="str">
        <f>申込一覧表!AS22</f>
        <v>999:99.99</v>
      </c>
    </row>
    <row r="183" spans="1:7">
      <c r="A183" t="str">
        <f>IF(申込一覧表!L23="","",申込一覧表!Z23)</f>
        <v/>
      </c>
      <c r="B183" t="str">
        <f>IF(A183="","",申込一覧表!AJ23)</f>
        <v/>
      </c>
      <c r="C183" t="str">
        <f>IF(A183="","",申込一覧表!AN23)</f>
        <v/>
      </c>
      <c r="D183" t="str">
        <f>申込一覧表!AC23</f>
        <v/>
      </c>
      <c r="E183" s="140">
        <v>0</v>
      </c>
      <c r="F183" s="140">
        <v>0</v>
      </c>
      <c r="G183" s="143" t="str">
        <f>申込一覧表!AS23</f>
        <v>999:99.99</v>
      </c>
    </row>
    <row r="184" spans="1:7">
      <c r="A184" t="str">
        <f>IF(申込一覧表!L24="","",申込一覧表!Z24)</f>
        <v/>
      </c>
      <c r="B184" t="str">
        <f>IF(A184="","",申込一覧表!AJ24)</f>
        <v/>
      </c>
      <c r="C184" t="str">
        <f>IF(A184="","",申込一覧表!AN24)</f>
        <v/>
      </c>
      <c r="D184" t="str">
        <f>申込一覧表!AC24</f>
        <v/>
      </c>
      <c r="E184" s="140">
        <v>0</v>
      </c>
      <c r="F184" s="140">
        <v>0</v>
      </c>
      <c r="G184" s="143" t="str">
        <f>申込一覧表!AS24</f>
        <v>999:99.99</v>
      </c>
    </row>
    <row r="185" spans="1:7">
      <c r="A185" t="str">
        <f>IF(申込一覧表!L25="","",申込一覧表!Z25)</f>
        <v/>
      </c>
      <c r="B185" t="str">
        <f>IF(A185="","",申込一覧表!AJ25)</f>
        <v/>
      </c>
      <c r="C185" t="str">
        <f>IF(A185="","",申込一覧表!AN25)</f>
        <v/>
      </c>
      <c r="D185" t="str">
        <f>申込一覧表!AC25</f>
        <v/>
      </c>
      <c r="E185" s="140">
        <v>0</v>
      </c>
      <c r="F185" s="140">
        <v>0</v>
      </c>
      <c r="G185" s="143" t="str">
        <f>申込一覧表!AS25</f>
        <v>999:99.99</v>
      </c>
    </row>
    <row r="186" spans="1:7">
      <c r="A186" t="str">
        <f>IF(申込一覧表!L26="","",申込一覧表!Z26)</f>
        <v/>
      </c>
      <c r="B186" t="str">
        <f>IF(A186="","",申込一覧表!AJ26)</f>
        <v/>
      </c>
      <c r="C186" t="str">
        <f>IF(A186="","",申込一覧表!AN26)</f>
        <v/>
      </c>
      <c r="D186" t="str">
        <f>申込一覧表!AC26</f>
        <v/>
      </c>
      <c r="E186" s="140">
        <v>0</v>
      </c>
      <c r="F186" s="140">
        <v>0</v>
      </c>
      <c r="G186" s="143" t="str">
        <f>申込一覧表!AS26</f>
        <v>999:99.99</v>
      </c>
    </row>
    <row r="187" spans="1:7">
      <c r="A187" t="str">
        <f>IF(申込一覧表!L27="","",申込一覧表!Z27)</f>
        <v/>
      </c>
      <c r="B187" t="str">
        <f>IF(A187="","",申込一覧表!AJ27)</f>
        <v/>
      </c>
      <c r="C187" t="str">
        <f>IF(A187="","",申込一覧表!AN27)</f>
        <v/>
      </c>
      <c r="D187" t="str">
        <f>申込一覧表!AC27</f>
        <v/>
      </c>
      <c r="E187" s="140">
        <v>0</v>
      </c>
      <c r="F187" s="140">
        <v>0</v>
      </c>
      <c r="G187" s="143" t="str">
        <f>申込一覧表!AS27</f>
        <v>999:99.99</v>
      </c>
    </row>
    <row r="188" spans="1:7">
      <c r="A188" t="str">
        <f>IF(申込一覧表!L28="","",申込一覧表!Z28)</f>
        <v/>
      </c>
      <c r="B188" t="str">
        <f>IF(A188="","",申込一覧表!AJ28)</f>
        <v/>
      </c>
      <c r="C188" t="str">
        <f>IF(A188="","",申込一覧表!AN28)</f>
        <v/>
      </c>
      <c r="D188" t="str">
        <f>申込一覧表!AC28</f>
        <v/>
      </c>
      <c r="E188" s="140">
        <v>0</v>
      </c>
      <c r="F188" s="140">
        <v>0</v>
      </c>
      <c r="G188" s="143" t="str">
        <f>申込一覧表!AS28</f>
        <v>999:99.99</v>
      </c>
    </row>
    <row r="189" spans="1:7">
      <c r="A189" t="str">
        <f>IF(申込一覧表!L29="","",申込一覧表!Z29)</f>
        <v/>
      </c>
      <c r="B189" t="str">
        <f>IF(A189="","",申込一覧表!AJ29)</f>
        <v/>
      </c>
      <c r="C189" t="str">
        <f>IF(A189="","",申込一覧表!AN29)</f>
        <v/>
      </c>
      <c r="D189" t="str">
        <f>申込一覧表!AC29</f>
        <v/>
      </c>
      <c r="E189" s="140">
        <v>0</v>
      </c>
      <c r="F189" s="140">
        <v>0</v>
      </c>
      <c r="G189" s="143" t="str">
        <f>申込一覧表!AS29</f>
        <v>999:99.99</v>
      </c>
    </row>
    <row r="190" spans="1:7">
      <c r="A190" t="str">
        <f>IF(申込一覧表!L30="","",申込一覧表!Z30)</f>
        <v/>
      </c>
      <c r="B190" t="str">
        <f>IF(A190="","",申込一覧表!AJ30)</f>
        <v/>
      </c>
      <c r="C190" t="str">
        <f>IF(A190="","",申込一覧表!AN30)</f>
        <v/>
      </c>
      <c r="D190" t="str">
        <f>申込一覧表!AC30</f>
        <v/>
      </c>
      <c r="E190" s="140">
        <v>0</v>
      </c>
      <c r="F190" s="140">
        <v>0</v>
      </c>
      <c r="G190" s="143" t="str">
        <f>申込一覧表!AS30</f>
        <v>999:99.99</v>
      </c>
    </row>
    <row r="191" spans="1:7">
      <c r="A191" t="str">
        <f>IF(申込一覧表!L31="","",申込一覧表!Z31)</f>
        <v/>
      </c>
      <c r="B191" t="str">
        <f>IF(A191="","",申込一覧表!AJ31)</f>
        <v/>
      </c>
      <c r="C191" t="str">
        <f>IF(A191="","",申込一覧表!AN31)</f>
        <v/>
      </c>
      <c r="D191" t="str">
        <f>申込一覧表!AC31</f>
        <v/>
      </c>
      <c r="E191" s="140">
        <v>0</v>
      </c>
      <c r="F191" s="140">
        <v>0</v>
      </c>
      <c r="G191" s="143" t="str">
        <f>申込一覧表!AS31</f>
        <v>999:99.99</v>
      </c>
    </row>
    <row r="192" spans="1:7">
      <c r="A192" t="str">
        <f>IF(申込一覧表!L32="","",申込一覧表!Z32)</f>
        <v/>
      </c>
      <c r="B192" t="str">
        <f>IF(A192="","",申込一覧表!AJ32)</f>
        <v/>
      </c>
      <c r="C192" t="str">
        <f>IF(A192="","",申込一覧表!AN32)</f>
        <v/>
      </c>
      <c r="D192" t="str">
        <f>申込一覧表!AC32</f>
        <v/>
      </c>
      <c r="E192" s="140">
        <v>0</v>
      </c>
      <c r="F192" s="140">
        <v>0</v>
      </c>
      <c r="G192" s="143" t="str">
        <f>申込一覧表!AS32</f>
        <v>999:99.99</v>
      </c>
    </row>
    <row r="193" spans="1:7">
      <c r="A193" t="str">
        <f>IF(申込一覧表!L33="","",申込一覧表!Z33)</f>
        <v/>
      </c>
      <c r="B193" t="str">
        <f>IF(A193="","",申込一覧表!AJ33)</f>
        <v/>
      </c>
      <c r="C193" t="str">
        <f>IF(A193="","",申込一覧表!AN33)</f>
        <v/>
      </c>
      <c r="D193" t="str">
        <f>申込一覧表!AC33</f>
        <v/>
      </c>
      <c r="E193" s="140">
        <v>0</v>
      </c>
      <c r="F193" s="140">
        <v>0</v>
      </c>
      <c r="G193" s="143" t="str">
        <f>申込一覧表!AS33</f>
        <v>999:99.99</v>
      </c>
    </row>
    <row r="194" spans="1:7">
      <c r="A194" t="str">
        <f>IF(申込一覧表!L34="","",申込一覧表!Z34)</f>
        <v/>
      </c>
      <c r="B194" t="str">
        <f>IF(A194="","",申込一覧表!AJ34)</f>
        <v/>
      </c>
      <c r="C194" t="str">
        <f>IF(A194="","",申込一覧表!AN34)</f>
        <v/>
      </c>
      <c r="D194" t="str">
        <f>申込一覧表!AC34</f>
        <v/>
      </c>
      <c r="E194" s="140">
        <v>0</v>
      </c>
      <c r="F194" s="140">
        <v>0</v>
      </c>
      <c r="G194" s="143" t="str">
        <f>申込一覧表!AS34</f>
        <v>999:99.99</v>
      </c>
    </row>
    <row r="195" spans="1:7">
      <c r="A195" t="str">
        <f>IF(申込一覧表!L35="","",申込一覧表!Z35)</f>
        <v/>
      </c>
      <c r="B195" t="str">
        <f>IF(A195="","",申込一覧表!AJ35)</f>
        <v/>
      </c>
      <c r="C195" t="str">
        <f>IF(A195="","",申込一覧表!AN35)</f>
        <v/>
      </c>
      <c r="D195" t="str">
        <f>申込一覧表!AC35</f>
        <v/>
      </c>
      <c r="E195" s="140">
        <v>0</v>
      </c>
      <c r="F195" s="140">
        <v>0</v>
      </c>
      <c r="G195" s="143" t="str">
        <f>申込一覧表!AS35</f>
        <v>999:99.99</v>
      </c>
    </row>
    <row r="196" spans="1:7">
      <c r="A196" t="str">
        <f>IF(申込一覧表!L36="","",申込一覧表!Z36)</f>
        <v/>
      </c>
      <c r="B196" t="str">
        <f>IF(A196="","",申込一覧表!AJ36)</f>
        <v/>
      </c>
      <c r="C196" t="str">
        <f>IF(A196="","",申込一覧表!AN36)</f>
        <v/>
      </c>
      <c r="D196" t="str">
        <f>申込一覧表!AC36</f>
        <v/>
      </c>
      <c r="E196" s="140">
        <v>0</v>
      </c>
      <c r="F196" s="140">
        <v>0</v>
      </c>
      <c r="G196" s="143" t="str">
        <f>申込一覧表!AS36</f>
        <v>999:99.99</v>
      </c>
    </row>
    <row r="197" spans="1:7">
      <c r="A197" t="str">
        <f>IF(申込一覧表!L37="","",申込一覧表!Z37)</f>
        <v/>
      </c>
      <c r="B197" t="str">
        <f>IF(A197="","",申込一覧表!AJ37)</f>
        <v/>
      </c>
      <c r="C197" t="str">
        <f>IF(A197="","",申込一覧表!AN37)</f>
        <v/>
      </c>
      <c r="D197" t="str">
        <f>申込一覧表!AC37</f>
        <v/>
      </c>
      <c r="E197" s="140">
        <v>0</v>
      </c>
      <c r="F197" s="140">
        <v>0</v>
      </c>
      <c r="G197" s="143" t="str">
        <f>申込一覧表!AS37</f>
        <v>999:99.99</v>
      </c>
    </row>
    <row r="198" spans="1:7">
      <c r="A198" t="str">
        <f>IF(申込一覧表!L38="","",申込一覧表!Z38)</f>
        <v/>
      </c>
      <c r="B198" t="str">
        <f>IF(A198="","",申込一覧表!AJ38)</f>
        <v/>
      </c>
      <c r="C198" t="str">
        <f>IF(A198="","",申込一覧表!AN38)</f>
        <v/>
      </c>
      <c r="D198" t="str">
        <f>申込一覧表!AC38</f>
        <v/>
      </c>
      <c r="E198" s="140">
        <v>0</v>
      </c>
      <c r="F198" s="140">
        <v>0</v>
      </c>
      <c r="G198" s="143" t="str">
        <f>申込一覧表!AS38</f>
        <v>999:99.99</v>
      </c>
    </row>
    <row r="199" spans="1:7">
      <c r="A199" t="str">
        <f>IF(申込一覧表!L39="","",申込一覧表!Z39)</f>
        <v/>
      </c>
      <c r="B199" t="str">
        <f>IF(A199="","",申込一覧表!AJ39)</f>
        <v/>
      </c>
      <c r="C199" t="str">
        <f>IF(A199="","",申込一覧表!AN39)</f>
        <v/>
      </c>
      <c r="D199" t="str">
        <f>申込一覧表!AC39</f>
        <v/>
      </c>
      <c r="E199" s="140">
        <v>0</v>
      </c>
      <c r="F199" s="140">
        <v>0</v>
      </c>
      <c r="G199" s="143" t="str">
        <f>申込一覧表!AS39</f>
        <v>999:99.99</v>
      </c>
    </row>
    <row r="200" spans="1:7">
      <c r="A200" t="str">
        <f>IF(申込一覧表!L40="","",申込一覧表!Z40)</f>
        <v/>
      </c>
      <c r="B200" t="str">
        <f>IF(A200="","",申込一覧表!AJ40)</f>
        <v/>
      </c>
      <c r="C200" t="str">
        <f>IF(A200="","",申込一覧表!AN40)</f>
        <v/>
      </c>
      <c r="D200" t="str">
        <f>申込一覧表!AC40</f>
        <v/>
      </c>
      <c r="E200" s="140">
        <v>0</v>
      </c>
      <c r="F200" s="140">
        <v>0</v>
      </c>
      <c r="G200" s="143" t="str">
        <f>申込一覧表!AS40</f>
        <v>999:99.99</v>
      </c>
    </row>
    <row r="201" spans="1:7">
      <c r="A201" t="str">
        <f>IF(申込一覧表!L41="","",申込一覧表!Z41)</f>
        <v/>
      </c>
      <c r="B201" t="str">
        <f>IF(A201="","",申込一覧表!AJ41)</f>
        <v/>
      </c>
      <c r="C201" t="str">
        <f>IF(A201="","",申込一覧表!AN41)</f>
        <v/>
      </c>
      <c r="D201" t="str">
        <f>申込一覧表!AC41</f>
        <v/>
      </c>
      <c r="E201" s="140">
        <v>0</v>
      </c>
      <c r="F201" s="140">
        <v>0</v>
      </c>
      <c r="G201" s="143" t="str">
        <f>申込一覧表!AS41</f>
        <v>999:99.99</v>
      </c>
    </row>
    <row r="202" spans="1:7">
      <c r="A202" t="str">
        <f>IF(申込一覧表!L42="","",申込一覧表!Z42)</f>
        <v/>
      </c>
      <c r="B202" t="str">
        <f>IF(A202="","",申込一覧表!AJ42)</f>
        <v/>
      </c>
      <c r="C202" t="str">
        <f>IF(A202="","",申込一覧表!AN42)</f>
        <v/>
      </c>
      <c r="D202" t="str">
        <f>申込一覧表!AC42</f>
        <v/>
      </c>
      <c r="E202" s="140">
        <v>0</v>
      </c>
      <c r="F202" s="140">
        <v>0</v>
      </c>
      <c r="G202" s="143" t="str">
        <f>申込一覧表!AS42</f>
        <v>999:99.99</v>
      </c>
    </row>
    <row r="203" spans="1:7">
      <c r="A203" t="str">
        <f>IF(申込一覧表!L43="","",申込一覧表!Z43)</f>
        <v/>
      </c>
      <c r="B203" t="str">
        <f>IF(A203="","",申込一覧表!AJ43)</f>
        <v/>
      </c>
      <c r="C203" t="str">
        <f>IF(A203="","",申込一覧表!AN43)</f>
        <v/>
      </c>
      <c r="D203" t="str">
        <f>申込一覧表!AC43</f>
        <v/>
      </c>
      <c r="E203" s="140">
        <v>0</v>
      </c>
      <c r="F203" s="140">
        <v>0</v>
      </c>
      <c r="G203" s="143" t="str">
        <f>申込一覧表!AS43</f>
        <v>999:99.99</v>
      </c>
    </row>
    <row r="204" spans="1:7">
      <c r="A204" t="str">
        <f>IF(申込一覧表!L44="","",申込一覧表!Z44)</f>
        <v/>
      </c>
      <c r="B204" t="str">
        <f>IF(A204="","",申込一覧表!AJ44)</f>
        <v/>
      </c>
      <c r="C204" t="str">
        <f>IF(A204="","",申込一覧表!AN44)</f>
        <v/>
      </c>
      <c r="D204" t="str">
        <f>申込一覧表!AC44</f>
        <v/>
      </c>
      <c r="E204" s="140">
        <v>0</v>
      </c>
      <c r="F204" s="140">
        <v>0</v>
      </c>
      <c r="G204" s="143" t="str">
        <f>申込一覧表!AS44</f>
        <v>999:99.99</v>
      </c>
    </row>
    <row r="205" spans="1:7">
      <c r="A205" s="137" t="str">
        <f>IF(申込一覧表!L45="","",申込一覧表!Z45)</f>
        <v/>
      </c>
      <c r="B205" s="137" t="str">
        <f>IF(A205="","",申込一覧表!AJ45)</f>
        <v/>
      </c>
      <c r="C205" s="137" t="str">
        <f>IF(A205="","",申込一覧表!AN45)</f>
        <v/>
      </c>
      <c r="D205" s="137" t="str">
        <f>申込一覧表!AC45</f>
        <v/>
      </c>
      <c r="E205" s="141">
        <v>0</v>
      </c>
      <c r="F205" s="141">
        <v>0</v>
      </c>
      <c r="G205" s="137" t="str">
        <f>申込一覧表!AS45</f>
        <v>999:99.99</v>
      </c>
    </row>
    <row r="206" spans="1:7">
      <c r="E206" s="140"/>
      <c r="F206" s="140"/>
      <c r="G206" s="143"/>
    </row>
    <row r="207" spans="1:7">
      <c r="A207" s="137"/>
      <c r="B207" s="137"/>
      <c r="C207" s="137"/>
      <c r="D207" s="137"/>
      <c r="E207" s="141"/>
      <c r="F207" s="141"/>
      <c r="G207" s="137"/>
    </row>
    <row r="208" spans="1:7">
      <c r="A208" t="str">
        <f>IF(申込一覧表!L48="","",申込一覧表!Z48)</f>
        <v/>
      </c>
      <c r="B208" t="str">
        <f>IF(A208="","",申込一覧表!AJ48)</f>
        <v/>
      </c>
      <c r="C208" t="str">
        <f>IF(A208="","",申込一覧表!AN48)</f>
        <v/>
      </c>
      <c r="D208" t="str">
        <f>申込一覧表!AC48</f>
        <v/>
      </c>
      <c r="E208" s="140">
        <v>0</v>
      </c>
      <c r="F208" s="140">
        <v>5</v>
      </c>
      <c r="G208" s="143" t="str">
        <f>申込一覧表!AS48</f>
        <v>999:99.99</v>
      </c>
    </row>
    <row r="209" spans="1:7">
      <c r="A209" t="str">
        <f>IF(申込一覧表!L49="","",申込一覧表!Z49)</f>
        <v/>
      </c>
      <c r="B209" t="str">
        <f>IF(A209="","",申込一覧表!AJ49)</f>
        <v/>
      </c>
      <c r="C209" t="str">
        <f>IF(A209="","",申込一覧表!AN49)</f>
        <v/>
      </c>
      <c r="D209" t="str">
        <f>申込一覧表!AC49</f>
        <v/>
      </c>
      <c r="E209" s="140">
        <v>0</v>
      </c>
      <c r="F209" s="140">
        <v>5</v>
      </c>
      <c r="G209" s="143" t="str">
        <f>申込一覧表!AS49</f>
        <v>999:99.99</v>
      </c>
    </row>
    <row r="210" spans="1:7">
      <c r="A210" t="str">
        <f>IF(申込一覧表!L50="","",申込一覧表!Z50)</f>
        <v/>
      </c>
      <c r="B210" t="str">
        <f>IF(A210="","",申込一覧表!AJ50)</f>
        <v/>
      </c>
      <c r="C210" t="str">
        <f>IF(A210="","",申込一覧表!AN50)</f>
        <v/>
      </c>
      <c r="D210" t="str">
        <f>申込一覧表!AC50</f>
        <v/>
      </c>
      <c r="E210" s="140">
        <v>0</v>
      </c>
      <c r="F210" s="140">
        <v>5</v>
      </c>
      <c r="G210" s="143" t="str">
        <f>申込一覧表!AS50</f>
        <v>999:99.99</v>
      </c>
    </row>
    <row r="211" spans="1:7">
      <c r="A211" t="str">
        <f>IF(申込一覧表!L51="","",申込一覧表!Z51)</f>
        <v/>
      </c>
      <c r="B211" t="str">
        <f>IF(A211="","",申込一覧表!AJ51)</f>
        <v/>
      </c>
      <c r="C211" t="str">
        <f>IF(A211="","",申込一覧表!AN51)</f>
        <v/>
      </c>
      <c r="D211" t="str">
        <f>申込一覧表!AC51</f>
        <v/>
      </c>
      <c r="E211" s="140">
        <v>0</v>
      </c>
      <c r="F211" s="140">
        <v>5</v>
      </c>
      <c r="G211" s="143" t="str">
        <f>申込一覧表!AS51</f>
        <v>999:99.99</v>
      </c>
    </row>
    <row r="212" spans="1:7">
      <c r="A212" t="str">
        <f>IF(申込一覧表!L52="","",申込一覧表!Z52)</f>
        <v/>
      </c>
      <c r="B212" t="str">
        <f>IF(A212="","",申込一覧表!AJ52)</f>
        <v/>
      </c>
      <c r="C212" t="str">
        <f>IF(A212="","",申込一覧表!AN52)</f>
        <v/>
      </c>
      <c r="D212" t="str">
        <f>申込一覧表!AC52</f>
        <v/>
      </c>
      <c r="E212" s="140">
        <v>0</v>
      </c>
      <c r="F212" s="140">
        <v>5</v>
      </c>
      <c r="G212" s="143" t="str">
        <f>申込一覧表!AS52</f>
        <v>999:99.99</v>
      </c>
    </row>
    <row r="213" spans="1:7">
      <c r="A213" t="str">
        <f>IF(申込一覧表!L53="","",申込一覧表!Z53)</f>
        <v/>
      </c>
      <c r="B213" t="str">
        <f>IF(A213="","",申込一覧表!AJ53)</f>
        <v/>
      </c>
      <c r="C213" t="str">
        <f>IF(A213="","",申込一覧表!AN53)</f>
        <v/>
      </c>
      <c r="D213" t="str">
        <f>申込一覧表!AC53</f>
        <v/>
      </c>
      <c r="E213" s="140">
        <v>0</v>
      </c>
      <c r="F213" s="140">
        <v>5</v>
      </c>
      <c r="G213" s="143" t="str">
        <f>申込一覧表!AS53</f>
        <v>999:99.99</v>
      </c>
    </row>
    <row r="214" spans="1:7">
      <c r="A214" t="str">
        <f>IF(申込一覧表!L54="","",申込一覧表!Z54)</f>
        <v/>
      </c>
      <c r="B214" t="str">
        <f>IF(A214="","",申込一覧表!AJ54)</f>
        <v/>
      </c>
      <c r="C214" t="str">
        <f>IF(A214="","",申込一覧表!AN54)</f>
        <v/>
      </c>
      <c r="D214" t="str">
        <f>申込一覧表!AC54</f>
        <v/>
      </c>
      <c r="E214" s="140">
        <v>0</v>
      </c>
      <c r="F214" s="140">
        <v>5</v>
      </c>
      <c r="G214" s="143" t="str">
        <f>申込一覧表!AS54</f>
        <v>999:99.99</v>
      </c>
    </row>
    <row r="215" spans="1:7">
      <c r="A215" t="str">
        <f>IF(申込一覧表!L55="","",申込一覧表!Z55)</f>
        <v/>
      </c>
      <c r="B215" t="str">
        <f>IF(A215="","",申込一覧表!AJ55)</f>
        <v/>
      </c>
      <c r="C215" t="str">
        <f>IF(A215="","",申込一覧表!AN55)</f>
        <v/>
      </c>
      <c r="D215" t="str">
        <f>申込一覧表!AC55</f>
        <v/>
      </c>
      <c r="E215" s="140">
        <v>0</v>
      </c>
      <c r="F215" s="140">
        <v>5</v>
      </c>
      <c r="G215" s="143" t="str">
        <f>申込一覧表!AS55</f>
        <v>999:99.99</v>
      </c>
    </row>
    <row r="216" spans="1:7">
      <c r="A216" t="str">
        <f>IF(申込一覧表!L56="","",申込一覧表!Z56)</f>
        <v/>
      </c>
      <c r="B216" t="str">
        <f>IF(A216="","",申込一覧表!AJ56)</f>
        <v/>
      </c>
      <c r="C216" t="str">
        <f>IF(A216="","",申込一覧表!AN56)</f>
        <v/>
      </c>
      <c r="D216" t="str">
        <f>申込一覧表!AC56</f>
        <v/>
      </c>
      <c r="E216" s="140">
        <v>0</v>
      </c>
      <c r="F216" s="140">
        <v>5</v>
      </c>
      <c r="G216" s="143" t="str">
        <f>申込一覧表!AS56</f>
        <v>999:99.99</v>
      </c>
    </row>
    <row r="217" spans="1:7">
      <c r="A217" t="str">
        <f>IF(申込一覧表!L57="","",申込一覧表!Z57)</f>
        <v/>
      </c>
      <c r="B217" t="str">
        <f>IF(A217="","",申込一覧表!AJ57)</f>
        <v/>
      </c>
      <c r="C217" t="str">
        <f>IF(A217="","",申込一覧表!AN57)</f>
        <v/>
      </c>
      <c r="D217" t="str">
        <f>申込一覧表!AC57</f>
        <v/>
      </c>
      <c r="E217" s="140">
        <v>0</v>
      </c>
      <c r="F217" s="140">
        <v>5</v>
      </c>
      <c r="G217" s="143" t="str">
        <f>申込一覧表!AS57</f>
        <v>999:99.99</v>
      </c>
    </row>
    <row r="218" spans="1:7">
      <c r="A218" t="str">
        <f>IF(申込一覧表!L58="","",申込一覧表!Z58)</f>
        <v/>
      </c>
      <c r="B218" t="str">
        <f>IF(A218="","",申込一覧表!AJ58)</f>
        <v/>
      </c>
      <c r="C218" t="str">
        <f>IF(A218="","",申込一覧表!AN58)</f>
        <v/>
      </c>
      <c r="D218" t="str">
        <f>申込一覧表!AC58</f>
        <v/>
      </c>
      <c r="E218" s="140">
        <v>0</v>
      </c>
      <c r="F218" s="140">
        <v>5</v>
      </c>
      <c r="G218" s="143" t="str">
        <f>申込一覧表!AS58</f>
        <v>999:99.99</v>
      </c>
    </row>
    <row r="219" spans="1:7">
      <c r="A219" t="str">
        <f>IF(申込一覧表!L59="","",申込一覧表!Z59)</f>
        <v/>
      </c>
      <c r="B219" t="str">
        <f>IF(A219="","",申込一覧表!AJ59)</f>
        <v/>
      </c>
      <c r="C219" t="str">
        <f>IF(A219="","",申込一覧表!AN59)</f>
        <v/>
      </c>
      <c r="D219" t="str">
        <f>申込一覧表!AC59</f>
        <v/>
      </c>
      <c r="E219" s="140">
        <v>0</v>
      </c>
      <c r="F219" s="140">
        <v>5</v>
      </c>
      <c r="G219" s="143" t="str">
        <f>申込一覧表!AS59</f>
        <v>999:99.99</v>
      </c>
    </row>
    <row r="220" spans="1:7">
      <c r="A220" t="str">
        <f>IF(申込一覧表!L60="","",申込一覧表!Z60)</f>
        <v/>
      </c>
      <c r="B220" t="str">
        <f>IF(A220="","",申込一覧表!AJ60)</f>
        <v/>
      </c>
      <c r="C220" t="str">
        <f>IF(A220="","",申込一覧表!AN60)</f>
        <v/>
      </c>
      <c r="D220" t="str">
        <f>申込一覧表!AC60</f>
        <v/>
      </c>
      <c r="E220" s="140">
        <v>0</v>
      </c>
      <c r="F220" s="140">
        <v>5</v>
      </c>
      <c r="G220" s="143" t="str">
        <f>申込一覧表!AS60</f>
        <v>999:99.99</v>
      </c>
    </row>
    <row r="221" spans="1:7">
      <c r="A221" t="str">
        <f>IF(申込一覧表!L61="","",申込一覧表!Z61)</f>
        <v/>
      </c>
      <c r="B221" t="str">
        <f>IF(A221="","",申込一覧表!AJ61)</f>
        <v/>
      </c>
      <c r="C221" t="str">
        <f>IF(A221="","",申込一覧表!AN61)</f>
        <v/>
      </c>
      <c r="D221" t="str">
        <f>申込一覧表!AC61</f>
        <v/>
      </c>
      <c r="E221" s="140">
        <v>0</v>
      </c>
      <c r="F221" s="140">
        <v>5</v>
      </c>
      <c r="G221" s="143" t="str">
        <f>申込一覧表!AS61</f>
        <v>999:99.99</v>
      </c>
    </row>
    <row r="222" spans="1:7">
      <c r="A222" t="str">
        <f>IF(申込一覧表!L62="","",申込一覧表!Z62)</f>
        <v/>
      </c>
      <c r="B222" t="str">
        <f>IF(A222="","",申込一覧表!AJ62)</f>
        <v/>
      </c>
      <c r="C222" t="str">
        <f>IF(A222="","",申込一覧表!AN62)</f>
        <v/>
      </c>
      <c r="D222" t="str">
        <f>申込一覧表!AC62</f>
        <v/>
      </c>
      <c r="E222" s="140">
        <v>0</v>
      </c>
      <c r="F222" s="140">
        <v>5</v>
      </c>
      <c r="G222" s="143" t="str">
        <f>申込一覧表!AS62</f>
        <v>999:99.99</v>
      </c>
    </row>
    <row r="223" spans="1:7">
      <c r="A223" t="str">
        <f>IF(申込一覧表!L63="","",申込一覧表!Z63)</f>
        <v/>
      </c>
      <c r="B223" t="str">
        <f>IF(A223="","",申込一覧表!AJ63)</f>
        <v/>
      </c>
      <c r="C223" t="str">
        <f>IF(A223="","",申込一覧表!AN63)</f>
        <v/>
      </c>
      <c r="D223" t="str">
        <f>申込一覧表!AC63</f>
        <v/>
      </c>
      <c r="E223" s="140">
        <v>0</v>
      </c>
      <c r="F223" s="140">
        <v>5</v>
      </c>
      <c r="G223" s="143" t="str">
        <f>申込一覧表!AS63</f>
        <v>999:99.99</v>
      </c>
    </row>
    <row r="224" spans="1:7">
      <c r="A224" t="str">
        <f>IF(申込一覧表!L64="","",申込一覧表!Z64)</f>
        <v/>
      </c>
      <c r="B224" t="str">
        <f>IF(A224="","",申込一覧表!AJ64)</f>
        <v/>
      </c>
      <c r="C224" t="str">
        <f>IF(A224="","",申込一覧表!AN64)</f>
        <v/>
      </c>
      <c r="D224" t="str">
        <f>申込一覧表!AC64</f>
        <v/>
      </c>
      <c r="E224" s="140">
        <v>0</v>
      </c>
      <c r="F224" s="140">
        <v>5</v>
      </c>
      <c r="G224" s="143" t="str">
        <f>申込一覧表!AS64</f>
        <v>999:99.99</v>
      </c>
    </row>
    <row r="225" spans="1:7">
      <c r="A225" t="str">
        <f>IF(申込一覧表!L65="","",申込一覧表!Z65)</f>
        <v/>
      </c>
      <c r="B225" t="str">
        <f>IF(A225="","",申込一覧表!AJ65)</f>
        <v/>
      </c>
      <c r="C225" t="str">
        <f>IF(A225="","",申込一覧表!AN65)</f>
        <v/>
      </c>
      <c r="D225" t="str">
        <f>申込一覧表!AC65</f>
        <v/>
      </c>
      <c r="E225" s="140">
        <v>0</v>
      </c>
      <c r="F225" s="140">
        <v>5</v>
      </c>
      <c r="G225" s="143" t="str">
        <f>申込一覧表!AS65</f>
        <v>999:99.99</v>
      </c>
    </row>
    <row r="226" spans="1:7">
      <c r="A226" t="str">
        <f>IF(申込一覧表!L66="","",申込一覧表!Z66)</f>
        <v/>
      </c>
      <c r="B226" t="str">
        <f>IF(A226="","",申込一覧表!AJ66)</f>
        <v/>
      </c>
      <c r="C226" t="str">
        <f>IF(A226="","",申込一覧表!AN66)</f>
        <v/>
      </c>
      <c r="D226" t="str">
        <f>申込一覧表!AC66</f>
        <v/>
      </c>
      <c r="E226" s="140">
        <v>0</v>
      </c>
      <c r="F226" s="140">
        <v>5</v>
      </c>
      <c r="G226" s="143" t="str">
        <f>申込一覧表!AS66</f>
        <v>999:99.99</v>
      </c>
    </row>
    <row r="227" spans="1:7">
      <c r="A227" t="str">
        <f>IF(申込一覧表!L67="","",申込一覧表!Z67)</f>
        <v/>
      </c>
      <c r="B227" t="str">
        <f>IF(A227="","",申込一覧表!AJ67)</f>
        <v/>
      </c>
      <c r="C227" t="str">
        <f>IF(A227="","",申込一覧表!AN67)</f>
        <v/>
      </c>
      <c r="D227" t="str">
        <f>申込一覧表!AC67</f>
        <v/>
      </c>
      <c r="E227" s="140">
        <v>0</v>
      </c>
      <c r="F227" s="140">
        <v>5</v>
      </c>
      <c r="G227" s="143" t="str">
        <f>申込一覧表!AS67</f>
        <v>999:99.99</v>
      </c>
    </row>
    <row r="228" spans="1:7">
      <c r="A228" t="str">
        <f>IF(申込一覧表!L68="","",申込一覧表!Z68)</f>
        <v/>
      </c>
      <c r="B228" t="str">
        <f>IF(A228="","",申込一覧表!AJ68)</f>
        <v/>
      </c>
      <c r="C228" t="str">
        <f>IF(A228="","",申込一覧表!AN68)</f>
        <v/>
      </c>
      <c r="D228" t="str">
        <f>申込一覧表!AC68</f>
        <v/>
      </c>
      <c r="E228" s="140">
        <v>0</v>
      </c>
      <c r="F228" s="140">
        <v>5</v>
      </c>
      <c r="G228" s="143" t="str">
        <f>申込一覧表!AS68</f>
        <v>999:99.99</v>
      </c>
    </row>
    <row r="229" spans="1:7">
      <c r="A229" t="str">
        <f>IF(申込一覧表!L69="","",申込一覧表!Z69)</f>
        <v/>
      </c>
      <c r="B229" t="str">
        <f>IF(A229="","",申込一覧表!AJ69)</f>
        <v/>
      </c>
      <c r="C229" t="str">
        <f>IF(A229="","",申込一覧表!AN69)</f>
        <v/>
      </c>
      <c r="D229" t="str">
        <f>申込一覧表!AC69</f>
        <v/>
      </c>
      <c r="E229" s="140">
        <v>0</v>
      </c>
      <c r="F229" s="140">
        <v>5</v>
      </c>
      <c r="G229" s="143" t="str">
        <f>申込一覧表!AS69</f>
        <v>999:99.99</v>
      </c>
    </row>
    <row r="230" spans="1:7">
      <c r="A230" t="str">
        <f>IF(申込一覧表!L70="","",申込一覧表!Z70)</f>
        <v/>
      </c>
      <c r="B230" t="str">
        <f>IF(A230="","",申込一覧表!AJ70)</f>
        <v/>
      </c>
      <c r="C230" t="str">
        <f>IF(A230="","",申込一覧表!AN70)</f>
        <v/>
      </c>
      <c r="D230" t="str">
        <f>申込一覧表!AC70</f>
        <v/>
      </c>
      <c r="E230" s="140">
        <v>0</v>
      </c>
      <c r="F230" s="140">
        <v>5</v>
      </c>
      <c r="G230" s="143" t="str">
        <f>申込一覧表!AS70</f>
        <v>999:99.99</v>
      </c>
    </row>
    <row r="231" spans="1:7">
      <c r="A231" t="str">
        <f>IF(申込一覧表!L71="","",申込一覧表!Z71)</f>
        <v/>
      </c>
      <c r="B231" t="str">
        <f>IF(A231="","",申込一覧表!AJ71)</f>
        <v/>
      </c>
      <c r="C231" t="str">
        <f>IF(A231="","",申込一覧表!AN71)</f>
        <v/>
      </c>
      <c r="D231" t="str">
        <f>申込一覧表!AC71</f>
        <v/>
      </c>
      <c r="E231" s="140">
        <v>0</v>
      </c>
      <c r="F231" s="140">
        <v>5</v>
      </c>
      <c r="G231" s="143" t="str">
        <f>申込一覧表!AS71</f>
        <v>999:99.99</v>
      </c>
    </row>
    <row r="232" spans="1:7">
      <c r="A232" t="str">
        <f>IF(申込一覧表!L72="","",申込一覧表!Z72)</f>
        <v/>
      </c>
      <c r="B232" t="str">
        <f>IF(A232="","",申込一覧表!AJ72)</f>
        <v/>
      </c>
      <c r="C232" t="str">
        <f>IF(A232="","",申込一覧表!AN72)</f>
        <v/>
      </c>
      <c r="D232" t="str">
        <f>申込一覧表!AC72</f>
        <v/>
      </c>
      <c r="E232" s="140">
        <v>0</v>
      </c>
      <c r="F232" s="140">
        <v>5</v>
      </c>
      <c r="G232" s="143" t="str">
        <f>申込一覧表!AS72</f>
        <v>999:99.99</v>
      </c>
    </row>
    <row r="233" spans="1:7">
      <c r="A233" t="str">
        <f>IF(申込一覧表!L73="","",申込一覧表!Z73)</f>
        <v/>
      </c>
      <c r="B233" t="str">
        <f>IF(A233="","",申込一覧表!AJ73)</f>
        <v/>
      </c>
      <c r="C233" t="str">
        <f>IF(A233="","",申込一覧表!AN73)</f>
        <v/>
      </c>
      <c r="D233" t="str">
        <f>申込一覧表!AC73</f>
        <v/>
      </c>
      <c r="E233" s="140">
        <v>0</v>
      </c>
      <c r="F233" s="140">
        <v>5</v>
      </c>
      <c r="G233" s="143" t="str">
        <f>申込一覧表!AS73</f>
        <v>999:99.99</v>
      </c>
    </row>
    <row r="234" spans="1:7">
      <c r="A234" t="str">
        <f>IF(申込一覧表!L74="","",申込一覧表!Z74)</f>
        <v/>
      </c>
      <c r="B234" t="str">
        <f>IF(A234="","",申込一覧表!AJ74)</f>
        <v/>
      </c>
      <c r="C234" t="str">
        <f>IF(A234="","",申込一覧表!AN74)</f>
        <v/>
      </c>
      <c r="D234" t="str">
        <f>申込一覧表!AC74</f>
        <v/>
      </c>
      <c r="E234" s="140">
        <v>0</v>
      </c>
      <c r="F234" s="140">
        <v>5</v>
      </c>
      <c r="G234" s="143" t="str">
        <f>申込一覧表!AS74</f>
        <v>999:99.99</v>
      </c>
    </row>
    <row r="235" spans="1:7">
      <c r="A235" t="str">
        <f>IF(申込一覧表!L75="","",申込一覧表!Z75)</f>
        <v/>
      </c>
      <c r="B235" t="str">
        <f>IF(A235="","",申込一覧表!AJ75)</f>
        <v/>
      </c>
      <c r="C235" t="str">
        <f>IF(A235="","",申込一覧表!AN75)</f>
        <v/>
      </c>
      <c r="D235" t="str">
        <f>申込一覧表!AC75</f>
        <v/>
      </c>
      <c r="E235" s="140">
        <v>0</v>
      </c>
      <c r="F235" s="140">
        <v>5</v>
      </c>
      <c r="G235" s="143" t="str">
        <f>申込一覧表!AS75</f>
        <v>999:99.99</v>
      </c>
    </row>
    <row r="236" spans="1:7">
      <c r="A236" t="str">
        <f>IF(申込一覧表!L76="","",申込一覧表!Z76)</f>
        <v/>
      </c>
      <c r="B236" t="str">
        <f>IF(A236="","",申込一覧表!AJ76)</f>
        <v/>
      </c>
      <c r="C236" t="str">
        <f>IF(A236="","",申込一覧表!AN76)</f>
        <v/>
      </c>
      <c r="D236" t="str">
        <f>申込一覧表!AC76</f>
        <v/>
      </c>
      <c r="E236" s="140">
        <v>0</v>
      </c>
      <c r="F236" s="140">
        <v>5</v>
      </c>
      <c r="G236" s="143" t="str">
        <f>申込一覧表!AS76</f>
        <v>999:99.99</v>
      </c>
    </row>
    <row r="237" spans="1:7">
      <c r="A237" t="str">
        <f>IF(申込一覧表!L77="","",申込一覧表!Z77)</f>
        <v/>
      </c>
      <c r="B237" t="str">
        <f>IF(A237="","",申込一覧表!AJ77)</f>
        <v/>
      </c>
      <c r="C237" t="str">
        <f>IF(A237="","",申込一覧表!AN77)</f>
        <v/>
      </c>
      <c r="D237" t="str">
        <f>申込一覧表!AC77</f>
        <v/>
      </c>
      <c r="E237" s="140">
        <v>0</v>
      </c>
      <c r="F237" s="140">
        <v>5</v>
      </c>
      <c r="G237" s="143" t="str">
        <f>申込一覧表!AS77</f>
        <v>999:99.99</v>
      </c>
    </row>
    <row r="238" spans="1:7">
      <c r="A238" t="str">
        <f>IF(申込一覧表!L78="","",申込一覧表!Z78)</f>
        <v/>
      </c>
      <c r="B238" t="str">
        <f>IF(A238="","",申込一覧表!AJ78)</f>
        <v/>
      </c>
      <c r="C238" t="str">
        <f>IF(A238="","",申込一覧表!AN78)</f>
        <v/>
      </c>
      <c r="D238" t="str">
        <f>申込一覧表!AC78</f>
        <v/>
      </c>
      <c r="E238" s="140">
        <v>0</v>
      </c>
      <c r="F238" s="140">
        <v>5</v>
      </c>
      <c r="G238" s="143" t="str">
        <f>申込一覧表!AS78</f>
        <v>999:99.99</v>
      </c>
    </row>
    <row r="239" spans="1:7">
      <c r="A239" t="str">
        <f>IF(申込一覧表!L79="","",申込一覧表!Z79)</f>
        <v/>
      </c>
      <c r="B239" t="str">
        <f>IF(A239="","",申込一覧表!AJ79)</f>
        <v/>
      </c>
      <c r="C239" t="str">
        <f>IF(A239="","",申込一覧表!AN79)</f>
        <v/>
      </c>
      <c r="D239" t="str">
        <f>申込一覧表!AC79</f>
        <v/>
      </c>
      <c r="E239" s="140">
        <v>0</v>
      </c>
      <c r="F239" s="140">
        <v>5</v>
      </c>
      <c r="G239" s="143" t="str">
        <f>申込一覧表!AS79</f>
        <v>999:99.99</v>
      </c>
    </row>
    <row r="240" spans="1:7">
      <c r="A240" t="str">
        <f>IF(申込一覧表!L80="","",申込一覧表!Z80)</f>
        <v/>
      </c>
      <c r="B240" t="str">
        <f>IF(A240="","",申込一覧表!AJ80)</f>
        <v/>
      </c>
      <c r="C240" t="str">
        <f>IF(A240="","",申込一覧表!AN80)</f>
        <v/>
      </c>
      <c r="D240" t="str">
        <f>申込一覧表!AC80</f>
        <v/>
      </c>
      <c r="E240" s="140">
        <v>0</v>
      </c>
      <c r="F240" s="140">
        <v>5</v>
      </c>
      <c r="G240" s="143" t="str">
        <f>申込一覧表!AS80</f>
        <v>999:99.99</v>
      </c>
    </row>
    <row r="241" spans="1:7">
      <c r="A241" t="str">
        <f>IF(申込一覧表!L81="","",申込一覧表!Z81)</f>
        <v/>
      </c>
      <c r="B241" t="str">
        <f>IF(A241="","",申込一覧表!AJ81)</f>
        <v/>
      </c>
      <c r="C241" t="str">
        <f>IF(A241="","",申込一覧表!AN81)</f>
        <v/>
      </c>
      <c r="D241" t="str">
        <f>申込一覧表!AC81</f>
        <v/>
      </c>
      <c r="E241" s="140">
        <v>0</v>
      </c>
      <c r="F241" s="140">
        <v>5</v>
      </c>
      <c r="G241" s="143" t="str">
        <f>申込一覧表!AS81</f>
        <v>999:99.99</v>
      </c>
    </row>
    <row r="242" spans="1:7">
      <c r="A242" t="str">
        <f>IF(申込一覧表!L82="","",申込一覧表!Z82)</f>
        <v/>
      </c>
      <c r="B242" t="str">
        <f>IF(A242="","",申込一覧表!AJ82)</f>
        <v/>
      </c>
      <c r="C242" t="str">
        <f>IF(A242="","",申込一覧表!AN82)</f>
        <v/>
      </c>
      <c r="D242" t="str">
        <f>申込一覧表!AC82</f>
        <v/>
      </c>
      <c r="E242" s="140">
        <v>0</v>
      </c>
      <c r="F242" s="140">
        <v>5</v>
      </c>
      <c r="G242" s="143" t="str">
        <f>申込一覧表!AS82</f>
        <v>999:99.99</v>
      </c>
    </row>
    <row r="243" spans="1:7">
      <c r="A243" t="str">
        <f>IF(申込一覧表!L83="","",申込一覧表!Z83)</f>
        <v/>
      </c>
      <c r="B243" t="str">
        <f>IF(A243="","",申込一覧表!AJ83)</f>
        <v/>
      </c>
      <c r="C243" t="str">
        <f>IF(A243="","",申込一覧表!AN83)</f>
        <v/>
      </c>
      <c r="D243" t="str">
        <f>申込一覧表!AC83</f>
        <v/>
      </c>
      <c r="E243" s="140">
        <v>0</v>
      </c>
      <c r="F243" s="140">
        <v>5</v>
      </c>
      <c r="G243" s="143" t="str">
        <f>申込一覧表!AS83</f>
        <v>999:99.99</v>
      </c>
    </row>
    <row r="244" spans="1:7">
      <c r="A244" t="str">
        <f>IF(申込一覧表!L84="","",申込一覧表!Z84)</f>
        <v/>
      </c>
      <c r="B244" t="str">
        <f>IF(A244="","",申込一覧表!AJ84)</f>
        <v/>
      </c>
      <c r="C244" t="str">
        <f>IF(A244="","",申込一覧表!AN84)</f>
        <v/>
      </c>
      <c r="D244" t="str">
        <f>申込一覧表!AC84</f>
        <v/>
      </c>
      <c r="E244" s="140">
        <v>0</v>
      </c>
      <c r="F244" s="140">
        <v>5</v>
      </c>
      <c r="G244" s="143" t="str">
        <f>申込一覧表!AS84</f>
        <v>999:99.99</v>
      </c>
    </row>
    <row r="245" spans="1:7">
      <c r="A245" t="str">
        <f>IF(申込一覧表!L85="","",申込一覧表!Z85)</f>
        <v/>
      </c>
      <c r="B245" t="str">
        <f>IF(A245="","",申込一覧表!AJ85)</f>
        <v/>
      </c>
      <c r="C245" t="str">
        <f>IF(A245="","",申込一覧表!AN85)</f>
        <v/>
      </c>
      <c r="D245" t="str">
        <f>申込一覧表!AC85</f>
        <v/>
      </c>
      <c r="E245" s="140">
        <v>0</v>
      </c>
      <c r="F245" s="140">
        <v>5</v>
      </c>
      <c r="G245" s="143" t="str">
        <f>申込一覧表!AS85</f>
        <v>999:99.99</v>
      </c>
    </row>
    <row r="246" spans="1:7">
      <c r="A246" t="str">
        <f>IF(申込一覧表!L86="","",申込一覧表!Z86)</f>
        <v/>
      </c>
      <c r="B246" t="str">
        <f>IF(A246="","",申込一覧表!AJ86)</f>
        <v/>
      </c>
      <c r="C246" t="str">
        <f>IF(A246="","",申込一覧表!AN86)</f>
        <v/>
      </c>
      <c r="D246" t="str">
        <f>申込一覧表!AC86</f>
        <v/>
      </c>
      <c r="E246" s="140">
        <v>0</v>
      </c>
      <c r="F246" s="140">
        <v>5</v>
      </c>
      <c r="G246" s="143" t="str">
        <f>申込一覧表!AS86</f>
        <v>999:99.99</v>
      </c>
    </row>
    <row r="247" spans="1:7">
      <c r="A247" s="137" t="str">
        <f>IF(申込一覧表!L87="","",申込一覧表!Z87)</f>
        <v/>
      </c>
      <c r="B247" s="137" t="str">
        <f>IF(A247="","",申込一覧表!AJ87)</f>
        <v/>
      </c>
      <c r="C247" s="137" t="str">
        <f>IF(A247="","",申込一覧表!AN87)</f>
        <v/>
      </c>
      <c r="D247" s="137" t="str">
        <f>申込一覧表!AC87</f>
        <v/>
      </c>
      <c r="E247" s="141">
        <v>0</v>
      </c>
      <c r="F247" s="141">
        <v>5</v>
      </c>
      <c r="G247" s="137" t="str">
        <f>申込一覧表!AS87</f>
        <v>999:99.99</v>
      </c>
    </row>
    <row r="248" spans="1:7">
      <c r="A248" t="str">
        <f>IF(申込一覧表!N6="","",申込一覧表!Z6)</f>
        <v/>
      </c>
      <c r="B248" s="144" t="str">
        <f>IF(A248="","",申込一覧表!AK6)</f>
        <v/>
      </c>
      <c r="C248" s="144" t="str">
        <f>IF(A248="","",申込一覧表!AO6)</f>
        <v/>
      </c>
      <c r="D248" s="144" t="str">
        <f>申込一覧表!AC6</f>
        <v/>
      </c>
      <c r="E248" s="140">
        <v>0</v>
      </c>
      <c r="F248" s="140">
        <v>0</v>
      </c>
      <c r="G248" t="str">
        <f>申込一覧表!AT6</f>
        <v>999:99.99</v>
      </c>
    </row>
    <row r="249" spans="1:7">
      <c r="A249" t="str">
        <f>IF(申込一覧表!N7="","",申込一覧表!Z7)</f>
        <v/>
      </c>
      <c r="B249" s="143" t="str">
        <f>IF(A249="","",申込一覧表!AK7)</f>
        <v/>
      </c>
      <c r="C249" s="143" t="str">
        <f>IF(A249="","",申込一覧表!AO7)</f>
        <v/>
      </c>
      <c r="D249" s="143" t="str">
        <f>申込一覧表!AC7</f>
        <v/>
      </c>
      <c r="E249" s="140">
        <v>0</v>
      </c>
      <c r="F249" s="140">
        <v>0</v>
      </c>
      <c r="G249" t="str">
        <f>申込一覧表!AT7</f>
        <v>999:99.99</v>
      </c>
    </row>
    <row r="250" spans="1:7">
      <c r="A250" t="str">
        <f>IF(申込一覧表!N8="","",申込一覧表!Z8)</f>
        <v/>
      </c>
      <c r="B250" s="143" t="str">
        <f>IF(A250="","",申込一覧表!AK8)</f>
        <v/>
      </c>
      <c r="C250" s="143" t="str">
        <f>IF(A250="","",申込一覧表!AO8)</f>
        <v/>
      </c>
      <c r="D250" s="143" t="str">
        <f>申込一覧表!AC8</f>
        <v/>
      </c>
      <c r="E250" s="140">
        <v>0</v>
      </c>
      <c r="F250" s="140">
        <v>0</v>
      </c>
      <c r="G250" t="str">
        <f>申込一覧表!AT8</f>
        <v>999:99.99</v>
      </c>
    </row>
    <row r="251" spans="1:7">
      <c r="A251" t="str">
        <f>IF(申込一覧表!N9="","",申込一覧表!Z9)</f>
        <v/>
      </c>
      <c r="B251" s="143" t="str">
        <f>IF(A251="","",申込一覧表!AK9)</f>
        <v/>
      </c>
      <c r="C251" s="143" t="str">
        <f>IF(A251="","",申込一覧表!AO9)</f>
        <v/>
      </c>
      <c r="D251" s="143" t="str">
        <f>申込一覧表!AC9</f>
        <v/>
      </c>
      <c r="E251" s="140">
        <v>0</v>
      </c>
      <c r="F251" s="140">
        <v>0</v>
      </c>
      <c r="G251" t="str">
        <f>申込一覧表!AT9</f>
        <v>999:99.99</v>
      </c>
    </row>
    <row r="252" spans="1:7">
      <c r="A252" t="str">
        <f>IF(申込一覧表!N10="","",申込一覧表!Z10)</f>
        <v/>
      </c>
      <c r="B252" s="143" t="str">
        <f>IF(A252="","",申込一覧表!AK10)</f>
        <v/>
      </c>
      <c r="C252" s="143" t="str">
        <f>IF(A252="","",申込一覧表!AO10)</f>
        <v/>
      </c>
      <c r="D252" s="143" t="str">
        <f>申込一覧表!AC10</f>
        <v/>
      </c>
      <c r="E252" s="140">
        <v>0</v>
      </c>
      <c r="F252" s="140">
        <v>0</v>
      </c>
      <c r="G252" t="str">
        <f>申込一覧表!AT10</f>
        <v>999:99.99</v>
      </c>
    </row>
    <row r="253" spans="1:7">
      <c r="A253" t="str">
        <f>IF(申込一覧表!N11="","",申込一覧表!Z11)</f>
        <v/>
      </c>
      <c r="B253" s="143" t="str">
        <f>IF(A253="","",申込一覧表!AK11)</f>
        <v/>
      </c>
      <c r="C253" s="143" t="str">
        <f>IF(A253="","",申込一覧表!AO11)</f>
        <v/>
      </c>
      <c r="D253" s="143" t="str">
        <f>申込一覧表!AC11</f>
        <v/>
      </c>
      <c r="E253" s="140">
        <v>0</v>
      </c>
      <c r="F253" s="140">
        <v>0</v>
      </c>
      <c r="G253" t="str">
        <f>申込一覧表!AT11</f>
        <v>999:99.99</v>
      </c>
    </row>
    <row r="254" spans="1:7">
      <c r="A254" t="str">
        <f>IF(申込一覧表!N12="","",申込一覧表!Z12)</f>
        <v/>
      </c>
      <c r="B254" s="143" t="str">
        <f>IF(A254="","",申込一覧表!AK12)</f>
        <v/>
      </c>
      <c r="C254" s="143" t="str">
        <f>IF(A254="","",申込一覧表!AO12)</f>
        <v/>
      </c>
      <c r="D254" s="143" t="str">
        <f>申込一覧表!AC12</f>
        <v/>
      </c>
      <c r="E254" s="140">
        <v>0</v>
      </c>
      <c r="F254" s="140">
        <v>0</v>
      </c>
      <c r="G254" t="str">
        <f>申込一覧表!AT12</f>
        <v>999:99.99</v>
      </c>
    </row>
    <row r="255" spans="1:7">
      <c r="A255" t="str">
        <f>IF(申込一覧表!N13="","",申込一覧表!Z13)</f>
        <v/>
      </c>
      <c r="B255" s="143" t="str">
        <f>IF(A255="","",申込一覧表!AK13)</f>
        <v/>
      </c>
      <c r="C255" s="143" t="str">
        <f>IF(A255="","",申込一覧表!AO13)</f>
        <v/>
      </c>
      <c r="D255" s="143" t="str">
        <f>申込一覧表!AC13</f>
        <v/>
      </c>
      <c r="E255" s="140">
        <v>0</v>
      </c>
      <c r="F255" s="140">
        <v>0</v>
      </c>
      <c r="G255" t="str">
        <f>申込一覧表!AT13</f>
        <v>999:99.99</v>
      </c>
    </row>
    <row r="256" spans="1:7">
      <c r="A256" t="str">
        <f>IF(申込一覧表!N14="","",申込一覧表!Z14)</f>
        <v/>
      </c>
      <c r="B256" s="143" t="str">
        <f>IF(A256="","",申込一覧表!AK14)</f>
        <v/>
      </c>
      <c r="C256" s="143" t="str">
        <f>IF(A256="","",申込一覧表!AO14)</f>
        <v/>
      </c>
      <c r="D256" s="143" t="str">
        <f>申込一覧表!AC14</f>
        <v/>
      </c>
      <c r="E256" s="140">
        <v>0</v>
      </c>
      <c r="F256" s="140">
        <v>0</v>
      </c>
      <c r="G256" t="str">
        <f>申込一覧表!AT14</f>
        <v>999:99.99</v>
      </c>
    </row>
    <row r="257" spans="1:7">
      <c r="A257" t="str">
        <f>IF(申込一覧表!N15="","",申込一覧表!Z15)</f>
        <v/>
      </c>
      <c r="B257" s="143" t="str">
        <f>IF(A257="","",申込一覧表!AK15)</f>
        <v/>
      </c>
      <c r="C257" s="143" t="str">
        <f>IF(A257="","",申込一覧表!AO15)</f>
        <v/>
      </c>
      <c r="D257" s="143" t="str">
        <f>申込一覧表!AC15</f>
        <v/>
      </c>
      <c r="E257" s="140">
        <v>0</v>
      </c>
      <c r="F257" s="140">
        <v>0</v>
      </c>
      <c r="G257" t="str">
        <f>申込一覧表!AT15</f>
        <v>999:99.99</v>
      </c>
    </row>
    <row r="258" spans="1:7">
      <c r="A258" t="str">
        <f>IF(申込一覧表!N16="","",申込一覧表!Z16)</f>
        <v/>
      </c>
      <c r="B258" s="143" t="str">
        <f>IF(A258="","",申込一覧表!AK16)</f>
        <v/>
      </c>
      <c r="C258" s="143" t="str">
        <f>IF(A258="","",申込一覧表!AO16)</f>
        <v/>
      </c>
      <c r="D258" s="143" t="str">
        <f>申込一覧表!AC16</f>
        <v/>
      </c>
      <c r="E258" s="140">
        <v>0</v>
      </c>
      <c r="F258" s="140">
        <v>0</v>
      </c>
      <c r="G258" t="str">
        <f>申込一覧表!AT16</f>
        <v>999:99.99</v>
      </c>
    </row>
    <row r="259" spans="1:7">
      <c r="A259" t="str">
        <f>IF(申込一覧表!N17="","",申込一覧表!Z17)</f>
        <v/>
      </c>
      <c r="B259" s="143" t="str">
        <f>IF(A259="","",申込一覧表!AK17)</f>
        <v/>
      </c>
      <c r="C259" s="143" t="str">
        <f>IF(A259="","",申込一覧表!AO17)</f>
        <v/>
      </c>
      <c r="D259" s="143" t="str">
        <f>申込一覧表!AC17</f>
        <v/>
      </c>
      <c r="E259" s="140">
        <v>0</v>
      </c>
      <c r="F259" s="140">
        <v>0</v>
      </c>
      <c r="G259" t="str">
        <f>申込一覧表!AT17</f>
        <v>999:99.99</v>
      </c>
    </row>
    <row r="260" spans="1:7">
      <c r="A260" t="str">
        <f>IF(申込一覧表!N18="","",申込一覧表!Z18)</f>
        <v/>
      </c>
      <c r="B260" s="143" t="str">
        <f>IF(A260="","",申込一覧表!AK18)</f>
        <v/>
      </c>
      <c r="C260" s="143" t="str">
        <f>IF(A260="","",申込一覧表!AO18)</f>
        <v/>
      </c>
      <c r="D260" s="143" t="str">
        <f>申込一覧表!AC18</f>
        <v/>
      </c>
      <c r="E260" s="140">
        <v>0</v>
      </c>
      <c r="F260" s="140">
        <v>0</v>
      </c>
      <c r="G260" t="str">
        <f>申込一覧表!AT18</f>
        <v>999:99.99</v>
      </c>
    </row>
    <row r="261" spans="1:7">
      <c r="A261" t="str">
        <f>IF(申込一覧表!N19="","",申込一覧表!Z19)</f>
        <v/>
      </c>
      <c r="B261" s="143" t="str">
        <f>IF(A261="","",申込一覧表!AK19)</f>
        <v/>
      </c>
      <c r="C261" s="143" t="str">
        <f>IF(A261="","",申込一覧表!AO19)</f>
        <v/>
      </c>
      <c r="D261" s="143" t="str">
        <f>申込一覧表!AC19</f>
        <v/>
      </c>
      <c r="E261" s="140">
        <v>0</v>
      </c>
      <c r="F261" s="140">
        <v>0</v>
      </c>
      <c r="G261" t="str">
        <f>申込一覧表!AT19</f>
        <v>999:99.99</v>
      </c>
    </row>
    <row r="262" spans="1:7">
      <c r="A262" t="str">
        <f>IF(申込一覧表!N20="","",申込一覧表!Z20)</f>
        <v/>
      </c>
      <c r="B262" s="143" t="str">
        <f>IF(A262="","",申込一覧表!AK20)</f>
        <v/>
      </c>
      <c r="C262" s="143" t="str">
        <f>IF(A262="","",申込一覧表!AO20)</f>
        <v/>
      </c>
      <c r="D262" s="143" t="str">
        <f>申込一覧表!AC20</f>
        <v/>
      </c>
      <c r="E262" s="140">
        <v>0</v>
      </c>
      <c r="F262" s="140">
        <v>0</v>
      </c>
      <c r="G262" t="str">
        <f>申込一覧表!AT20</f>
        <v>999:99.99</v>
      </c>
    </row>
    <row r="263" spans="1:7">
      <c r="A263" t="str">
        <f>IF(申込一覧表!N21="","",申込一覧表!Z21)</f>
        <v/>
      </c>
      <c r="B263" s="143" t="str">
        <f>IF(A263="","",申込一覧表!AK21)</f>
        <v/>
      </c>
      <c r="C263" s="143" t="str">
        <f>IF(A263="","",申込一覧表!AO21)</f>
        <v/>
      </c>
      <c r="D263" s="143" t="str">
        <f>申込一覧表!AC21</f>
        <v/>
      </c>
      <c r="E263" s="140">
        <v>0</v>
      </c>
      <c r="F263" s="140">
        <v>0</v>
      </c>
      <c r="G263" t="str">
        <f>申込一覧表!AT21</f>
        <v>999:99.99</v>
      </c>
    </row>
    <row r="264" spans="1:7">
      <c r="A264" t="str">
        <f>IF(申込一覧表!N22="","",申込一覧表!Z22)</f>
        <v/>
      </c>
      <c r="B264" s="143" t="str">
        <f>IF(A264="","",申込一覧表!AK22)</f>
        <v/>
      </c>
      <c r="C264" s="143" t="str">
        <f>IF(A264="","",申込一覧表!AO22)</f>
        <v/>
      </c>
      <c r="D264" s="143" t="str">
        <f>申込一覧表!AC22</f>
        <v/>
      </c>
      <c r="E264" s="140">
        <v>0</v>
      </c>
      <c r="F264" s="140">
        <v>0</v>
      </c>
      <c r="G264" t="str">
        <f>申込一覧表!AT22</f>
        <v>999:99.99</v>
      </c>
    </row>
    <row r="265" spans="1:7">
      <c r="A265" t="str">
        <f>IF(申込一覧表!N23="","",申込一覧表!Z23)</f>
        <v/>
      </c>
      <c r="B265" s="143" t="str">
        <f>IF(A265="","",申込一覧表!AK23)</f>
        <v/>
      </c>
      <c r="C265" s="143" t="str">
        <f>IF(A265="","",申込一覧表!AO23)</f>
        <v/>
      </c>
      <c r="D265" s="143" t="str">
        <f>申込一覧表!AC23</f>
        <v/>
      </c>
      <c r="E265" s="140">
        <v>0</v>
      </c>
      <c r="F265" s="140">
        <v>0</v>
      </c>
      <c r="G265" t="str">
        <f>申込一覧表!AT23</f>
        <v>999:99.99</v>
      </c>
    </row>
    <row r="266" spans="1:7">
      <c r="A266" t="str">
        <f>IF(申込一覧表!N24="","",申込一覧表!Z24)</f>
        <v/>
      </c>
      <c r="B266" s="143" t="str">
        <f>IF(A266="","",申込一覧表!AK24)</f>
        <v/>
      </c>
      <c r="C266" s="143" t="str">
        <f>IF(A266="","",申込一覧表!AO24)</f>
        <v/>
      </c>
      <c r="D266" s="143" t="str">
        <f>申込一覧表!AC24</f>
        <v/>
      </c>
      <c r="E266" s="140">
        <v>0</v>
      </c>
      <c r="F266" s="140">
        <v>0</v>
      </c>
      <c r="G266" t="str">
        <f>申込一覧表!AT24</f>
        <v>999:99.99</v>
      </c>
    </row>
    <row r="267" spans="1:7">
      <c r="A267" t="str">
        <f>IF(申込一覧表!N25="","",申込一覧表!Z25)</f>
        <v/>
      </c>
      <c r="B267" s="143" t="str">
        <f>IF(A267="","",申込一覧表!AK25)</f>
        <v/>
      </c>
      <c r="C267" s="143" t="str">
        <f>IF(A267="","",申込一覧表!AO25)</f>
        <v/>
      </c>
      <c r="D267" s="143" t="str">
        <f>申込一覧表!AC25</f>
        <v/>
      </c>
      <c r="E267" s="140">
        <v>0</v>
      </c>
      <c r="F267" s="140">
        <v>0</v>
      </c>
      <c r="G267" t="str">
        <f>申込一覧表!AT25</f>
        <v>999:99.99</v>
      </c>
    </row>
    <row r="268" spans="1:7">
      <c r="A268" t="str">
        <f>IF(申込一覧表!N26="","",申込一覧表!Z26)</f>
        <v/>
      </c>
      <c r="B268" s="143" t="str">
        <f>IF(A268="","",申込一覧表!AK26)</f>
        <v/>
      </c>
      <c r="C268" s="143" t="str">
        <f>IF(A268="","",申込一覧表!AO26)</f>
        <v/>
      </c>
      <c r="D268" s="143" t="str">
        <f>申込一覧表!AC26</f>
        <v/>
      </c>
      <c r="E268" s="140">
        <v>0</v>
      </c>
      <c r="F268" s="140">
        <v>0</v>
      </c>
      <c r="G268" t="str">
        <f>申込一覧表!AT26</f>
        <v>999:99.99</v>
      </c>
    </row>
    <row r="269" spans="1:7">
      <c r="A269" t="str">
        <f>IF(申込一覧表!N27="","",申込一覧表!Z27)</f>
        <v/>
      </c>
      <c r="B269" s="143" t="str">
        <f>IF(A269="","",申込一覧表!AK27)</f>
        <v/>
      </c>
      <c r="C269" s="143" t="str">
        <f>IF(A269="","",申込一覧表!AO27)</f>
        <v/>
      </c>
      <c r="D269" s="143" t="str">
        <f>申込一覧表!AC27</f>
        <v/>
      </c>
      <c r="E269" s="140">
        <v>0</v>
      </c>
      <c r="F269" s="140">
        <v>0</v>
      </c>
      <c r="G269" t="str">
        <f>申込一覧表!AT27</f>
        <v>999:99.99</v>
      </c>
    </row>
    <row r="270" spans="1:7">
      <c r="A270" t="str">
        <f>IF(申込一覧表!N28="","",申込一覧表!Z28)</f>
        <v/>
      </c>
      <c r="B270" s="143" t="str">
        <f>IF(A270="","",申込一覧表!AK28)</f>
        <v/>
      </c>
      <c r="C270" s="143" t="str">
        <f>IF(A270="","",申込一覧表!AO28)</f>
        <v/>
      </c>
      <c r="D270" s="143" t="str">
        <f>申込一覧表!AC28</f>
        <v/>
      </c>
      <c r="E270" s="140">
        <v>0</v>
      </c>
      <c r="F270" s="140">
        <v>0</v>
      </c>
      <c r="G270" t="str">
        <f>申込一覧表!AT28</f>
        <v>999:99.99</v>
      </c>
    </row>
    <row r="271" spans="1:7">
      <c r="A271" t="str">
        <f>IF(申込一覧表!N29="","",申込一覧表!Z29)</f>
        <v/>
      </c>
      <c r="B271" s="143" t="str">
        <f>IF(A271="","",申込一覧表!AK29)</f>
        <v/>
      </c>
      <c r="C271" s="143" t="str">
        <f>IF(A271="","",申込一覧表!AO29)</f>
        <v/>
      </c>
      <c r="D271" s="143" t="str">
        <f>申込一覧表!AC29</f>
        <v/>
      </c>
      <c r="E271" s="140">
        <v>0</v>
      </c>
      <c r="F271" s="140">
        <v>0</v>
      </c>
      <c r="G271" t="str">
        <f>申込一覧表!AT29</f>
        <v>999:99.99</v>
      </c>
    </row>
    <row r="272" spans="1:7">
      <c r="A272" t="str">
        <f>IF(申込一覧表!N30="","",申込一覧表!Z30)</f>
        <v/>
      </c>
      <c r="B272" s="143" t="str">
        <f>IF(A272="","",申込一覧表!AK30)</f>
        <v/>
      </c>
      <c r="C272" s="143" t="str">
        <f>IF(A272="","",申込一覧表!AO30)</f>
        <v/>
      </c>
      <c r="D272" s="143" t="str">
        <f>申込一覧表!AC30</f>
        <v/>
      </c>
      <c r="E272" s="140">
        <v>0</v>
      </c>
      <c r="F272" s="140">
        <v>0</v>
      </c>
      <c r="G272" t="str">
        <f>申込一覧表!AT30</f>
        <v>999:99.99</v>
      </c>
    </row>
    <row r="273" spans="1:7">
      <c r="A273" t="str">
        <f>IF(申込一覧表!N31="","",申込一覧表!Z31)</f>
        <v/>
      </c>
      <c r="B273" s="143" t="str">
        <f>IF(A273="","",申込一覧表!AK31)</f>
        <v/>
      </c>
      <c r="C273" s="143" t="str">
        <f>IF(A273="","",申込一覧表!AO31)</f>
        <v/>
      </c>
      <c r="D273" s="143" t="str">
        <f>申込一覧表!AC31</f>
        <v/>
      </c>
      <c r="E273" s="140">
        <v>0</v>
      </c>
      <c r="F273" s="140">
        <v>0</v>
      </c>
      <c r="G273" t="str">
        <f>申込一覧表!AT31</f>
        <v>999:99.99</v>
      </c>
    </row>
    <row r="274" spans="1:7">
      <c r="A274" t="str">
        <f>IF(申込一覧表!N32="","",申込一覧表!Z32)</f>
        <v/>
      </c>
      <c r="B274" s="143" t="str">
        <f>IF(A274="","",申込一覧表!AK32)</f>
        <v/>
      </c>
      <c r="C274" s="143" t="str">
        <f>IF(A274="","",申込一覧表!AO32)</f>
        <v/>
      </c>
      <c r="D274" s="143" t="str">
        <f>申込一覧表!AC32</f>
        <v/>
      </c>
      <c r="E274" s="140">
        <v>0</v>
      </c>
      <c r="F274" s="140">
        <v>0</v>
      </c>
      <c r="G274" t="str">
        <f>申込一覧表!AT32</f>
        <v>999:99.99</v>
      </c>
    </row>
    <row r="275" spans="1:7">
      <c r="A275" t="str">
        <f>IF(申込一覧表!N33="","",申込一覧表!Z33)</f>
        <v/>
      </c>
      <c r="B275" s="143" t="str">
        <f>IF(A275="","",申込一覧表!AK33)</f>
        <v/>
      </c>
      <c r="C275" s="143" t="str">
        <f>IF(A275="","",申込一覧表!AO33)</f>
        <v/>
      </c>
      <c r="D275" s="143" t="str">
        <f>申込一覧表!AC33</f>
        <v/>
      </c>
      <c r="E275" s="140">
        <v>0</v>
      </c>
      <c r="F275" s="140">
        <v>0</v>
      </c>
      <c r="G275" t="str">
        <f>申込一覧表!AT33</f>
        <v>999:99.99</v>
      </c>
    </row>
    <row r="276" spans="1:7">
      <c r="A276" t="str">
        <f>IF(申込一覧表!N34="","",申込一覧表!Z34)</f>
        <v/>
      </c>
      <c r="B276" s="143" t="str">
        <f>IF(A276="","",申込一覧表!AK34)</f>
        <v/>
      </c>
      <c r="C276" s="143" t="str">
        <f>IF(A276="","",申込一覧表!AO34)</f>
        <v/>
      </c>
      <c r="D276" s="143" t="str">
        <f>申込一覧表!AC34</f>
        <v/>
      </c>
      <c r="E276" s="140">
        <v>0</v>
      </c>
      <c r="F276" s="140">
        <v>0</v>
      </c>
      <c r="G276" t="str">
        <f>申込一覧表!AT34</f>
        <v>999:99.99</v>
      </c>
    </row>
    <row r="277" spans="1:7">
      <c r="A277" t="str">
        <f>IF(申込一覧表!N35="","",申込一覧表!Z35)</f>
        <v/>
      </c>
      <c r="B277" s="143" t="str">
        <f>IF(A277="","",申込一覧表!AK35)</f>
        <v/>
      </c>
      <c r="C277" s="143" t="str">
        <f>IF(A277="","",申込一覧表!AO35)</f>
        <v/>
      </c>
      <c r="D277" s="143" t="str">
        <f>申込一覧表!AC35</f>
        <v/>
      </c>
      <c r="E277" s="140">
        <v>0</v>
      </c>
      <c r="F277" s="140">
        <v>0</v>
      </c>
      <c r="G277" t="str">
        <f>申込一覧表!AT35</f>
        <v>999:99.99</v>
      </c>
    </row>
    <row r="278" spans="1:7">
      <c r="A278" t="str">
        <f>IF(申込一覧表!N36="","",申込一覧表!Z36)</f>
        <v/>
      </c>
      <c r="B278" s="143" t="str">
        <f>IF(A278="","",申込一覧表!AK36)</f>
        <v/>
      </c>
      <c r="C278" s="143" t="str">
        <f>IF(A278="","",申込一覧表!AO36)</f>
        <v/>
      </c>
      <c r="D278" s="143" t="str">
        <f>申込一覧表!AC36</f>
        <v/>
      </c>
      <c r="E278" s="140">
        <v>0</v>
      </c>
      <c r="F278" s="140">
        <v>0</v>
      </c>
      <c r="G278" t="str">
        <f>申込一覧表!AT36</f>
        <v>999:99.99</v>
      </c>
    </row>
    <row r="279" spans="1:7">
      <c r="A279" t="str">
        <f>IF(申込一覧表!N37="","",申込一覧表!Z37)</f>
        <v/>
      </c>
      <c r="B279" s="143" t="str">
        <f>IF(A279="","",申込一覧表!AK37)</f>
        <v/>
      </c>
      <c r="C279" s="143" t="str">
        <f>IF(A279="","",申込一覧表!AO37)</f>
        <v/>
      </c>
      <c r="D279" s="143" t="str">
        <f>申込一覧表!AC37</f>
        <v/>
      </c>
      <c r="E279" s="140">
        <v>0</v>
      </c>
      <c r="F279" s="140">
        <v>0</v>
      </c>
      <c r="G279" t="str">
        <f>申込一覧表!AT37</f>
        <v>999:99.99</v>
      </c>
    </row>
    <row r="280" spans="1:7">
      <c r="A280" t="str">
        <f>IF(申込一覧表!N38="","",申込一覧表!Z38)</f>
        <v/>
      </c>
      <c r="B280" s="143" t="str">
        <f>IF(A280="","",申込一覧表!AK38)</f>
        <v/>
      </c>
      <c r="C280" s="143" t="str">
        <f>IF(A280="","",申込一覧表!AO38)</f>
        <v/>
      </c>
      <c r="D280" s="143" t="str">
        <f>申込一覧表!AC38</f>
        <v/>
      </c>
      <c r="E280" s="140">
        <v>0</v>
      </c>
      <c r="F280" s="140">
        <v>0</v>
      </c>
      <c r="G280" t="str">
        <f>申込一覧表!AT38</f>
        <v>999:99.99</v>
      </c>
    </row>
    <row r="281" spans="1:7">
      <c r="A281" t="str">
        <f>IF(申込一覧表!N39="","",申込一覧表!Z39)</f>
        <v/>
      </c>
      <c r="B281" s="143" t="str">
        <f>IF(A281="","",申込一覧表!AK39)</f>
        <v/>
      </c>
      <c r="C281" s="143" t="str">
        <f>IF(A281="","",申込一覧表!AO39)</f>
        <v/>
      </c>
      <c r="D281" s="143" t="str">
        <f>申込一覧表!AC39</f>
        <v/>
      </c>
      <c r="E281" s="140">
        <v>0</v>
      </c>
      <c r="F281" s="140">
        <v>0</v>
      </c>
      <c r="G281" t="str">
        <f>申込一覧表!AT39</f>
        <v>999:99.99</v>
      </c>
    </row>
    <row r="282" spans="1:7">
      <c r="A282" t="str">
        <f>IF(申込一覧表!N40="","",申込一覧表!Z40)</f>
        <v/>
      </c>
      <c r="B282" s="143" t="str">
        <f>IF(A282="","",申込一覧表!AK40)</f>
        <v/>
      </c>
      <c r="C282" s="143" t="str">
        <f>IF(A282="","",申込一覧表!AO40)</f>
        <v/>
      </c>
      <c r="D282" s="143" t="str">
        <f>申込一覧表!AC40</f>
        <v/>
      </c>
      <c r="E282" s="140">
        <v>0</v>
      </c>
      <c r="F282" s="140">
        <v>0</v>
      </c>
      <c r="G282" t="str">
        <f>申込一覧表!AT40</f>
        <v>999:99.99</v>
      </c>
    </row>
    <row r="283" spans="1:7">
      <c r="A283" t="str">
        <f>IF(申込一覧表!N41="","",申込一覧表!Z41)</f>
        <v/>
      </c>
      <c r="B283" s="143" t="str">
        <f>IF(A283="","",申込一覧表!AK41)</f>
        <v/>
      </c>
      <c r="C283" s="143" t="str">
        <f>IF(A283="","",申込一覧表!AO41)</f>
        <v/>
      </c>
      <c r="D283" s="143" t="str">
        <f>申込一覧表!AC41</f>
        <v/>
      </c>
      <c r="E283" s="140">
        <v>0</v>
      </c>
      <c r="F283" s="140">
        <v>0</v>
      </c>
      <c r="G283" t="str">
        <f>申込一覧表!AT41</f>
        <v>999:99.99</v>
      </c>
    </row>
    <row r="284" spans="1:7">
      <c r="A284" t="str">
        <f>IF(申込一覧表!N42="","",申込一覧表!Z42)</f>
        <v/>
      </c>
      <c r="B284" s="143" t="str">
        <f>IF(A284="","",申込一覧表!AK42)</f>
        <v/>
      </c>
      <c r="C284" s="143" t="str">
        <f>IF(A284="","",申込一覧表!AO42)</f>
        <v/>
      </c>
      <c r="D284" s="143" t="str">
        <f>申込一覧表!AC42</f>
        <v/>
      </c>
      <c r="E284" s="140">
        <v>0</v>
      </c>
      <c r="F284" s="140">
        <v>0</v>
      </c>
      <c r="G284" t="str">
        <f>申込一覧表!AT42</f>
        <v>999:99.99</v>
      </c>
    </row>
    <row r="285" spans="1:7">
      <c r="A285" t="str">
        <f>IF(申込一覧表!N43="","",申込一覧表!Z43)</f>
        <v/>
      </c>
      <c r="B285" s="143" t="str">
        <f>IF(A285="","",申込一覧表!AK43)</f>
        <v/>
      </c>
      <c r="C285" s="143" t="str">
        <f>IF(A285="","",申込一覧表!AO43)</f>
        <v/>
      </c>
      <c r="D285" s="143" t="str">
        <f>申込一覧表!AC43</f>
        <v/>
      </c>
      <c r="E285" s="140">
        <v>0</v>
      </c>
      <c r="F285" s="140">
        <v>0</v>
      </c>
      <c r="G285" t="str">
        <f>申込一覧表!AT43</f>
        <v>999:99.99</v>
      </c>
    </row>
    <row r="286" spans="1:7">
      <c r="A286" t="str">
        <f>IF(申込一覧表!N44="","",申込一覧表!Z44)</f>
        <v/>
      </c>
      <c r="B286" s="143" t="str">
        <f>IF(A286="","",申込一覧表!AK44)</f>
        <v/>
      </c>
      <c r="C286" s="143" t="str">
        <f>IF(A286="","",申込一覧表!AO44)</f>
        <v/>
      </c>
      <c r="D286" s="143" t="str">
        <f>申込一覧表!AC44</f>
        <v/>
      </c>
      <c r="E286" s="140">
        <v>0</v>
      </c>
      <c r="F286" s="140">
        <v>0</v>
      </c>
      <c r="G286" t="str">
        <f>申込一覧表!AT44</f>
        <v>999:99.99</v>
      </c>
    </row>
    <row r="287" spans="1:7">
      <c r="A287" s="137" t="str">
        <f>IF(申込一覧表!N45="","",申込一覧表!Z45)</f>
        <v/>
      </c>
      <c r="B287" s="137" t="str">
        <f>IF(A287="","",申込一覧表!AK45)</f>
        <v/>
      </c>
      <c r="C287" s="137" t="str">
        <f>IF(A287="","",申込一覧表!AO45)</f>
        <v/>
      </c>
      <c r="D287" s="137" t="str">
        <f>申込一覧表!AC45</f>
        <v/>
      </c>
      <c r="E287" s="141">
        <v>0</v>
      </c>
      <c r="F287" s="141">
        <v>0</v>
      </c>
      <c r="G287" s="137" t="str">
        <f>申込一覧表!AT45</f>
        <v>999:99.99</v>
      </c>
    </row>
    <row r="288" spans="1:7">
      <c r="B288" s="143"/>
      <c r="C288" s="143"/>
      <c r="D288" s="143"/>
      <c r="E288" s="140"/>
      <c r="F288" s="140"/>
    </row>
    <row r="289" spans="1:7">
      <c r="A289" s="137"/>
      <c r="B289" s="137"/>
      <c r="C289" s="137"/>
      <c r="D289" s="137"/>
      <c r="E289" s="141"/>
      <c r="F289" s="141"/>
      <c r="G289" s="137"/>
    </row>
    <row r="290" spans="1:7">
      <c r="A290" t="str">
        <f>IF(申込一覧表!N48="","",申込一覧表!Z48)</f>
        <v/>
      </c>
      <c r="B290" s="143" t="str">
        <f>IF(A290="","",申込一覧表!AK48)</f>
        <v/>
      </c>
      <c r="C290" s="143" t="str">
        <f>IF(A290="","",申込一覧表!AO48)</f>
        <v/>
      </c>
      <c r="D290" s="143" t="str">
        <f>申込一覧表!AC48</f>
        <v/>
      </c>
      <c r="E290" s="140">
        <v>0</v>
      </c>
      <c r="F290" s="140">
        <v>5</v>
      </c>
      <c r="G290" t="str">
        <f>申込一覧表!AT48</f>
        <v>999:99.99</v>
      </c>
    </row>
    <row r="291" spans="1:7">
      <c r="A291" t="str">
        <f>IF(申込一覧表!N49="","",申込一覧表!Z49)</f>
        <v/>
      </c>
      <c r="B291" s="143" t="str">
        <f>IF(A291="","",申込一覧表!AK49)</f>
        <v/>
      </c>
      <c r="C291" s="143" t="str">
        <f>IF(A291="","",申込一覧表!AO49)</f>
        <v/>
      </c>
      <c r="D291" s="143" t="str">
        <f>申込一覧表!AC49</f>
        <v/>
      </c>
      <c r="E291" s="140">
        <v>0</v>
      </c>
      <c r="F291" s="140">
        <v>5</v>
      </c>
      <c r="G291" t="str">
        <f>申込一覧表!AT49</f>
        <v>999:99.99</v>
      </c>
    </row>
    <row r="292" spans="1:7">
      <c r="A292" t="str">
        <f>IF(申込一覧表!N50="","",申込一覧表!Z50)</f>
        <v/>
      </c>
      <c r="B292" s="143" t="str">
        <f>IF(A292="","",申込一覧表!AK50)</f>
        <v/>
      </c>
      <c r="C292" s="143" t="str">
        <f>IF(A292="","",申込一覧表!AO50)</f>
        <v/>
      </c>
      <c r="D292" s="143" t="str">
        <f>申込一覧表!AC50</f>
        <v/>
      </c>
      <c r="E292" s="140">
        <v>0</v>
      </c>
      <c r="F292" s="140">
        <v>5</v>
      </c>
      <c r="G292" t="str">
        <f>申込一覧表!AT50</f>
        <v>999:99.99</v>
      </c>
    </row>
    <row r="293" spans="1:7">
      <c r="A293" t="str">
        <f>IF(申込一覧表!N51="","",申込一覧表!Z51)</f>
        <v/>
      </c>
      <c r="B293" s="143" t="str">
        <f>IF(A293="","",申込一覧表!AK51)</f>
        <v/>
      </c>
      <c r="C293" s="143" t="str">
        <f>IF(A293="","",申込一覧表!AO51)</f>
        <v/>
      </c>
      <c r="D293" s="143" t="str">
        <f>申込一覧表!AC51</f>
        <v/>
      </c>
      <c r="E293" s="140">
        <v>0</v>
      </c>
      <c r="F293" s="140">
        <v>5</v>
      </c>
      <c r="G293" t="str">
        <f>申込一覧表!AT51</f>
        <v>999:99.99</v>
      </c>
    </row>
    <row r="294" spans="1:7">
      <c r="A294" t="str">
        <f>IF(申込一覧表!N52="","",申込一覧表!Z52)</f>
        <v/>
      </c>
      <c r="B294" s="143" t="str">
        <f>IF(A294="","",申込一覧表!AK52)</f>
        <v/>
      </c>
      <c r="C294" s="143" t="str">
        <f>IF(A294="","",申込一覧表!AO52)</f>
        <v/>
      </c>
      <c r="D294" s="143" t="str">
        <f>申込一覧表!AC52</f>
        <v/>
      </c>
      <c r="E294" s="140">
        <v>0</v>
      </c>
      <c r="F294" s="140">
        <v>5</v>
      </c>
      <c r="G294" t="str">
        <f>申込一覧表!AT52</f>
        <v>999:99.99</v>
      </c>
    </row>
    <row r="295" spans="1:7">
      <c r="A295" t="str">
        <f>IF(申込一覧表!N53="","",申込一覧表!Z53)</f>
        <v/>
      </c>
      <c r="B295" s="143" t="str">
        <f>IF(A295="","",申込一覧表!AK53)</f>
        <v/>
      </c>
      <c r="C295" s="143" t="str">
        <f>IF(A295="","",申込一覧表!AO53)</f>
        <v/>
      </c>
      <c r="D295" s="143" t="str">
        <f>申込一覧表!AC53</f>
        <v/>
      </c>
      <c r="E295" s="140">
        <v>0</v>
      </c>
      <c r="F295" s="140">
        <v>5</v>
      </c>
      <c r="G295" t="str">
        <f>申込一覧表!AT53</f>
        <v>999:99.99</v>
      </c>
    </row>
    <row r="296" spans="1:7">
      <c r="A296" t="str">
        <f>IF(申込一覧表!N54="","",申込一覧表!Z54)</f>
        <v/>
      </c>
      <c r="B296" s="143" t="str">
        <f>IF(A296="","",申込一覧表!AK54)</f>
        <v/>
      </c>
      <c r="C296" s="143" t="str">
        <f>IF(A296="","",申込一覧表!AO54)</f>
        <v/>
      </c>
      <c r="D296" s="143" t="str">
        <f>申込一覧表!AC54</f>
        <v/>
      </c>
      <c r="E296" s="140">
        <v>0</v>
      </c>
      <c r="F296" s="140">
        <v>5</v>
      </c>
      <c r="G296" t="str">
        <f>申込一覧表!AT54</f>
        <v>999:99.99</v>
      </c>
    </row>
    <row r="297" spans="1:7">
      <c r="A297" t="str">
        <f>IF(申込一覧表!N55="","",申込一覧表!Z55)</f>
        <v/>
      </c>
      <c r="B297" s="143" t="str">
        <f>IF(A297="","",申込一覧表!AK55)</f>
        <v/>
      </c>
      <c r="C297" s="143" t="str">
        <f>IF(A297="","",申込一覧表!AO55)</f>
        <v/>
      </c>
      <c r="D297" s="143" t="str">
        <f>申込一覧表!AC55</f>
        <v/>
      </c>
      <c r="E297" s="140">
        <v>0</v>
      </c>
      <c r="F297" s="140">
        <v>5</v>
      </c>
      <c r="G297" t="str">
        <f>申込一覧表!AT55</f>
        <v>999:99.99</v>
      </c>
    </row>
    <row r="298" spans="1:7">
      <c r="A298" t="str">
        <f>IF(申込一覧表!N56="","",申込一覧表!Z56)</f>
        <v/>
      </c>
      <c r="B298" s="143" t="str">
        <f>IF(A298="","",申込一覧表!AK56)</f>
        <v/>
      </c>
      <c r="C298" s="143" t="str">
        <f>IF(A298="","",申込一覧表!AO56)</f>
        <v/>
      </c>
      <c r="D298" s="143" t="str">
        <f>申込一覧表!AC56</f>
        <v/>
      </c>
      <c r="E298" s="140">
        <v>0</v>
      </c>
      <c r="F298" s="140">
        <v>5</v>
      </c>
      <c r="G298" t="str">
        <f>申込一覧表!AT56</f>
        <v>999:99.99</v>
      </c>
    </row>
    <row r="299" spans="1:7">
      <c r="A299" t="str">
        <f>IF(申込一覧表!N57="","",申込一覧表!Z57)</f>
        <v/>
      </c>
      <c r="B299" s="143" t="str">
        <f>IF(A299="","",申込一覧表!AK57)</f>
        <v/>
      </c>
      <c r="C299" s="143" t="str">
        <f>IF(A299="","",申込一覧表!AO57)</f>
        <v/>
      </c>
      <c r="D299" s="143" t="str">
        <f>申込一覧表!AC57</f>
        <v/>
      </c>
      <c r="E299" s="140">
        <v>0</v>
      </c>
      <c r="F299" s="140">
        <v>5</v>
      </c>
      <c r="G299" t="str">
        <f>申込一覧表!AT57</f>
        <v>999:99.99</v>
      </c>
    </row>
    <row r="300" spans="1:7">
      <c r="A300" t="str">
        <f>IF(申込一覧表!N58="","",申込一覧表!Z58)</f>
        <v/>
      </c>
      <c r="B300" s="143" t="str">
        <f>IF(A300="","",申込一覧表!AK58)</f>
        <v/>
      </c>
      <c r="C300" s="143" t="str">
        <f>IF(A300="","",申込一覧表!AO58)</f>
        <v/>
      </c>
      <c r="D300" s="143" t="str">
        <f>申込一覧表!AC58</f>
        <v/>
      </c>
      <c r="E300" s="140">
        <v>0</v>
      </c>
      <c r="F300" s="140">
        <v>5</v>
      </c>
      <c r="G300" t="str">
        <f>申込一覧表!AT58</f>
        <v>999:99.99</v>
      </c>
    </row>
    <row r="301" spans="1:7">
      <c r="A301" t="str">
        <f>IF(申込一覧表!N59="","",申込一覧表!Z59)</f>
        <v/>
      </c>
      <c r="B301" s="143" t="str">
        <f>IF(A301="","",申込一覧表!AK59)</f>
        <v/>
      </c>
      <c r="C301" s="143" t="str">
        <f>IF(A301="","",申込一覧表!AO59)</f>
        <v/>
      </c>
      <c r="D301" s="143" t="str">
        <f>申込一覧表!AC59</f>
        <v/>
      </c>
      <c r="E301" s="140">
        <v>0</v>
      </c>
      <c r="F301" s="140">
        <v>5</v>
      </c>
      <c r="G301" t="str">
        <f>申込一覧表!AT59</f>
        <v>999:99.99</v>
      </c>
    </row>
    <row r="302" spans="1:7">
      <c r="A302" t="str">
        <f>IF(申込一覧表!N60="","",申込一覧表!Z60)</f>
        <v/>
      </c>
      <c r="B302" s="143" t="str">
        <f>IF(A302="","",申込一覧表!AK60)</f>
        <v/>
      </c>
      <c r="C302" s="143" t="str">
        <f>IF(A302="","",申込一覧表!AO60)</f>
        <v/>
      </c>
      <c r="D302" s="143" t="str">
        <f>申込一覧表!AC60</f>
        <v/>
      </c>
      <c r="E302" s="140">
        <v>0</v>
      </c>
      <c r="F302" s="140">
        <v>5</v>
      </c>
      <c r="G302" t="str">
        <f>申込一覧表!AT60</f>
        <v>999:99.99</v>
      </c>
    </row>
    <row r="303" spans="1:7">
      <c r="A303" t="str">
        <f>IF(申込一覧表!N61="","",申込一覧表!Z61)</f>
        <v/>
      </c>
      <c r="B303" s="143" t="str">
        <f>IF(A303="","",申込一覧表!AK61)</f>
        <v/>
      </c>
      <c r="C303" s="143" t="str">
        <f>IF(A303="","",申込一覧表!AO61)</f>
        <v/>
      </c>
      <c r="D303" s="143" t="str">
        <f>申込一覧表!AC61</f>
        <v/>
      </c>
      <c r="E303" s="140">
        <v>0</v>
      </c>
      <c r="F303" s="140">
        <v>5</v>
      </c>
      <c r="G303" t="str">
        <f>申込一覧表!AT61</f>
        <v>999:99.99</v>
      </c>
    </row>
    <row r="304" spans="1:7">
      <c r="A304" t="str">
        <f>IF(申込一覧表!N62="","",申込一覧表!Z62)</f>
        <v/>
      </c>
      <c r="B304" s="143" t="str">
        <f>IF(A304="","",申込一覧表!AK62)</f>
        <v/>
      </c>
      <c r="C304" s="143" t="str">
        <f>IF(A304="","",申込一覧表!AO62)</f>
        <v/>
      </c>
      <c r="D304" s="143" t="str">
        <f>申込一覧表!AC62</f>
        <v/>
      </c>
      <c r="E304" s="140">
        <v>0</v>
      </c>
      <c r="F304" s="140">
        <v>5</v>
      </c>
      <c r="G304" t="str">
        <f>申込一覧表!AT62</f>
        <v>999:99.99</v>
      </c>
    </row>
    <row r="305" spans="1:7">
      <c r="A305" t="str">
        <f>IF(申込一覧表!N63="","",申込一覧表!Z63)</f>
        <v/>
      </c>
      <c r="B305" s="143" t="str">
        <f>IF(A305="","",申込一覧表!AK63)</f>
        <v/>
      </c>
      <c r="C305" s="143" t="str">
        <f>IF(A305="","",申込一覧表!AO63)</f>
        <v/>
      </c>
      <c r="D305" s="143" t="str">
        <f>申込一覧表!AC63</f>
        <v/>
      </c>
      <c r="E305" s="140">
        <v>0</v>
      </c>
      <c r="F305" s="140">
        <v>5</v>
      </c>
      <c r="G305" t="str">
        <f>申込一覧表!AT63</f>
        <v>999:99.99</v>
      </c>
    </row>
    <row r="306" spans="1:7">
      <c r="A306" t="str">
        <f>IF(申込一覧表!N64="","",申込一覧表!Z64)</f>
        <v/>
      </c>
      <c r="B306" s="143" t="str">
        <f>IF(A306="","",申込一覧表!AK64)</f>
        <v/>
      </c>
      <c r="C306" s="143" t="str">
        <f>IF(A306="","",申込一覧表!AO64)</f>
        <v/>
      </c>
      <c r="D306" s="143" t="str">
        <f>申込一覧表!AC64</f>
        <v/>
      </c>
      <c r="E306" s="140">
        <v>0</v>
      </c>
      <c r="F306" s="140">
        <v>5</v>
      </c>
      <c r="G306" t="str">
        <f>申込一覧表!AT64</f>
        <v>999:99.99</v>
      </c>
    </row>
    <row r="307" spans="1:7">
      <c r="A307" t="str">
        <f>IF(申込一覧表!N65="","",申込一覧表!Z65)</f>
        <v/>
      </c>
      <c r="B307" s="143" t="str">
        <f>IF(A307="","",申込一覧表!AK65)</f>
        <v/>
      </c>
      <c r="C307" s="143" t="str">
        <f>IF(A307="","",申込一覧表!AO65)</f>
        <v/>
      </c>
      <c r="D307" s="143" t="str">
        <f>申込一覧表!AC65</f>
        <v/>
      </c>
      <c r="E307" s="140">
        <v>0</v>
      </c>
      <c r="F307" s="140">
        <v>5</v>
      </c>
      <c r="G307" t="str">
        <f>申込一覧表!AT65</f>
        <v>999:99.99</v>
      </c>
    </row>
    <row r="308" spans="1:7">
      <c r="A308" t="str">
        <f>IF(申込一覧表!N66="","",申込一覧表!Z66)</f>
        <v/>
      </c>
      <c r="B308" s="143" t="str">
        <f>IF(A308="","",申込一覧表!AK66)</f>
        <v/>
      </c>
      <c r="C308" s="143" t="str">
        <f>IF(A308="","",申込一覧表!AO66)</f>
        <v/>
      </c>
      <c r="D308" s="143" t="str">
        <f>申込一覧表!AC66</f>
        <v/>
      </c>
      <c r="E308" s="140">
        <v>0</v>
      </c>
      <c r="F308" s="140">
        <v>5</v>
      </c>
      <c r="G308" t="str">
        <f>申込一覧表!AT66</f>
        <v>999:99.99</v>
      </c>
    </row>
    <row r="309" spans="1:7">
      <c r="A309" t="str">
        <f>IF(申込一覧表!N67="","",申込一覧表!Z67)</f>
        <v/>
      </c>
      <c r="B309" s="143" t="str">
        <f>IF(A309="","",申込一覧表!AK67)</f>
        <v/>
      </c>
      <c r="C309" s="143" t="str">
        <f>IF(A309="","",申込一覧表!AO67)</f>
        <v/>
      </c>
      <c r="D309" s="143" t="str">
        <f>申込一覧表!AC67</f>
        <v/>
      </c>
      <c r="E309" s="140">
        <v>0</v>
      </c>
      <c r="F309" s="140">
        <v>5</v>
      </c>
      <c r="G309" t="str">
        <f>申込一覧表!AT67</f>
        <v>999:99.99</v>
      </c>
    </row>
    <row r="310" spans="1:7">
      <c r="A310" t="str">
        <f>IF(申込一覧表!N68="","",申込一覧表!Z68)</f>
        <v/>
      </c>
      <c r="B310" s="143" t="str">
        <f>IF(A310="","",申込一覧表!AK68)</f>
        <v/>
      </c>
      <c r="C310" s="143" t="str">
        <f>IF(A310="","",申込一覧表!AO68)</f>
        <v/>
      </c>
      <c r="D310" s="143" t="str">
        <f>申込一覧表!AC68</f>
        <v/>
      </c>
      <c r="E310" s="140">
        <v>0</v>
      </c>
      <c r="F310" s="140">
        <v>5</v>
      </c>
      <c r="G310" t="str">
        <f>申込一覧表!AT68</f>
        <v>999:99.99</v>
      </c>
    </row>
    <row r="311" spans="1:7">
      <c r="A311" t="str">
        <f>IF(申込一覧表!N69="","",申込一覧表!Z69)</f>
        <v/>
      </c>
      <c r="B311" s="143" t="str">
        <f>IF(A311="","",申込一覧表!AK69)</f>
        <v/>
      </c>
      <c r="C311" s="143" t="str">
        <f>IF(A311="","",申込一覧表!AO69)</f>
        <v/>
      </c>
      <c r="D311" s="143" t="str">
        <f>申込一覧表!AC69</f>
        <v/>
      </c>
      <c r="E311" s="140">
        <v>0</v>
      </c>
      <c r="F311" s="140">
        <v>5</v>
      </c>
      <c r="G311" t="str">
        <f>申込一覧表!AT69</f>
        <v>999:99.99</v>
      </c>
    </row>
    <row r="312" spans="1:7">
      <c r="A312" t="str">
        <f>IF(申込一覧表!N70="","",申込一覧表!Z70)</f>
        <v/>
      </c>
      <c r="B312" s="143" t="str">
        <f>IF(A312="","",申込一覧表!AK70)</f>
        <v/>
      </c>
      <c r="C312" s="143" t="str">
        <f>IF(A312="","",申込一覧表!AO70)</f>
        <v/>
      </c>
      <c r="D312" s="143" t="str">
        <f>申込一覧表!AC70</f>
        <v/>
      </c>
      <c r="E312" s="140">
        <v>0</v>
      </c>
      <c r="F312" s="140">
        <v>5</v>
      </c>
      <c r="G312" t="str">
        <f>申込一覧表!AT70</f>
        <v>999:99.99</v>
      </c>
    </row>
    <row r="313" spans="1:7">
      <c r="A313" t="str">
        <f>IF(申込一覧表!N71="","",申込一覧表!Z71)</f>
        <v/>
      </c>
      <c r="B313" s="143" t="str">
        <f>IF(A313="","",申込一覧表!AK71)</f>
        <v/>
      </c>
      <c r="C313" s="143" t="str">
        <f>IF(A313="","",申込一覧表!AO71)</f>
        <v/>
      </c>
      <c r="D313" s="143" t="str">
        <f>申込一覧表!AC71</f>
        <v/>
      </c>
      <c r="E313" s="140">
        <v>0</v>
      </c>
      <c r="F313" s="140">
        <v>5</v>
      </c>
      <c r="G313" t="str">
        <f>申込一覧表!AT71</f>
        <v>999:99.99</v>
      </c>
    </row>
    <row r="314" spans="1:7">
      <c r="A314" t="str">
        <f>IF(申込一覧表!N72="","",申込一覧表!Z72)</f>
        <v/>
      </c>
      <c r="B314" s="143" t="str">
        <f>IF(A314="","",申込一覧表!AK72)</f>
        <v/>
      </c>
      <c r="C314" s="143" t="str">
        <f>IF(A314="","",申込一覧表!AO72)</f>
        <v/>
      </c>
      <c r="D314" s="143" t="str">
        <f>申込一覧表!AC72</f>
        <v/>
      </c>
      <c r="E314" s="140">
        <v>0</v>
      </c>
      <c r="F314" s="140">
        <v>5</v>
      </c>
      <c r="G314" t="str">
        <f>申込一覧表!AT72</f>
        <v>999:99.99</v>
      </c>
    </row>
    <row r="315" spans="1:7">
      <c r="A315" t="str">
        <f>IF(申込一覧表!N73="","",申込一覧表!Z73)</f>
        <v/>
      </c>
      <c r="B315" s="143" t="str">
        <f>IF(A315="","",申込一覧表!AK73)</f>
        <v/>
      </c>
      <c r="C315" s="143" t="str">
        <f>IF(A315="","",申込一覧表!AO73)</f>
        <v/>
      </c>
      <c r="D315" s="143" t="str">
        <f>申込一覧表!AC73</f>
        <v/>
      </c>
      <c r="E315" s="140">
        <v>0</v>
      </c>
      <c r="F315" s="140">
        <v>5</v>
      </c>
      <c r="G315" t="str">
        <f>申込一覧表!AT73</f>
        <v>999:99.99</v>
      </c>
    </row>
    <row r="316" spans="1:7">
      <c r="A316" t="str">
        <f>IF(申込一覧表!N74="","",申込一覧表!Z74)</f>
        <v/>
      </c>
      <c r="B316" s="143" t="str">
        <f>IF(A316="","",申込一覧表!AK74)</f>
        <v/>
      </c>
      <c r="C316" s="143" t="str">
        <f>IF(A316="","",申込一覧表!AO74)</f>
        <v/>
      </c>
      <c r="D316" s="143" t="str">
        <f>申込一覧表!AC74</f>
        <v/>
      </c>
      <c r="E316" s="140">
        <v>0</v>
      </c>
      <c r="F316" s="140">
        <v>5</v>
      </c>
      <c r="G316" t="str">
        <f>申込一覧表!AT74</f>
        <v>999:99.99</v>
      </c>
    </row>
    <row r="317" spans="1:7">
      <c r="A317" t="str">
        <f>IF(申込一覧表!N75="","",申込一覧表!Z75)</f>
        <v/>
      </c>
      <c r="B317" s="143" t="str">
        <f>IF(A317="","",申込一覧表!AK75)</f>
        <v/>
      </c>
      <c r="C317" s="143" t="str">
        <f>IF(A317="","",申込一覧表!AO75)</f>
        <v/>
      </c>
      <c r="D317" s="143" t="str">
        <f>申込一覧表!AC75</f>
        <v/>
      </c>
      <c r="E317" s="140">
        <v>0</v>
      </c>
      <c r="F317" s="140">
        <v>5</v>
      </c>
      <c r="G317" t="str">
        <f>申込一覧表!AT75</f>
        <v>999:99.99</v>
      </c>
    </row>
    <row r="318" spans="1:7">
      <c r="A318" t="str">
        <f>IF(申込一覧表!N76="","",申込一覧表!Z76)</f>
        <v/>
      </c>
      <c r="B318" s="143" t="str">
        <f>IF(A318="","",申込一覧表!AK76)</f>
        <v/>
      </c>
      <c r="C318" s="143" t="str">
        <f>IF(A318="","",申込一覧表!AO76)</f>
        <v/>
      </c>
      <c r="D318" s="143" t="str">
        <f>申込一覧表!AC76</f>
        <v/>
      </c>
      <c r="E318" s="140">
        <v>0</v>
      </c>
      <c r="F318" s="140">
        <v>5</v>
      </c>
      <c r="G318" t="str">
        <f>申込一覧表!AT76</f>
        <v>999:99.99</v>
      </c>
    </row>
    <row r="319" spans="1:7">
      <c r="A319" t="str">
        <f>IF(申込一覧表!N77="","",申込一覧表!Z77)</f>
        <v/>
      </c>
      <c r="B319" s="143" t="str">
        <f>IF(A319="","",申込一覧表!AK77)</f>
        <v/>
      </c>
      <c r="C319" s="143" t="str">
        <f>IF(A319="","",申込一覧表!AO77)</f>
        <v/>
      </c>
      <c r="D319" s="143" t="str">
        <f>申込一覧表!AC77</f>
        <v/>
      </c>
      <c r="E319" s="140">
        <v>0</v>
      </c>
      <c r="F319" s="140">
        <v>5</v>
      </c>
      <c r="G319" t="str">
        <f>申込一覧表!AT77</f>
        <v>999:99.99</v>
      </c>
    </row>
    <row r="320" spans="1:7">
      <c r="A320" t="str">
        <f>IF(申込一覧表!N78="","",申込一覧表!Z78)</f>
        <v/>
      </c>
      <c r="B320" s="143" t="str">
        <f>IF(A320="","",申込一覧表!AK78)</f>
        <v/>
      </c>
      <c r="C320" s="143" t="str">
        <f>IF(A320="","",申込一覧表!AO78)</f>
        <v/>
      </c>
      <c r="D320" s="143" t="str">
        <f>申込一覧表!AC78</f>
        <v/>
      </c>
      <c r="E320" s="140">
        <v>0</v>
      </c>
      <c r="F320" s="140">
        <v>5</v>
      </c>
      <c r="G320" t="str">
        <f>申込一覧表!AT78</f>
        <v>999:99.99</v>
      </c>
    </row>
    <row r="321" spans="1:7">
      <c r="A321" t="str">
        <f>IF(申込一覧表!N79="","",申込一覧表!Z79)</f>
        <v/>
      </c>
      <c r="B321" s="143" t="str">
        <f>IF(A321="","",申込一覧表!AK79)</f>
        <v/>
      </c>
      <c r="C321" s="143" t="str">
        <f>IF(A321="","",申込一覧表!AO79)</f>
        <v/>
      </c>
      <c r="D321" s="143" t="str">
        <f>申込一覧表!AC79</f>
        <v/>
      </c>
      <c r="E321" s="140">
        <v>0</v>
      </c>
      <c r="F321" s="140">
        <v>5</v>
      </c>
      <c r="G321" t="str">
        <f>申込一覧表!AT79</f>
        <v>999:99.99</v>
      </c>
    </row>
    <row r="322" spans="1:7">
      <c r="A322" t="str">
        <f>IF(申込一覧表!N80="","",申込一覧表!Z80)</f>
        <v/>
      </c>
      <c r="B322" s="143" t="str">
        <f>IF(A322="","",申込一覧表!AK80)</f>
        <v/>
      </c>
      <c r="C322" s="143" t="str">
        <f>IF(A322="","",申込一覧表!AO80)</f>
        <v/>
      </c>
      <c r="D322" s="143" t="str">
        <f>申込一覧表!AC80</f>
        <v/>
      </c>
      <c r="E322" s="140">
        <v>0</v>
      </c>
      <c r="F322" s="140">
        <v>5</v>
      </c>
      <c r="G322" t="str">
        <f>申込一覧表!AT80</f>
        <v>999:99.99</v>
      </c>
    </row>
    <row r="323" spans="1:7">
      <c r="A323" t="str">
        <f>IF(申込一覧表!N81="","",申込一覧表!Z81)</f>
        <v/>
      </c>
      <c r="B323" s="143" t="str">
        <f>IF(A323="","",申込一覧表!AK81)</f>
        <v/>
      </c>
      <c r="C323" s="143" t="str">
        <f>IF(A323="","",申込一覧表!AO81)</f>
        <v/>
      </c>
      <c r="D323" s="143" t="str">
        <f>申込一覧表!AC81</f>
        <v/>
      </c>
      <c r="E323" s="140">
        <v>0</v>
      </c>
      <c r="F323" s="140">
        <v>5</v>
      </c>
      <c r="G323" t="str">
        <f>申込一覧表!AT81</f>
        <v>999:99.99</v>
      </c>
    </row>
    <row r="324" spans="1:7">
      <c r="A324" t="str">
        <f>IF(申込一覧表!N82="","",申込一覧表!Z82)</f>
        <v/>
      </c>
      <c r="B324" s="143" t="str">
        <f>IF(A324="","",申込一覧表!AK82)</f>
        <v/>
      </c>
      <c r="C324" s="143" t="str">
        <f>IF(A324="","",申込一覧表!AO82)</f>
        <v/>
      </c>
      <c r="D324" s="143" t="str">
        <f>申込一覧表!AC82</f>
        <v/>
      </c>
      <c r="E324" s="140">
        <v>0</v>
      </c>
      <c r="F324" s="140">
        <v>5</v>
      </c>
      <c r="G324" t="str">
        <f>申込一覧表!AT82</f>
        <v>999:99.99</v>
      </c>
    </row>
    <row r="325" spans="1:7">
      <c r="A325" t="str">
        <f>IF(申込一覧表!N83="","",申込一覧表!Z83)</f>
        <v/>
      </c>
      <c r="B325" s="143" t="str">
        <f>IF(A325="","",申込一覧表!AK83)</f>
        <v/>
      </c>
      <c r="C325" s="143" t="str">
        <f>IF(A325="","",申込一覧表!AO83)</f>
        <v/>
      </c>
      <c r="D325" s="143" t="str">
        <f>申込一覧表!AC83</f>
        <v/>
      </c>
      <c r="E325" s="140">
        <v>0</v>
      </c>
      <c r="F325" s="140">
        <v>5</v>
      </c>
      <c r="G325" t="str">
        <f>申込一覧表!AT83</f>
        <v>999:99.99</v>
      </c>
    </row>
    <row r="326" spans="1:7">
      <c r="A326" t="str">
        <f>IF(申込一覧表!N84="","",申込一覧表!Z84)</f>
        <v/>
      </c>
      <c r="B326" s="143" t="str">
        <f>IF(A326="","",申込一覧表!AK84)</f>
        <v/>
      </c>
      <c r="C326" s="143" t="str">
        <f>IF(A326="","",申込一覧表!AO84)</f>
        <v/>
      </c>
      <c r="D326" s="143" t="str">
        <f>申込一覧表!AC84</f>
        <v/>
      </c>
      <c r="E326" s="140">
        <v>0</v>
      </c>
      <c r="F326" s="140">
        <v>5</v>
      </c>
      <c r="G326" t="str">
        <f>申込一覧表!AT84</f>
        <v>999:99.99</v>
      </c>
    </row>
    <row r="327" spans="1:7">
      <c r="A327" t="str">
        <f>IF(申込一覧表!N85="","",申込一覧表!Z85)</f>
        <v/>
      </c>
      <c r="B327" s="143" t="str">
        <f>IF(A327="","",申込一覧表!AK85)</f>
        <v/>
      </c>
      <c r="C327" s="143" t="str">
        <f>IF(A327="","",申込一覧表!AO85)</f>
        <v/>
      </c>
      <c r="D327" s="143" t="str">
        <f>申込一覧表!AC85</f>
        <v/>
      </c>
      <c r="E327" s="140">
        <v>0</v>
      </c>
      <c r="F327" s="140">
        <v>5</v>
      </c>
      <c r="G327" t="str">
        <f>申込一覧表!AT85</f>
        <v>999:99.99</v>
      </c>
    </row>
    <row r="328" spans="1:7">
      <c r="A328" t="str">
        <f>IF(申込一覧表!N86="","",申込一覧表!Z86)</f>
        <v/>
      </c>
      <c r="B328" s="143" t="str">
        <f>IF(A328="","",申込一覧表!AK86)</f>
        <v/>
      </c>
      <c r="C328" s="143" t="str">
        <f>IF(A328="","",申込一覧表!AO86)</f>
        <v/>
      </c>
      <c r="D328" s="143" t="str">
        <f>申込一覧表!AC86</f>
        <v/>
      </c>
      <c r="E328" s="140">
        <v>0</v>
      </c>
      <c r="F328" s="140">
        <v>5</v>
      </c>
      <c r="G328" t="str">
        <f>申込一覧表!AT86</f>
        <v>999:99.99</v>
      </c>
    </row>
    <row r="329" spans="1:7">
      <c r="A329" s="137" t="str">
        <f>IF(申込一覧表!N87="","",申込一覧表!Z87)</f>
        <v/>
      </c>
      <c r="B329" s="137" t="str">
        <f>IF(A329="","",申込一覧表!AK87)</f>
        <v/>
      </c>
      <c r="C329" s="137" t="str">
        <f>IF(A329="","",申込一覧表!AO87)</f>
        <v/>
      </c>
      <c r="D329" s="137" t="str">
        <f>申込一覧表!AC87</f>
        <v/>
      </c>
      <c r="E329" s="141">
        <v>0</v>
      </c>
      <c r="F329" s="141">
        <v>5</v>
      </c>
      <c r="G329" s="137" t="str">
        <f>申込一覧表!AT87</f>
        <v>999:99.99</v>
      </c>
    </row>
    <row r="330" spans="1:7">
      <c r="E330" s="140"/>
      <c r="F330" s="140"/>
    </row>
    <row r="331" spans="1:7">
      <c r="E331" s="140"/>
      <c r="F331" s="140"/>
    </row>
    <row r="332" spans="1:7">
      <c r="E332" s="140"/>
      <c r="F332" s="140"/>
    </row>
    <row r="333" spans="1:7">
      <c r="E333" s="140"/>
      <c r="F333" s="140"/>
    </row>
    <row r="334" spans="1:7">
      <c r="E334" s="140"/>
      <c r="F334" s="140"/>
    </row>
    <row r="335" spans="1:7">
      <c r="E335" s="140"/>
      <c r="F335" s="140"/>
    </row>
    <row r="336" spans="1:7">
      <c r="E336" s="140"/>
      <c r="F336" s="140"/>
    </row>
    <row r="337" spans="5:6">
      <c r="E337" s="140"/>
      <c r="F337" s="140"/>
    </row>
    <row r="338" spans="5:6">
      <c r="E338" s="140"/>
      <c r="F338" s="14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申込書</vt:lpstr>
      <vt:lpstr>申込一覧表</vt:lpstr>
      <vt:lpstr>リレーオーダー用紙</vt:lpstr>
      <vt:lpstr>誓約書</vt:lpstr>
      <vt:lpstr>メール</vt:lpstr>
      <vt:lpstr>団体</vt:lpstr>
      <vt:lpstr>所属1</vt:lpstr>
      <vt:lpstr>選手</vt:lpstr>
      <vt:lpstr>エントリー</vt:lpstr>
      <vt:lpstr>連続出場</vt:lpstr>
      <vt:lpstr>チーム</vt:lpstr>
      <vt:lpstr>リレーオーダー用紙!Print_Area</vt:lpstr>
      <vt:lpstr>申込一覧表!Print_Area</vt:lpstr>
      <vt:lpstr>申込書!Print_Area</vt:lpstr>
      <vt:lpstr>誓約書!Print_Area</vt:lpstr>
      <vt:lpstr>連続出場!Print_Area</vt:lpstr>
      <vt:lpstr>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SHIGEHARA</cp:lastModifiedBy>
  <cp:lastPrinted>2012-10-17T23:17:43Z</cp:lastPrinted>
  <dcterms:created xsi:type="dcterms:W3CDTF">2003-04-18T11:12:20Z</dcterms:created>
  <dcterms:modified xsi:type="dcterms:W3CDTF">2021-09-14T02:00:45Z</dcterms:modified>
</cp:coreProperties>
</file>