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D:\2303-04通信記録会\エントリー\原本\"/>
    </mc:Choice>
  </mc:AlternateContent>
  <xr:revisionPtr revIDLastSave="0" documentId="8_{985F744A-739A-4EAA-928A-042FD92FD290}" xr6:coauthVersionLast="47" xr6:coauthVersionMax="47" xr10:uidLastSave="{00000000-0000-0000-0000-000000000000}"/>
  <workbookProtection workbookAlgorithmName="SHA-512" workbookHashValue="fp1jPExgixY1ZtXJbk2GFm5JB5BduJx5DvSLgIBKRrX1s4npf1ycUBR0g2dhOXG//Wbtz0sn63IC+7Q8pfUiaQ==" workbookSaltValue="WpU0nn14Xf+HUATxp0/vRw==" workbookSpinCount="100000" lockStructure="1"/>
  <bookViews>
    <workbookView xWindow="-120" yWindow="-120" windowWidth="29040" windowHeight="15840" tabRatio="648" xr2:uid="{00000000-000D-0000-FFFF-FFFF00000000}"/>
  </bookViews>
  <sheets>
    <sheet name="申込書" sheetId="1" r:id="rId1"/>
    <sheet name="申込一覧表" sheetId="2" r:id="rId2"/>
    <sheet name="リレーオーダー用紙" sheetId="4" state="hidden" r:id="rId3"/>
    <sheet name="誓約書" sheetId="10" state="hidden" r:id="rId4"/>
    <sheet name="メール" sheetId="9" state="hidden" r:id="rId5"/>
    <sheet name="団体" sheetId="7" state="hidden" r:id="rId6"/>
    <sheet name="所属1" sheetId="11" state="hidden" r:id="rId7"/>
    <sheet name="選手" sheetId="12" state="hidden" r:id="rId8"/>
    <sheet name="エントリー" sheetId="13" state="hidden" r:id="rId9"/>
    <sheet name="連続出場" sheetId="15" r:id="rId10"/>
    <sheet name="チーム" sheetId="14" state="hidden" r:id="rId11"/>
  </sheets>
  <definedNames>
    <definedName name="_xlnm.Print_Area" localSheetId="2">リレーオーダー用紙!$A$1:$J$58</definedName>
    <definedName name="_xlnm.Print_Area" localSheetId="1">申込一覧表!$A$1:$P$87</definedName>
    <definedName name="_xlnm.Print_Area" localSheetId="0">申込書!$B$1:$X$65</definedName>
    <definedName name="_xlnm.Print_Area" localSheetId="3">誓約書!$A$1:$Q$20</definedName>
    <definedName name="_xlnm.Print_Area" localSheetId="9">連続出場!$A$1:$X$120</definedName>
    <definedName name="_xlnm.Print_Titles" localSheetId="1">申込一覧表!$1:$4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7" i="15" l="1"/>
  <c r="AN12" i="15"/>
  <c r="AN13" i="15"/>
  <c r="AN14" i="15"/>
  <c r="AN15" i="15"/>
  <c r="AN16" i="15"/>
  <c r="AN17" i="15"/>
  <c r="AN18" i="15"/>
  <c r="AN19" i="15"/>
  <c r="AN20" i="15"/>
  <c r="AN21" i="15"/>
  <c r="AN22" i="15"/>
  <c r="AN23" i="15"/>
  <c r="AN24" i="15"/>
  <c r="AN25" i="15"/>
  <c r="AN26" i="15"/>
  <c r="AN27" i="15"/>
  <c r="AN28" i="15"/>
  <c r="AN29" i="15"/>
  <c r="AN30" i="15"/>
  <c r="AN31" i="15"/>
  <c r="AN32" i="15"/>
  <c r="AN33" i="15"/>
  <c r="AN34" i="15"/>
  <c r="AN35" i="15"/>
  <c r="AN36" i="15"/>
  <c r="AN37" i="15"/>
  <c r="AN38" i="15"/>
  <c r="AN39" i="15"/>
  <c r="AN40" i="15"/>
  <c r="AN41" i="15"/>
  <c r="AN42" i="15"/>
  <c r="AN43" i="15"/>
  <c r="AN44" i="15"/>
  <c r="AN45" i="15"/>
  <c r="AN46" i="15"/>
  <c r="AN47" i="15"/>
  <c r="AN48" i="15"/>
  <c r="AN49" i="15"/>
  <c r="AM50" i="15"/>
  <c r="AN50" i="15"/>
  <c r="AM51" i="15"/>
  <c r="AN51" i="15"/>
  <c r="AN52" i="15"/>
  <c r="AN53" i="15"/>
  <c r="AN54" i="15"/>
  <c r="AN55" i="15"/>
  <c r="AN56" i="15"/>
  <c r="AN57" i="15"/>
  <c r="AN58" i="15"/>
  <c r="AN59" i="15"/>
  <c r="AN60" i="15"/>
  <c r="AN61" i="15"/>
  <c r="AN62" i="15"/>
  <c r="AN63" i="15"/>
  <c r="AN64" i="15"/>
  <c r="AN65" i="15"/>
  <c r="AN66" i="15"/>
  <c r="AN67" i="15"/>
  <c r="AN68" i="15"/>
  <c r="AN69" i="15"/>
  <c r="AN70" i="15"/>
  <c r="AN71" i="15"/>
  <c r="AN72" i="15"/>
  <c r="AN73" i="15"/>
  <c r="AN74" i="15"/>
  <c r="AN75" i="15"/>
  <c r="AN76" i="15"/>
  <c r="AN77" i="15"/>
  <c r="AN78" i="15"/>
  <c r="AN79" i="15"/>
  <c r="AN80" i="15"/>
  <c r="AN81" i="15"/>
  <c r="AN82" i="15"/>
  <c r="AN83" i="15"/>
  <c r="AN84" i="15"/>
  <c r="AN85" i="15"/>
  <c r="AN86" i="15"/>
  <c r="AN87" i="15"/>
  <c r="AN88" i="15"/>
  <c r="AN89" i="15"/>
  <c r="AN90" i="15"/>
  <c r="AN91" i="15"/>
  <c r="AM92" i="15"/>
  <c r="AN92" i="15"/>
  <c r="AM93" i="15"/>
  <c r="AN93" i="15"/>
  <c r="AM94" i="15"/>
  <c r="AN94" i="15"/>
  <c r="AM95" i="15"/>
  <c r="AN95" i="15"/>
  <c r="AM96" i="15"/>
  <c r="AN96" i="15"/>
  <c r="AM97" i="15"/>
  <c r="AN97" i="15"/>
  <c r="AM98" i="15"/>
  <c r="AN98" i="15"/>
  <c r="AM99" i="15"/>
  <c r="AN99" i="15"/>
  <c r="AM100" i="15"/>
  <c r="AN100" i="15"/>
  <c r="AM101" i="15"/>
  <c r="AN101" i="15"/>
  <c r="AM102" i="15"/>
  <c r="AN102" i="15"/>
  <c r="AM103" i="15"/>
  <c r="AN103" i="15"/>
  <c r="AM104" i="15"/>
  <c r="AN104" i="15"/>
  <c r="AM105" i="15"/>
  <c r="AN105" i="15"/>
  <c r="AM106" i="15"/>
  <c r="AN106" i="15"/>
  <c r="AM107" i="15"/>
  <c r="AN107" i="15"/>
  <c r="AM108" i="15"/>
  <c r="AN108" i="15"/>
  <c r="AM109" i="15"/>
  <c r="AN109" i="15"/>
  <c r="AM110" i="15"/>
  <c r="AN110" i="15"/>
  <c r="AM111" i="15"/>
  <c r="AN111" i="15"/>
  <c r="AM112" i="15"/>
  <c r="AN112" i="15"/>
  <c r="AM113" i="15"/>
  <c r="AN113" i="15"/>
  <c r="AM114" i="15"/>
  <c r="AN114" i="15"/>
  <c r="AM115" i="15"/>
  <c r="AN115" i="15"/>
  <c r="AM116" i="15"/>
  <c r="AN116" i="15"/>
  <c r="AM117" i="15"/>
  <c r="AN117" i="15"/>
  <c r="AM118" i="15"/>
  <c r="AN118" i="15"/>
  <c r="AM119" i="15"/>
  <c r="AN119" i="15"/>
  <c r="AM120" i="15"/>
  <c r="AN120" i="15"/>
  <c r="AM121" i="15"/>
  <c r="AN121" i="15"/>
  <c r="AM122" i="15"/>
  <c r="AN122" i="15"/>
  <c r="AM123" i="15"/>
  <c r="AN123" i="15"/>
  <c r="AM124" i="15"/>
  <c r="AN124" i="15"/>
  <c r="AM125" i="15"/>
  <c r="AN125" i="15"/>
  <c r="AM126" i="15"/>
  <c r="AN126" i="15"/>
  <c r="AM127" i="15"/>
  <c r="AN127" i="15"/>
  <c r="AM128" i="15"/>
  <c r="AN128" i="15"/>
  <c r="AM129" i="15"/>
  <c r="AN129" i="15"/>
  <c r="AM130" i="15"/>
  <c r="AN130" i="15"/>
  <c r="AM131" i="15"/>
  <c r="AN131" i="15"/>
  <c r="AM132" i="15"/>
  <c r="AN132" i="15"/>
  <c r="AM133" i="15"/>
  <c r="AN133" i="15"/>
  <c r="AM134" i="15"/>
  <c r="AN134" i="15"/>
  <c r="AM135" i="15"/>
  <c r="AN135" i="15"/>
  <c r="AM136" i="15"/>
  <c r="AN136" i="15"/>
  <c r="AM137" i="15"/>
  <c r="AN137" i="15"/>
  <c r="AM138" i="15"/>
  <c r="AN138" i="15"/>
  <c r="AM139" i="15"/>
  <c r="AN139" i="15"/>
  <c r="AM140" i="15"/>
  <c r="AN140" i="15"/>
  <c r="AM141" i="15"/>
  <c r="AN141" i="15"/>
  <c r="AM142" i="15"/>
  <c r="AN142" i="15"/>
  <c r="AM143" i="15"/>
  <c r="AN143" i="15"/>
  <c r="AM144" i="15"/>
  <c r="AN144" i="15"/>
  <c r="AM145" i="15"/>
  <c r="AN145" i="15"/>
  <c r="AM146" i="15"/>
  <c r="AN146" i="15"/>
  <c r="AM147" i="15"/>
  <c r="AN147" i="15"/>
  <c r="AM148" i="15"/>
  <c r="AN148" i="15"/>
  <c r="AM149" i="15"/>
  <c r="AN149" i="15"/>
  <c r="AM150" i="15"/>
  <c r="AN150" i="15"/>
  <c r="AM151" i="15"/>
  <c r="AN151" i="15"/>
  <c r="AM152" i="15"/>
  <c r="AN152" i="15"/>
  <c r="AM153" i="15"/>
  <c r="AN153" i="15"/>
  <c r="AM154" i="15"/>
  <c r="AN154" i="15"/>
  <c r="AM155" i="15"/>
  <c r="AN155" i="15"/>
  <c r="AT49" i="2" l="1"/>
  <c r="AT50" i="2"/>
  <c r="AT51" i="2"/>
  <c r="AT52" i="2"/>
  <c r="AT53" i="2"/>
  <c r="AT54" i="2"/>
  <c r="AT55" i="2"/>
  <c r="AT56" i="2"/>
  <c r="AT57" i="2"/>
  <c r="AT58" i="2"/>
  <c r="AT59" i="2"/>
  <c r="AT60" i="2"/>
  <c r="AT61" i="2"/>
  <c r="AT62" i="2"/>
  <c r="AT63" i="2"/>
  <c r="AT64" i="2"/>
  <c r="AT65" i="2"/>
  <c r="AT66" i="2"/>
  <c r="AT67" i="2"/>
  <c r="AT68" i="2"/>
  <c r="AT69" i="2"/>
  <c r="AT70" i="2"/>
  <c r="AT71" i="2"/>
  <c r="AT72" i="2"/>
  <c r="AT73" i="2"/>
  <c r="AT74" i="2"/>
  <c r="AT75" i="2"/>
  <c r="AT76" i="2"/>
  <c r="AT77" i="2"/>
  <c r="AT78" i="2"/>
  <c r="AT79" i="2"/>
  <c r="AT80" i="2"/>
  <c r="AT81" i="2"/>
  <c r="AT82" i="2"/>
  <c r="AT83" i="2"/>
  <c r="AT84" i="2"/>
  <c r="AT85" i="2"/>
  <c r="AT86" i="2"/>
  <c r="AT87" i="2"/>
  <c r="AS49" i="2"/>
  <c r="AS50" i="2"/>
  <c r="AS51" i="2"/>
  <c r="AS52" i="2"/>
  <c r="AS53" i="2"/>
  <c r="AS54" i="2"/>
  <c r="AS55" i="2"/>
  <c r="AS56" i="2"/>
  <c r="AS57" i="2"/>
  <c r="AS58" i="2"/>
  <c r="AS59" i="2"/>
  <c r="AS60" i="2"/>
  <c r="AS61" i="2"/>
  <c r="AS62" i="2"/>
  <c r="AS63" i="2"/>
  <c r="AS64" i="2"/>
  <c r="AS65" i="2"/>
  <c r="AS66" i="2"/>
  <c r="AS67" i="2"/>
  <c r="AS68" i="2"/>
  <c r="AS69" i="2"/>
  <c r="AS70" i="2"/>
  <c r="AS71" i="2"/>
  <c r="AS72" i="2"/>
  <c r="AS73" i="2"/>
  <c r="AS74" i="2"/>
  <c r="AS75" i="2"/>
  <c r="AS76" i="2"/>
  <c r="AS77" i="2"/>
  <c r="AS78" i="2"/>
  <c r="AS79" i="2"/>
  <c r="AS80" i="2"/>
  <c r="AS81" i="2"/>
  <c r="AS82" i="2"/>
  <c r="AS83" i="2"/>
  <c r="AS84" i="2"/>
  <c r="AS85" i="2"/>
  <c r="AS86" i="2"/>
  <c r="AS87" i="2"/>
  <c r="AT48" i="2"/>
  <c r="AS48" i="2"/>
  <c r="AR49" i="2"/>
  <c r="AR50" i="2"/>
  <c r="AR51" i="2"/>
  <c r="AR52" i="2"/>
  <c r="AR53" i="2"/>
  <c r="AR54" i="2"/>
  <c r="AR55" i="2"/>
  <c r="AR56" i="2"/>
  <c r="AR57" i="2"/>
  <c r="AR58" i="2"/>
  <c r="AR59" i="2"/>
  <c r="AR60" i="2"/>
  <c r="AR61" i="2"/>
  <c r="AR62" i="2"/>
  <c r="AR63" i="2"/>
  <c r="AR64" i="2"/>
  <c r="AR65" i="2"/>
  <c r="AR66" i="2"/>
  <c r="AR67" i="2"/>
  <c r="AR68" i="2"/>
  <c r="AR69" i="2"/>
  <c r="AR70" i="2"/>
  <c r="AR71" i="2"/>
  <c r="AR72" i="2"/>
  <c r="AR73" i="2"/>
  <c r="AR74" i="2"/>
  <c r="AR75" i="2"/>
  <c r="AR76" i="2"/>
  <c r="AR77" i="2"/>
  <c r="AR78" i="2"/>
  <c r="AR79" i="2"/>
  <c r="AR80" i="2"/>
  <c r="AR81" i="2"/>
  <c r="AR82" i="2"/>
  <c r="AR83" i="2"/>
  <c r="AR84" i="2"/>
  <c r="AR85" i="2"/>
  <c r="AR86" i="2"/>
  <c r="AR87" i="2"/>
  <c r="AR48" i="2"/>
  <c r="AT7" i="2"/>
  <c r="AT8" i="2"/>
  <c r="AT9" i="2"/>
  <c r="AT10" i="2"/>
  <c r="AT11" i="2"/>
  <c r="AT12" i="2"/>
  <c r="AT13" i="2"/>
  <c r="AT14" i="2"/>
  <c r="AT15" i="2"/>
  <c r="AT16" i="2"/>
  <c r="AT17" i="2"/>
  <c r="AT18" i="2"/>
  <c r="AT19" i="2"/>
  <c r="AT20" i="2"/>
  <c r="AT21" i="2"/>
  <c r="AT22" i="2"/>
  <c r="AT23" i="2"/>
  <c r="AT24" i="2"/>
  <c r="AT25" i="2"/>
  <c r="AT26" i="2"/>
  <c r="AT27" i="2"/>
  <c r="AT28" i="2"/>
  <c r="AT29" i="2"/>
  <c r="AT30" i="2"/>
  <c r="AT31" i="2"/>
  <c r="AT32" i="2"/>
  <c r="AT33" i="2"/>
  <c r="AT34" i="2"/>
  <c r="AT35" i="2"/>
  <c r="AT36" i="2"/>
  <c r="AT37" i="2"/>
  <c r="AT38" i="2"/>
  <c r="AT39" i="2"/>
  <c r="AT40" i="2"/>
  <c r="AT41" i="2"/>
  <c r="AT42" i="2"/>
  <c r="AT43" i="2"/>
  <c r="AT44" i="2"/>
  <c r="AT45" i="2"/>
  <c r="AS7" i="2"/>
  <c r="AS8" i="2"/>
  <c r="AS9" i="2"/>
  <c r="AS10" i="2"/>
  <c r="AS11" i="2"/>
  <c r="AS12" i="2"/>
  <c r="AS13" i="2"/>
  <c r="AS14" i="2"/>
  <c r="AS15" i="2"/>
  <c r="AS16" i="2"/>
  <c r="AS17" i="2"/>
  <c r="AS18" i="2"/>
  <c r="AS19" i="2"/>
  <c r="AS20" i="2"/>
  <c r="AS21" i="2"/>
  <c r="AS22" i="2"/>
  <c r="AS23" i="2"/>
  <c r="AS24" i="2"/>
  <c r="AS25" i="2"/>
  <c r="AS26" i="2"/>
  <c r="AS27" i="2"/>
  <c r="AS28" i="2"/>
  <c r="AS29" i="2"/>
  <c r="AS30" i="2"/>
  <c r="AS31" i="2"/>
  <c r="AS32" i="2"/>
  <c r="AS33" i="2"/>
  <c r="AS34" i="2"/>
  <c r="AS35" i="2"/>
  <c r="AS36" i="2"/>
  <c r="AS37" i="2"/>
  <c r="AS38" i="2"/>
  <c r="AS39" i="2"/>
  <c r="AS40" i="2"/>
  <c r="AS41" i="2"/>
  <c r="AS42" i="2"/>
  <c r="AS43" i="2"/>
  <c r="AS44" i="2"/>
  <c r="AS45" i="2"/>
  <c r="AR7" i="2"/>
  <c r="AR8" i="2"/>
  <c r="AR9" i="2"/>
  <c r="AR10" i="2"/>
  <c r="AR11" i="2"/>
  <c r="AR12" i="2"/>
  <c r="AR13" i="2"/>
  <c r="AR14" i="2"/>
  <c r="AR15" i="2"/>
  <c r="AR16" i="2"/>
  <c r="AR17" i="2"/>
  <c r="AR18" i="2"/>
  <c r="AR19" i="2"/>
  <c r="AR20" i="2"/>
  <c r="AR21" i="2"/>
  <c r="AR22" i="2"/>
  <c r="AR23" i="2"/>
  <c r="AR24" i="2"/>
  <c r="AR25" i="2"/>
  <c r="AR26" i="2"/>
  <c r="AR27" i="2"/>
  <c r="AR28" i="2"/>
  <c r="AR29" i="2"/>
  <c r="AR30" i="2"/>
  <c r="AR31" i="2"/>
  <c r="AR32" i="2"/>
  <c r="AR33" i="2"/>
  <c r="AR34" i="2"/>
  <c r="AR35" i="2"/>
  <c r="AR36" i="2"/>
  <c r="AR37" i="2"/>
  <c r="AR38" i="2"/>
  <c r="AR39" i="2"/>
  <c r="AR40" i="2"/>
  <c r="AR41" i="2"/>
  <c r="AR42" i="2"/>
  <c r="AR43" i="2"/>
  <c r="AR44" i="2"/>
  <c r="AR45" i="2"/>
  <c r="AT6" i="2"/>
  <c r="AS6" i="2"/>
  <c r="AR6" i="2"/>
  <c r="AQ49" i="2"/>
  <c r="AQ50" i="2"/>
  <c r="AQ51" i="2"/>
  <c r="AQ52" i="2"/>
  <c r="AQ53" i="2"/>
  <c r="AQ54" i="2"/>
  <c r="AQ55" i="2"/>
  <c r="AQ56" i="2"/>
  <c r="AQ57" i="2"/>
  <c r="AQ58" i="2"/>
  <c r="AQ59" i="2"/>
  <c r="AQ60" i="2"/>
  <c r="AQ61" i="2"/>
  <c r="AQ62" i="2"/>
  <c r="AQ63" i="2"/>
  <c r="AQ64" i="2"/>
  <c r="AQ65" i="2"/>
  <c r="AQ66" i="2"/>
  <c r="AQ67" i="2"/>
  <c r="AQ68" i="2"/>
  <c r="AQ69" i="2"/>
  <c r="AQ70" i="2"/>
  <c r="AQ71" i="2"/>
  <c r="AQ72" i="2"/>
  <c r="AQ73" i="2"/>
  <c r="AQ74" i="2"/>
  <c r="AQ75" i="2"/>
  <c r="AQ76" i="2"/>
  <c r="AQ77" i="2"/>
  <c r="AQ78" i="2"/>
  <c r="AQ79" i="2"/>
  <c r="AQ80" i="2"/>
  <c r="AQ81" i="2"/>
  <c r="AQ82" i="2"/>
  <c r="AQ83" i="2"/>
  <c r="AQ84" i="2"/>
  <c r="AQ85" i="2"/>
  <c r="AQ86" i="2"/>
  <c r="AQ87" i="2"/>
  <c r="AQ48" i="2"/>
  <c r="AQ7" i="2"/>
  <c r="AQ8" i="2"/>
  <c r="AQ9" i="2"/>
  <c r="AQ10" i="2"/>
  <c r="AQ11" i="2"/>
  <c r="AQ12" i="2"/>
  <c r="AQ13" i="2"/>
  <c r="AQ14" i="2"/>
  <c r="AQ15" i="2"/>
  <c r="AQ16" i="2"/>
  <c r="AQ17" i="2"/>
  <c r="AQ18" i="2"/>
  <c r="AQ19" i="2"/>
  <c r="AQ20" i="2"/>
  <c r="AQ21" i="2"/>
  <c r="AQ22" i="2"/>
  <c r="AQ23" i="2"/>
  <c r="AQ24" i="2"/>
  <c r="AQ25" i="2"/>
  <c r="AQ26" i="2"/>
  <c r="AQ27" i="2"/>
  <c r="AQ28" i="2"/>
  <c r="AQ29" i="2"/>
  <c r="AQ30" i="2"/>
  <c r="AQ31" i="2"/>
  <c r="AQ32" i="2"/>
  <c r="AQ33" i="2"/>
  <c r="AQ34" i="2"/>
  <c r="AQ35" i="2"/>
  <c r="AQ36" i="2"/>
  <c r="AQ37" i="2"/>
  <c r="AQ38" i="2"/>
  <c r="AQ39" i="2"/>
  <c r="AQ40" i="2"/>
  <c r="AQ41" i="2"/>
  <c r="AQ42" i="2"/>
  <c r="AQ43" i="2"/>
  <c r="AQ44" i="2"/>
  <c r="AQ45" i="2"/>
  <c r="AQ6" i="2"/>
  <c r="E7" i="15" l="1"/>
  <c r="G7" i="15"/>
  <c r="I7" i="15"/>
  <c r="K7" i="15"/>
  <c r="O7" i="15"/>
  <c r="Q7" i="15"/>
  <c r="S7" i="15"/>
  <c r="U7" i="15"/>
  <c r="W7" i="15"/>
  <c r="AA7" i="15"/>
  <c r="AC7" i="15"/>
  <c r="AE7" i="15"/>
  <c r="AG7" i="15"/>
  <c r="AI7" i="15"/>
  <c r="C7" i="15"/>
  <c r="N4" i="15" l="1"/>
  <c r="Z4" i="15"/>
  <c r="Y3" i="15"/>
  <c r="B4" i="15"/>
  <c r="D3" i="2"/>
  <c r="A3" i="15" l="1"/>
  <c r="M3" i="15"/>
  <c r="AB121" i="15" l="1"/>
  <c r="AB122" i="15"/>
  <c r="AB123" i="15"/>
  <c r="AB124" i="15"/>
  <c r="AB125" i="15"/>
  <c r="AB126" i="15"/>
  <c r="AB127" i="15"/>
  <c r="AB128" i="15"/>
  <c r="AB129" i="15"/>
  <c r="AB130" i="15"/>
  <c r="AB131" i="15"/>
  <c r="AB132" i="15"/>
  <c r="AB133" i="15"/>
  <c r="AB134" i="15"/>
  <c r="AB135" i="15"/>
  <c r="AB136" i="15"/>
  <c r="AB137" i="15"/>
  <c r="AB138" i="15"/>
  <c r="AB139" i="15"/>
  <c r="AB140" i="15"/>
  <c r="AB141" i="15"/>
  <c r="AB142" i="15"/>
  <c r="AB143" i="15"/>
  <c r="AB144" i="15"/>
  <c r="AB145" i="15"/>
  <c r="AB146" i="15"/>
  <c r="AB147" i="15"/>
  <c r="AB148" i="15"/>
  <c r="AB149" i="15"/>
  <c r="AB150" i="15"/>
  <c r="AB151" i="15"/>
  <c r="AB152" i="15"/>
  <c r="AB153" i="15"/>
  <c r="AB154" i="15"/>
  <c r="AB155" i="15"/>
  <c r="AB156" i="15"/>
  <c r="AB157" i="15"/>
  <c r="AB158" i="15"/>
  <c r="AB159" i="15"/>
  <c r="AB160" i="15"/>
  <c r="AB161" i="15"/>
  <c r="AB162" i="15"/>
  <c r="AB163" i="15"/>
  <c r="AB164" i="15"/>
  <c r="AB165" i="15"/>
  <c r="AB166" i="15"/>
  <c r="AB167" i="15"/>
  <c r="AB168" i="15"/>
  <c r="AB169" i="15"/>
  <c r="AB170" i="15"/>
  <c r="AB171" i="15"/>
  <c r="AB172" i="15"/>
  <c r="AB173" i="15"/>
  <c r="AB174" i="15"/>
  <c r="AB175" i="15"/>
  <c r="AB176" i="15"/>
  <c r="AB177" i="15"/>
  <c r="AB178" i="15"/>
  <c r="AB179" i="15"/>
  <c r="AB180" i="15"/>
  <c r="AB181" i="15"/>
  <c r="AB182" i="15"/>
  <c r="AB183" i="15"/>
  <c r="AB184" i="15"/>
  <c r="AB185" i="15"/>
  <c r="AB186" i="15"/>
  <c r="AB187" i="15"/>
  <c r="AB188" i="15"/>
  <c r="AB189" i="15"/>
  <c r="AB190" i="15"/>
  <c r="AB191" i="15"/>
  <c r="AB192" i="15"/>
  <c r="AB193" i="15"/>
  <c r="AB194" i="15"/>
  <c r="AB195" i="15"/>
  <c r="AB196" i="15"/>
  <c r="AB197" i="15"/>
  <c r="AB198" i="15"/>
  <c r="AB199" i="15"/>
  <c r="AB200" i="15"/>
  <c r="AB201" i="15"/>
  <c r="AB202" i="15"/>
  <c r="AB203" i="15"/>
  <c r="AB204" i="15"/>
  <c r="AB205" i="15"/>
  <c r="AB206" i="15"/>
  <c r="AB207" i="15"/>
  <c r="AB208" i="15"/>
  <c r="AB209" i="15"/>
  <c r="AB210" i="15"/>
  <c r="AB211" i="15"/>
  <c r="AA124" i="15" l="1"/>
  <c r="AA125" i="15"/>
  <c r="AA126" i="15"/>
  <c r="AA127" i="15"/>
  <c r="AA128" i="15"/>
  <c r="AA129" i="15"/>
  <c r="AA130" i="15"/>
  <c r="AA131" i="15"/>
  <c r="AA132" i="15"/>
  <c r="AA133" i="15"/>
  <c r="AA134" i="15"/>
  <c r="AA135" i="15"/>
  <c r="AA136" i="15"/>
  <c r="AA137" i="15"/>
  <c r="AA138" i="15"/>
  <c r="AA139" i="15"/>
  <c r="AA140" i="15"/>
  <c r="AA141" i="15"/>
  <c r="AA142" i="15"/>
  <c r="AA143" i="15"/>
  <c r="AA144" i="15"/>
  <c r="AA145" i="15"/>
  <c r="AA146" i="15"/>
  <c r="AA147" i="15"/>
  <c r="AA148" i="15"/>
  <c r="AA149" i="15"/>
  <c r="AA150" i="15"/>
  <c r="AA151" i="15"/>
  <c r="AA152" i="15"/>
  <c r="AA153" i="15"/>
  <c r="AA154" i="15"/>
  <c r="AA155" i="15"/>
  <c r="AA156" i="15"/>
  <c r="AA157" i="15"/>
  <c r="AA158" i="15"/>
  <c r="AA159" i="15"/>
  <c r="AA160" i="15"/>
  <c r="AA161" i="15"/>
  <c r="AA162" i="15"/>
  <c r="AA163" i="15"/>
  <c r="AA164" i="15"/>
  <c r="AA165" i="15"/>
  <c r="AA166" i="15"/>
  <c r="AA167" i="15"/>
  <c r="AA168" i="15"/>
  <c r="AA169" i="15"/>
  <c r="AA170" i="15"/>
  <c r="AA171" i="15"/>
  <c r="AA172" i="15"/>
  <c r="AA173" i="15"/>
  <c r="AA174" i="15"/>
  <c r="AA175" i="15"/>
  <c r="AA176" i="15"/>
  <c r="AA177" i="15"/>
  <c r="AA178" i="15"/>
  <c r="AA179" i="15"/>
  <c r="AA180" i="15"/>
  <c r="AA181" i="15"/>
  <c r="AA182" i="15"/>
  <c r="AA183" i="15"/>
  <c r="AA184" i="15"/>
  <c r="AA185" i="15"/>
  <c r="AA186" i="15"/>
  <c r="AA187" i="15"/>
  <c r="AA188" i="15"/>
  <c r="AA189" i="15"/>
  <c r="AA190" i="15"/>
  <c r="AA191" i="15"/>
  <c r="AA192" i="15"/>
  <c r="AA193" i="15"/>
  <c r="AA194" i="15"/>
  <c r="AA195" i="15"/>
  <c r="AA196" i="15"/>
  <c r="AA197" i="15"/>
  <c r="AA198" i="15"/>
  <c r="AA199" i="15"/>
  <c r="AA200" i="15"/>
  <c r="AA201" i="15"/>
  <c r="AA202" i="15"/>
  <c r="AA203" i="15"/>
  <c r="AA204" i="15"/>
  <c r="AA205" i="15"/>
  <c r="AA206" i="15"/>
  <c r="AA207" i="15"/>
  <c r="AA208" i="15"/>
  <c r="AA209" i="15"/>
  <c r="AA210" i="15"/>
  <c r="AA211" i="15"/>
  <c r="AB4" i="1" l="1"/>
  <c r="A3" i="2" l="1"/>
  <c r="Y4" i="15" l="1"/>
  <c r="A4" i="15"/>
  <c r="M4" i="15"/>
  <c r="AB49" i="2"/>
  <c r="AB50" i="2"/>
  <c r="AB51" i="2"/>
  <c r="AB52" i="2"/>
  <c r="AB53" i="2"/>
  <c r="AB54" i="2"/>
  <c r="AB55" i="2"/>
  <c r="AB56" i="2"/>
  <c r="AB57" i="2"/>
  <c r="AB58" i="2"/>
  <c r="AB59" i="2"/>
  <c r="AB60" i="2"/>
  <c r="AB61" i="2"/>
  <c r="AB62" i="2"/>
  <c r="AB63" i="2"/>
  <c r="AB64" i="2"/>
  <c r="AB65" i="2"/>
  <c r="AB66" i="2"/>
  <c r="AB67" i="2"/>
  <c r="AB68" i="2"/>
  <c r="AB69" i="2"/>
  <c r="AB70" i="2"/>
  <c r="AB71" i="2"/>
  <c r="AB72" i="2"/>
  <c r="AB73" i="2"/>
  <c r="AB74" i="2"/>
  <c r="AB75" i="2"/>
  <c r="AB76" i="2"/>
  <c r="AB77" i="2"/>
  <c r="AB78" i="2"/>
  <c r="AB79" i="2"/>
  <c r="AB80" i="2"/>
  <c r="AB81" i="2"/>
  <c r="AB82" i="2"/>
  <c r="AB83" i="2"/>
  <c r="AB84" i="2"/>
  <c r="AB85" i="2"/>
  <c r="AB86" i="2"/>
  <c r="AB87" i="2"/>
  <c r="AB48" i="2"/>
  <c r="AB7"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6" i="2"/>
  <c r="AL87" i="2"/>
  <c r="AM87" i="2"/>
  <c r="AN87" i="2"/>
  <c r="AO87" i="2"/>
  <c r="AL49" i="2"/>
  <c r="AM49" i="2"/>
  <c r="AN49" i="2"/>
  <c r="AO49" i="2"/>
  <c r="AL50" i="2"/>
  <c r="AM50" i="2"/>
  <c r="AN50" i="2"/>
  <c r="AO50" i="2"/>
  <c r="AL51" i="2"/>
  <c r="AM51" i="2"/>
  <c r="AN51" i="2"/>
  <c r="AO51" i="2"/>
  <c r="AL52" i="2"/>
  <c r="AM52" i="2"/>
  <c r="AN52" i="2"/>
  <c r="AO52" i="2"/>
  <c r="AL53" i="2"/>
  <c r="AM53" i="2"/>
  <c r="AN53" i="2"/>
  <c r="AO53" i="2"/>
  <c r="AL54" i="2"/>
  <c r="AM54" i="2"/>
  <c r="AN54" i="2"/>
  <c r="AO54" i="2"/>
  <c r="AL55" i="2"/>
  <c r="AM55" i="2"/>
  <c r="AN55" i="2"/>
  <c r="AO55" i="2"/>
  <c r="AL56" i="2"/>
  <c r="AM56" i="2"/>
  <c r="AN56" i="2"/>
  <c r="AO56" i="2"/>
  <c r="AL57" i="2"/>
  <c r="AM57" i="2"/>
  <c r="AN57" i="2"/>
  <c r="AO57" i="2"/>
  <c r="AL58" i="2"/>
  <c r="AM58" i="2"/>
  <c r="AN58" i="2"/>
  <c r="AO58" i="2"/>
  <c r="AL59" i="2"/>
  <c r="AM59" i="2"/>
  <c r="AN59" i="2"/>
  <c r="AO59" i="2"/>
  <c r="AL60" i="2"/>
  <c r="AM60" i="2"/>
  <c r="AN60" i="2"/>
  <c r="AO60" i="2"/>
  <c r="AL61" i="2"/>
  <c r="AM61" i="2"/>
  <c r="AN61" i="2"/>
  <c r="AO61" i="2"/>
  <c r="AL62" i="2"/>
  <c r="AM62" i="2"/>
  <c r="AN62" i="2"/>
  <c r="AO62" i="2"/>
  <c r="AL63" i="2"/>
  <c r="AM63" i="2"/>
  <c r="AN63" i="2"/>
  <c r="AO63" i="2"/>
  <c r="AL64" i="2"/>
  <c r="AM64" i="2"/>
  <c r="AN64" i="2"/>
  <c r="AO64" i="2"/>
  <c r="AL65" i="2"/>
  <c r="AM65" i="2"/>
  <c r="AN65" i="2"/>
  <c r="AO65" i="2"/>
  <c r="AL66" i="2"/>
  <c r="AM66" i="2"/>
  <c r="AN66" i="2"/>
  <c r="AO66" i="2"/>
  <c r="AL67" i="2"/>
  <c r="AM67" i="2"/>
  <c r="AN67" i="2"/>
  <c r="AO67" i="2"/>
  <c r="AL68" i="2"/>
  <c r="AM68" i="2"/>
  <c r="AN68" i="2"/>
  <c r="AO68" i="2"/>
  <c r="AL69" i="2"/>
  <c r="AM69" i="2"/>
  <c r="AN69" i="2"/>
  <c r="AO69" i="2"/>
  <c r="AL70" i="2"/>
  <c r="AM70" i="2"/>
  <c r="AN70" i="2"/>
  <c r="AO70" i="2"/>
  <c r="AL71" i="2"/>
  <c r="AM71" i="2"/>
  <c r="AN71" i="2"/>
  <c r="AO71" i="2"/>
  <c r="AL72" i="2"/>
  <c r="AM72" i="2"/>
  <c r="AN72" i="2"/>
  <c r="AO72" i="2"/>
  <c r="AL73" i="2"/>
  <c r="AM73" i="2"/>
  <c r="AN73" i="2"/>
  <c r="AO73" i="2"/>
  <c r="AL74" i="2"/>
  <c r="AM74" i="2"/>
  <c r="AN74" i="2"/>
  <c r="AO74" i="2"/>
  <c r="AL75" i="2"/>
  <c r="AM75" i="2"/>
  <c r="AN75" i="2"/>
  <c r="AO75" i="2"/>
  <c r="AL76" i="2"/>
  <c r="AM76" i="2"/>
  <c r="AN76" i="2"/>
  <c r="AO76" i="2"/>
  <c r="AL77" i="2"/>
  <c r="AM77" i="2"/>
  <c r="AN77" i="2"/>
  <c r="AO77" i="2"/>
  <c r="AL78" i="2"/>
  <c r="AM78" i="2"/>
  <c r="AN78" i="2"/>
  <c r="AO78" i="2"/>
  <c r="AL79" i="2"/>
  <c r="AM79" i="2"/>
  <c r="AN79" i="2"/>
  <c r="AO79" i="2"/>
  <c r="AL80" i="2"/>
  <c r="AM80" i="2"/>
  <c r="AN80" i="2"/>
  <c r="AO80" i="2"/>
  <c r="AL81" i="2"/>
  <c r="AM81" i="2"/>
  <c r="AN81" i="2"/>
  <c r="AO81" i="2"/>
  <c r="AL82" i="2"/>
  <c r="AM82" i="2"/>
  <c r="AN82" i="2"/>
  <c r="AO82" i="2"/>
  <c r="AL83" i="2"/>
  <c r="AM83" i="2"/>
  <c r="AN83" i="2"/>
  <c r="AO83" i="2"/>
  <c r="AL84" i="2"/>
  <c r="AM84" i="2"/>
  <c r="AN84" i="2"/>
  <c r="AO84" i="2"/>
  <c r="AL85" i="2"/>
  <c r="AM85" i="2"/>
  <c r="AN85" i="2"/>
  <c r="AO85" i="2"/>
  <c r="AL86" i="2"/>
  <c r="AM86" i="2"/>
  <c r="AN86" i="2"/>
  <c r="AO86" i="2"/>
  <c r="AO48" i="2"/>
  <c r="AN48" i="2"/>
  <c r="AM48" i="2"/>
  <c r="AL48" i="2"/>
  <c r="AL7" i="2"/>
  <c r="AM7" i="2"/>
  <c r="AN7" i="2"/>
  <c r="AO7" i="2"/>
  <c r="AL8" i="2"/>
  <c r="AM8" i="2"/>
  <c r="AN8" i="2"/>
  <c r="AO8" i="2"/>
  <c r="AL9" i="2"/>
  <c r="AM9" i="2"/>
  <c r="AN9" i="2"/>
  <c r="AO9" i="2"/>
  <c r="AL10" i="2"/>
  <c r="AM10" i="2"/>
  <c r="AN10" i="2"/>
  <c r="AO10" i="2"/>
  <c r="AL11" i="2"/>
  <c r="AM11" i="2"/>
  <c r="AN11" i="2"/>
  <c r="AO11" i="2"/>
  <c r="AL12" i="2"/>
  <c r="AM12" i="2"/>
  <c r="AN12" i="2"/>
  <c r="AO12" i="2"/>
  <c r="AL13" i="2"/>
  <c r="AM13" i="2"/>
  <c r="AN13" i="2"/>
  <c r="AO13" i="2"/>
  <c r="AL14" i="2"/>
  <c r="AM14" i="2"/>
  <c r="AN14" i="2"/>
  <c r="AO14" i="2"/>
  <c r="AL15" i="2"/>
  <c r="AM15" i="2"/>
  <c r="AN15" i="2"/>
  <c r="AO15" i="2"/>
  <c r="AL16" i="2"/>
  <c r="AM16" i="2"/>
  <c r="AN16" i="2"/>
  <c r="AO16" i="2"/>
  <c r="AL17" i="2"/>
  <c r="AM17" i="2"/>
  <c r="AN17" i="2"/>
  <c r="AO17" i="2"/>
  <c r="AL18" i="2"/>
  <c r="AM18" i="2"/>
  <c r="AN18" i="2"/>
  <c r="AO18" i="2"/>
  <c r="AL19" i="2"/>
  <c r="AM19" i="2"/>
  <c r="AN19" i="2"/>
  <c r="AO19" i="2"/>
  <c r="AL20" i="2"/>
  <c r="AM20" i="2"/>
  <c r="AN20" i="2"/>
  <c r="AO20" i="2"/>
  <c r="AL21" i="2"/>
  <c r="AM21" i="2"/>
  <c r="AN21" i="2"/>
  <c r="AO21" i="2"/>
  <c r="AL22" i="2"/>
  <c r="AM22" i="2"/>
  <c r="AN22" i="2"/>
  <c r="AO22" i="2"/>
  <c r="AL23" i="2"/>
  <c r="AM23" i="2"/>
  <c r="AN23" i="2"/>
  <c r="AO23" i="2"/>
  <c r="AL24" i="2"/>
  <c r="AM24" i="2"/>
  <c r="AN24" i="2"/>
  <c r="AO24" i="2"/>
  <c r="AL25" i="2"/>
  <c r="AM25" i="2"/>
  <c r="AN25" i="2"/>
  <c r="AO25" i="2"/>
  <c r="AL26" i="2"/>
  <c r="AM26" i="2"/>
  <c r="AN26" i="2"/>
  <c r="AO26" i="2"/>
  <c r="AL27" i="2"/>
  <c r="AM27" i="2"/>
  <c r="AN27" i="2"/>
  <c r="AO27" i="2"/>
  <c r="AL28" i="2"/>
  <c r="AM28" i="2"/>
  <c r="AN28" i="2"/>
  <c r="AO28" i="2"/>
  <c r="AL29" i="2"/>
  <c r="AM29" i="2"/>
  <c r="AN29" i="2"/>
  <c r="AO29" i="2"/>
  <c r="AL30" i="2"/>
  <c r="AM30" i="2"/>
  <c r="AN30" i="2"/>
  <c r="AO30" i="2"/>
  <c r="AL31" i="2"/>
  <c r="AM31" i="2"/>
  <c r="AN31" i="2"/>
  <c r="AO31" i="2"/>
  <c r="AL32" i="2"/>
  <c r="AM32" i="2"/>
  <c r="AN32" i="2"/>
  <c r="AO32" i="2"/>
  <c r="AL33" i="2"/>
  <c r="AM33" i="2"/>
  <c r="AN33" i="2"/>
  <c r="AO33" i="2"/>
  <c r="AL34" i="2"/>
  <c r="AM34" i="2"/>
  <c r="AN34" i="2"/>
  <c r="AO34" i="2"/>
  <c r="AL35" i="2"/>
  <c r="AM35" i="2"/>
  <c r="AN35" i="2"/>
  <c r="AO35" i="2"/>
  <c r="AL36" i="2"/>
  <c r="AM36" i="2"/>
  <c r="AN36" i="2"/>
  <c r="AO36" i="2"/>
  <c r="AL37" i="2"/>
  <c r="AM37" i="2"/>
  <c r="AN37" i="2"/>
  <c r="AO37" i="2"/>
  <c r="AL38" i="2"/>
  <c r="AM38" i="2"/>
  <c r="AN38" i="2"/>
  <c r="AO38" i="2"/>
  <c r="AL39" i="2"/>
  <c r="AM39" i="2"/>
  <c r="AN39" i="2"/>
  <c r="AO39" i="2"/>
  <c r="AL40" i="2"/>
  <c r="AM40" i="2"/>
  <c r="AN40" i="2"/>
  <c r="AO40" i="2"/>
  <c r="AL41" i="2"/>
  <c r="AM41" i="2"/>
  <c r="AN41" i="2"/>
  <c r="AO41" i="2"/>
  <c r="AL42" i="2"/>
  <c r="AM42" i="2"/>
  <c r="AN42" i="2"/>
  <c r="AO42" i="2"/>
  <c r="AL43" i="2"/>
  <c r="AM43" i="2"/>
  <c r="AN43" i="2"/>
  <c r="AO43" i="2"/>
  <c r="AL44" i="2"/>
  <c r="AM44" i="2"/>
  <c r="AN44" i="2"/>
  <c r="AO44" i="2"/>
  <c r="AL45" i="2"/>
  <c r="AM45" i="2"/>
  <c r="AN45" i="2"/>
  <c r="AO45" i="2"/>
  <c r="AO6" i="2"/>
  <c r="AN6" i="2"/>
  <c r="AM6" i="2"/>
  <c r="AL6" i="2"/>
  <c r="AB212" i="15"/>
  <c r="AB213" i="15"/>
  <c r="AB214" i="15"/>
  <c r="AB215" i="15"/>
  <c r="AN6" i="15"/>
  <c r="AA212" i="15"/>
  <c r="AA213" i="15"/>
  <c r="AA214" i="15"/>
  <c r="AA215" i="15"/>
  <c r="AV46" i="2"/>
  <c r="AV47" i="2"/>
  <c r="AU47" i="2"/>
  <c r="AJ6" i="2"/>
  <c r="AJ49" i="2"/>
  <c r="AK49" i="2"/>
  <c r="AJ50" i="2"/>
  <c r="AK50" i="2"/>
  <c r="AJ51" i="2"/>
  <c r="AK51" i="2"/>
  <c r="AJ52" i="2"/>
  <c r="AK52" i="2"/>
  <c r="AJ53" i="2"/>
  <c r="AK53" i="2"/>
  <c r="AJ54" i="2"/>
  <c r="AK54" i="2"/>
  <c r="AJ55" i="2"/>
  <c r="AK55" i="2"/>
  <c r="AJ56" i="2"/>
  <c r="AK56" i="2"/>
  <c r="AJ57" i="2"/>
  <c r="AK57" i="2"/>
  <c r="AJ58" i="2"/>
  <c r="AK58" i="2"/>
  <c r="AJ59" i="2"/>
  <c r="AK59" i="2"/>
  <c r="AJ60" i="2"/>
  <c r="AK60" i="2"/>
  <c r="AJ61" i="2"/>
  <c r="AK61" i="2"/>
  <c r="AJ62" i="2"/>
  <c r="AK62" i="2"/>
  <c r="AJ63" i="2"/>
  <c r="AK63" i="2"/>
  <c r="AJ64" i="2"/>
  <c r="AK64" i="2"/>
  <c r="AJ65" i="2"/>
  <c r="AK65" i="2"/>
  <c r="AJ66" i="2"/>
  <c r="AK66" i="2"/>
  <c r="AJ67" i="2"/>
  <c r="AK67" i="2"/>
  <c r="AJ68" i="2"/>
  <c r="AK68" i="2"/>
  <c r="AJ69" i="2"/>
  <c r="AK69" i="2"/>
  <c r="AJ70" i="2"/>
  <c r="AK70" i="2"/>
  <c r="AJ71" i="2"/>
  <c r="AK71" i="2"/>
  <c r="AJ72" i="2"/>
  <c r="AK72" i="2"/>
  <c r="AJ73" i="2"/>
  <c r="AK73" i="2"/>
  <c r="AJ74" i="2"/>
  <c r="AK74" i="2"/>
  <c r="AJ75" i="2"/>
  <c r="AK75" i="2"/>
  <c r="AJ76" i="2"/>
  <c r="AK76" i="2"/>
  <c r="AJ77" i="2"/>
  <c r="AK77" i="2"/>
  <c r="AJ78" i="2"/>
  <c r="AK78" i="2"/>
  <c r="AJ79" i="2"/>
  <c r="AK79" i="2"/>
  <c r="AJ80" i="2"/>
  <c r="AK80" i="2"/>
  <c r="AJ81" i="2"/>
  <c r="AK81" i="2"/>
  <c r="AJ82" i="2"/>
  <c r="AK82" i="2"/>
  <c r="AJ83" i="2"/>
  <c r="AK83" i="2"/>
  <c r="AJ84" i="2"/>
  <c r="AK84" i="2"/>
  <c r="AJ85" i="2"/>
  <c r="AK85" i="2"/>
  <c r="AJ86" i="2"/>
  <c r="AK86" i="2"/>
  <c r="AJ87" i="2"/>
  <c r="AK87" i="2"/>
  <c r="AK48" i="2"/>
  <c r="AJ48" i="2"/>
  <c r="AJ7" i="2"/>
  <c r="AK7" i="2"/>
  <c r="AJ8" i="2"/>
  <c r="AK8" i="2"/>
  <c r="AJ9" i="2"/>
  <c r="AK9" i="2"/>
  <c r="AJ10" i="2"/>
  <c r="AK10" i="2"/>
  <c r="AJ11" i="2"/>
  <c r="AK11" i="2"/>
  <c r="AJ12" i="2"/>
  <c r="AK12" i="2"/>
  <c r="AJ13" i="2"/>
  <c r="AK13" i="2"/>
  <c r="AJ14" i="2"/>
  <c r="AK14" i="2"/>
  <c r="AJ15" i="2"/>
  <c r="AK15" i="2"/>
  <c r="AJ16" i="2"/>
  <c r="AK16" i="2"/>
  <c r="AJ17" i="2"/>
  <c r="AK17" i="2"/>
  <c r="AJ18" i="2"/>
  <c r="AK18" i="2"/>
  <c r="AJ19" i="2"/>
  <c r="AK19" i="2"/>
  <c r="AJ20" i="2"/>
  <c r="AK20" i="2"/>
  <c r="AJ21" i="2"/>
  <c r="AK21" i="2"/>
  <c r="AJ22" i="2"/>
  <c r="AK22" i="2"/>
  <c r="AJ23" i="2"/>
  <c r="AK23" i="2"/>
  <c r="AJ24" i="2"/>
  <c r="AK24" i="2"/>
  <c r="AJ25" i="2"/>
  <c r="AK25" i="2"/>
  <c r="AJ26" i="2"/>
  <c r="AK26" i="2"/>
  <c r="AJ27" i="2"/>
  <c r="AK27" i="2"/>
  <c r="AJ28" i="2"/>
  <c r="AK28" i="2"/>
  <c r="AJ29" i="2"/>
  <c r="AK29" i="2"/>
  <c r="AJ30" i="2"/>
  <c r="AK30" i="2"/>
  <c r="AJ31" i="2"/>
  <c r="AK31" i="2"/>
  <c r="AJ32" i="2"/>
  <c r="AK32" i="2"/>
  <c r="AJ33" i="2"/>
  <c r="AK33" i="2"/>
  <c r="AJ34" i="2"/>
  <c r="AK34" i="2"/>
  <c r="AJ35" i="2"/>
  <c r="AK35" i="2"/>
  <c r="AJ36" i="2"/>
  <c r="AK36" i="2"/>
  <c r="AJ37" i="2"/>
  <c r="AK37" i="2"/>
  <c r="AJ38" i="2"/>
  <c r="AK38" i="2"/>
  <c r="AJ39" i="2"/>
  <c r="AK39" i="2"/>
  <c r="AJ40" i="2"/>
  <c r="AK40" i="2"/>
  <c r="AJ41" i="2"/>
  <c r="AK41" i="2"/>
  <c r="AJ42" i="2"/>
  <c r="AK42" i="2"/>
  <c r="AJ43" i="2"/>
  <c r="AK43" i="2"/>
  <c r="AJ44" i="2"/>
  <c r="AK44" i="2"/>
  <c r="AJ45" i="2"/>
  <c r="AK45" i="2"/>
  <c r="AK6" i="2"/>
  <c r="P12" i="1"/>
  <c r="AB88" i="2" l="1"/>
  <c r="E25" i="1" s="1"/>
  <c r="AB46" i="2"/>
  <c r="E26" i="1" s="1"/>
  <c r="AC3" i="7" s="1"/>
  <c r="AB47" i="2"/>
  <c r="E30" i="1" s="1"/>
  <c r="AL3" i="7" s="1"/>
  <c r="A2" i="9"/>
  <c r="G3" i="13"/>
  <c r="G85" i="13"/>
  <c r="G167" i="13"/>
  <c r="G249" i="13"/>
  <c r="G4" i="13"/>
  <c r="G86" i="13"/>
  <c r="G168" i="13"/>
  <c r="G250" i="13"/>
  <c r="G5" i="13"/>
  <c r="G87" i="13"/>
  <c r="G169" i="13"/>
  <c r="G251" i="13"/>
  <c r="G6" i="13"/>
  <c r="G88" i="13"/>
  <c r="G170" i="13"/>
  <c r="G252" i="13"/>
  <c r="G7" i="13"/>
  <c r="G89" i="13"/>
  <c r="G171" i="13"/>
  <c r="G253" i="13"/>
  <c r="G8" i="13"/>
  <c r="G90" i="13"/>
  <c r="G172" i="13"/>
  <c r="G254" i="13"/>
  <c r="G9" i="13"/>
  <c r="G91" i="13"/>
  <c r="G173" i="13"/>
  <c r="G255" i="13"/>
  <c r="G10" i="13"/>
  <c r="G92" i="13"/>
  <c r="G174" i="13"/>
  <c r="G256" i="13"/>
  <c r="G11" i="13"/>
  <c r="G93" i="13"/>
  <c r="G175" i="13"/>
  <c r="G257" i="13"/>
  <c r="G12" i="13"/>
  <c r="G94" i="13"/>
  <c r="G176" i="13"/>
  <c r="G258" i="13"/>
  <c r="G13" i="13"/>
  <c r="G95" i="13"/>
  <c r="G177" i="13"/>
  <c r="G259" i="13"/>
  <c r="G14" i="13"/>
  <c r="G96" i="13"/>
  <c r="G260" i="13"/>
  <c r="G15" i="13"/>
  <c r="G97" i="13"/>
  <c r="G179" i="13"/>
  <c r="G261" i="13"/>
  <c r="G16" i="13"/>
  <c r="G98" i="13"/>
  <c r="G180" i="13"/>
  <c r="G262" i="13"/>
  <c r="G17" i="13"/>
  <c r="G99" i="13"/>
  <c r="G181" i="13"/>
  <c r="G263" i="13"/>
  <c r="G18" i="13"/>
  <c r="G100" i="13"/>
  <c r="G182" i="13"/>
  <c r="G264" i="13"/>
  <c r="G19" i="13"/>
  <c r="G101" i="13"/>
  <c r="G183" i="13"/>
  <c r="G265" i="13"/>
  <c r="G20" i="13"/>
  <c r="G102" i="13"/>
  <c r="G184" i="13"/>
  <c r="G266" i="13"/>
  <c r="G21" i="13"/>
  <c r="G103" i="13"/>
  <c r="G185" i="13"/>
  <c r="G267" i="13"/>
  <c r="G22" i="13"/>
  <c r="G104" i="13"/>
  <c r="G268" i="13"/>
  <c r="G23" i="13"/>
  <c r="G105" i="13"/>
  <c r="G187" i="13"/>
  <c r="G269" i="13"/>
  <c r="G24" i="13"/>
  <c r="G106" i="13"/>
  <c r="G188" i="13"/>
  <c r="G270" i="13"/>
  <c r="G25" i="13"/>
  <c r="G107" i="13"/>
  <c r="G189" i="13"/>
  <c r="G271" i="13"/>
  <c r="G26" i="13"/>
  <c r="G108" i="13"/>
  <c r="G190" i="13"/>
  <c r="G272" i="13"/>
  <c r="G27" i="13"/>
  <c r="G109" i="13"/>
  <c r="G191" i="13"/>
  <c r="G273" i="13"/>
  <c r="G28" i="13"/>
  <c r="G110" i="13"/>
  <c r="G192" i="13"/>
  <c r="G274" i="13"/>
  <c r="G29" i="13"/>
  <c r="G111" i="13"/>
  <c r="G193" i="13"/>
  <c r="G275" i="13"/>
  <c r="G30" i="13"/>
  <c r="G112" i="13"/>
  <c r="G276" i="13"/>
  <c r="G31" i="13"/>
  <c r="G113" i="13"/>
  <c r="G195" i="13"/>
  <c r="G277" i="13"/>
  <c r="G32" i="13"/>
  <c r="G114" i="13"/>
  <c r="G196" i="13"/>
  <c r="G278" i="13"/>
  <c r="G33" i="13"/>
  <c r="G115" i="13"/>
  <c r="G197" i="13"/>
  <c r="G279" i="13"/>
  <c r="G34" i="13"/>
  <c r="G116" i="13"/>
  <c r="G198" i="13"/>
  <c r="G280" i="13"/>
  <c r="G35" i="13"/>
  <c r="G117" i="13"/>
  <c r="G199" i="13"/>
  <c r="G281" i="13"/>
  <c r="G36" i="13"/>
  <c r="G118" i="13"/>
  <c r="G200" i="13"/>
  <c r="G282" i="13"/>
  <c r="G37" i="13"/>
  <c r="G119" i="13"/>
  <c r="G201" i="13"/>
  <c r="G283" i="13"/>
  <c r="G38" i="13"/>
  <c r="G120" i="13"/>
  <c r="G284" i="13"/>
  <c r="G39" i="13"/>
  <c r="G121" i="13"/>
  <c r="G203" i="13"/>
  <c r="G285" i="13"/>
  <c r="G40" i="13"/>
  <c r="G122" i="13"/>
  <c r="G204" i="13"/>
  <c r="G286" i="13"/>
  <c r="G41" i="13"/>
  <c r="G123" i="13"/>
  <c r="G205" i="13"/>
  <c r="G287" i="13"/>
  <c r="G44" i="13"/>
  <c r="G126" i="13"/>
  <c r="G208" i="13"/>
  <c r="G290" i="13"/>
  <c r="G45" i="13"/>
  <c r="G127" i="13"/>
  <c r="G209" i="13"/>
  <c r="G291" i="13"/>
  <c r="G46" i="13"/>
  <c r="G128" i="13"/>
  <c r="G210" i="13"/>
  <c r="G292" i="13"/>
  <c r="G47" i="13"/>
  <c r="G129" i="13"/>
  <c r="G211" i="13"/>
  <c r="G293" i="13"/>
  <c r="G48" i="13"/>
  <c r="G130" i="13"/>
  <c r="G294" i="13"/>
  <c r="G49" i="13"/>
  <c r="G131" i="13"/>
  <c r="G213" i="13"/>
  <c r="G295" i="13"/>
  <c r="G50" i="13"/>
  <c r="G132" i="13"/>
  <c r="G214" i="13"/>
  <c r="G296" i="13"/>
  <c r="G51" i="13"/>
  <c r="G133" i="13"/>
  <c r="G215" i="13"/>
  <c r="G297" i="13"/>
  <c r="G52" i="13"/>
  <c r="G134" i="13"/>
  <c r="G216" i="13"/>
  <c r="G298" i="13"/>
  <c r="G53" i="13"/>
  <c r="G135" i="13"/>
  <c r="G217" i="13"/>
  <c r="G299" i="13"/>
  <c r="G54" i="13"/>
  <c r="G136" i="13"/>
  <c r="G218" i="13"/>
  <c r="G300" i="13"/>
  <c r="G55" i="13"/>
  <c r="G137" i="13"/>
  <c r="G219" i="13"/>
  <c r="G301" i="13"/>
  <c r="G56" i="13"/>
  <c r="G138" i="13"/>
  <c r="G302" i="13"/>
  <c r="G57" i="13"/>
  <c r="G139" i="13"/>
  <c r="G221" i="13"/>
  <c r="G303" i="13"/>
  <c r="G58" i="13"/>
  <c r="G140" i="13"/>
  <c r="G222" i="13"/>
  <c r="G304" i="13"/>
  <c r="G59" i="13"/>
  <c r="G141" i="13"/>
  <c r="G223" i="13"/>
  <c r="G305" i="13"/>
  <c r="G60" i="13"/>
  <c r="G142" i="13"/>
  <c r="G224" i="13"/>
  <c r="G306" i="13"/>
  <c r="G61" i="13"/>
  <c r="G143" i="13"/>
  <c r="G225" i="13"/>
  <c r="G307" i="13"/>
  <c r="G62" i="13"/>
  <c r="G144" i="13"/>
  <c r="G226" i="13"/>
  <c r="G308" i="13"/>
  <c r="G63" i="13"/>
  <c r="G145" i="13"/>
  <c r="G227" i="13"/>
  <c r="G309" i="13"/>
  <c r="G64" i="13"/>
  <c r="G146" i="13"/>
  <c r="G310" i="13"/>
  <c r="G65" i="13"/>
  <c r="G147" i="13"/>
  <c r="G229" i="13"/>
  <c r="G311" i="13"/>
  <c r="G66" i="13"/>
  <c r="G148" i="13"/>
  <c r="G230" i="13"/>
  <c r="G312" i="13"/>
  <c r="G67" i="13"/>
  <c r="G149" i="13"/>
  <c r="G231" i="13"/>
  <c r="G313" i="13"/>
  <c r="G68" i="13"/>
  <c r="G150" i="13"/>
  <c r="G232" i="13"/>
  <c r="G314" i="13"/>
  <c r="G69" i="13"/>
  <c r="G151" i="13"/>
  <c r="G233" i="13"/>
  <c r="G315" i="13"/>
  <c r="G70" i="13"/>
  <c r="G152" i="13"/>
  <c r="G234" i="13"/>
  <c r="G316" i="13"/>
  <c r="G71" i="13"/>
  <c r="G153" i="13"/>
  <c r="G235" i="13"/>
  <c r="G317" i="13"/>
  <c r="G72" i="13"/>
  <c r="G154" i="13"/>
  <c r="G318" i="13"/>
  <c r="G73" i="13"/>
  <c r="G155" i="13"/>
  <c r="G237" i="13"/>
  <c r="G319" i="13"/>
  <c r="G74" i="13"/>
  <c r="G156" i="13"/>
  <c r="G238" i="13"/>
  <c r="G320" i="13"/>
  <c r="G75" i="13"/>
  <c r="G157" i="13"/>
  <c r="G239" i="13"/>
  <c r="G321" i="13"/>
  <c r="G76" i="13"/>
  <c r="G158" i="13"/>
  <c r="G240" i="13"/>
  <c r="G322" i="13"/>
  <c r="G77" i="13"/>
  <c r="G159" i="13"/>
  <c r="G241" i="13"/>
  <c r="G323" i="13"/>
  <c r="G78" i="13"/>
  <c r="G160" i="13"/>
  <c r="G242" i="13"/>
  <c r="G324" i="13"/>
  <c r="G79" i="13"/>
  <c r="G161" i="13"/>
  <c r="G243" i="13"/>
  <c r="G325" i="13"/>
  <c r="G80" i="13"/>
  <c r="G162" i="13"/>
  <c r="G326" i="13"/>
  <c r="G81" i="13"/>
  <c r="G163" i="13"/>
  <c r="G245" i="13"/>
  <c r="G327" i="13"/>
  <c r="G82" i="13"/>
  <c r="G164" i="13"/>
  <c r="G246" i="13"/>
  <c r="G328" i="13"/>
  <c r="G83" i="13"/>
  <c r="G165" i="13"/>
  <c r="G247" i="13"/>
  <c r="G329" i="13"/>
  <c r="G248" i="13"/>
  <c r="G166" i="13"/>
  <c r="G84" i="13"/>
  <c r="G2" i="13"/>
  <c r="J44" i="4"/>
  <c r="J45" i="4"/>
  <c r="J46" i="4"/>
  <c r="J47" i="4"/>
  <c r="J48" i="4"/>
  <c r="J53" i="4"/>
  <c r="J54" i="4"/>
  <c r="J55" i="4"/>
  <c r="J56" i="4"/>
  <c r="J57" i="4"/>
  <c r="AH6" i="2"/>
  <c r="AU6" i="2" s="1"/>
  <c r="AH7" i="2"/>
  <c r="AU7" i="2" s="1"/>
  <c r="AH8" i="2"/>
  <c r="AU8" i="2" s="1"/>
  <c r="AH9" i="2"/>
  <c r="AH10" i="2"/>
  <c r="AU10" i="2" s="1"/>
  <c r="AH11" i="2"/>
  <c r="AH12" i="2"/>
  <c r="AU12" i="2" s="1"/>
  <c r="T7" i="2"/>
  <c r="U7" i="2"/>
  <c r="T8" i="2"/>
  <c r="U8" i="2"/>
  <c r="T9" i="2"/>
  <c r="U9" i="2"/>
  <c r="T10" i="2"/>
  <c r="U10" i="2"/>
  <c r="T11" i="2"/>
  <c r="U11" i="2"/>
  <c r="T12" i="2"/>
  <c r="U12" i="2"/>
  <c r="T13" i="2"/>
  <c r="U13" i="2"/>
  <c r="T14" i="2"/>
  <c r="U14" i="2"/>
  <c r="T15" i="2"/>
  <c r="U15" i="2"/>
  <c r="T16" i="2"/>
  <c r="U16" i="2"/>
  <c r="T17" i="2"/>
  <c r="U17" i="2"/>
  <c r="T18" i="2"/>
  <c r="U18" i="2"/>
  <c r="T19" i="2"/>
  <c r="U19" i="2"/>
  <c r="T20" i="2"/>
  <c r="U20" i="2"/>
  <c r="T21" i="2"/>
  <c r="U21" i="2"/>
  <c r="T22" i="2"/>
  <c r="U22" i="2"/>
  <c r="T23" i="2"/>
  <c r="U23" i="2"/>
  <c r="T24" i="2"/>
  <c r="U24" i="2"/>
  <c r="T25" i="2"/>
  <c r="U25" i="2"/>
  <c r="T26" i="2"/>
  <c r="U26" i="2"/>
  <c r="T27" i="2"/>
  <c r="U27" i="2"/>
  <c r="T28" i="2"/>
  <c r="U28" i="2"/>
  <c r="T29" i="2"/>
  <c r="U29" i="2"/>
  <c r="T30" i="2"/>
  <c r="U30" i="2"/>
  <c r="T31" i="2"/>
  <c r="U31" i="2"/>
  <c r="T32" i="2"/>
  <c r="U32" i="2"/>
  <c r="T33" i="2"/>
  <c r="U33" i="2"/>
  <c r="T34" i="2"/>
  <c r="U34" i="2"/>
  <c r="T35" i="2"/>
  <c r="U35" i="2"/>
  <c r="AF35" i="2" s="1"/>
  <c r="C31" i="12" s="1"/>
  <c r="T36" i="2"/>
  <c r="U36" i="2"/>
  <c r="T37" i="2"/>
  <c r="U37" i="2"/>
  <c r="T38" i="2"/>
  <c r="U38" i="2"/>
  <c r="T39" i="2"/>
  <c r="U39" i="2"/>
  <c r="T40" i="2"/>
  <c r="U40" i="2"/>
  <c r="T41" i="2"/>
  <c r="U41" i="2"/>
  <c r="T42" i="2"/>
  <c r="U42" i="2"/>
  <c r="T43" i="2"/>
  <c r="U43" i="2"/>
  <c r="T44" i="2"/>
  <c r="U44" i="2"/>
  <c r="T45" i="2"/>
  <c r="U45" i="2"/>
  <c r="T48" i="2"/>
  <c r="U48" i="2"/>
  <c r="T49" i="2"/>
  <c r="U49" i="2"/>
  <c r="T50" i="2"/>
  <c r="U50" i="2"/>
  <c r="T51" i="2"/>
  <c r="U51" i="2"/>
  <c r="T52" i="2"/>
  <c r="U52" i="2"/>
  <c r="T53" i="2"/>
  <c r="U53" i="2"/>
  <c r="AF53" i="2" s="1"/>
  <c r="C49" i="12" s="1"/>
  <c r="T54" i="2"/>
  <c r="U54" i="2"/>
  <c r="T55" i="2"/>
  <c r="U55" i="2"/>
  <c r="T56" i="2"/>
  <c r="U56" i="2"/>
  <c r="T57" i="2"/>
  <c r="U57" i="2"/>
  <c r="T58" i="2"/>
  <c r="U58" i="2"/>
  <c r="T59" i="2"/>
  <c r="U59" i="2"/>
  <c r="T60" i="2"/>
  <c r="U60" i="2"/>
  <c r="T61" i="2"/>
  <c r="U61" i="2"/>
  <c r="T62" i="2"/>
  <c r="U62" i="2"/>
  <c r="T63" i="2"/>
  <c r="U63" i="2"/>
  <c r="T64" i="2"/>
  <c r="U64" i="2"/>
  <c r="T65" i="2"/>
  <c r="U65" i="2"/>
  <c r="T66" i="2"/>
  <c r="U66" i="2"/>
  <c r="T67" i="2"/>
  <c r="U67" i="2"/>
  <c r="T68" i="2"/>
  <c r="U68" i="2"/>
  <c r="T69" i="2"/>
  <c r="U69" i="2"/>
  <c r="AF69" i="2" s="1"/>
  <c r="C65" i="12" s="1"/>
  <c r="T70" i="2"/>
  <c r="U70" i="2"/>
  <c r="T71" i="2"/>
  <c r="U71" i="2"/>
  <c r="T72" i="2"/>
  <c r="U72" i="2"/>
  <c r="T73" i="2"/>
  <c r="U73" i="2"/>
  <c r="T74" i="2"/>
  <c r="U74" i="2"/>
  <c r="T75" i="2"/>
  <c r="U75" i="2"/>
  <c r="T76" i="2"/>
  <c r="U76" i="2"/>
  <c r="T77" i="2"/>
  <c r="U77" i="2"/>
  <c r="T78" i="2"/>
  <c r="U78" i="2"/>
  <c r="T79" i="2"/>
  <c r="U79" i="2"/>
  <c r="T80" i="2"/>
  <c r="U80" i="2"/>
  <c r="T81" i="2"/>
  <c r="U81" i="2"/>
  <c r="X81" i="2" s="1"/>
  <c r="T82" i="2"/>
  <c r="U82" i="2"/>
  <c r="T83" i="2"/>
  <c r="U83" i="2"/>
  <c r="T84" i="2"/>
  <c r="U84" i="2"/>
  <c r="T85" i="2"/>
  <c r="U85" i="2"/>
  <c r="T86" i="2"/>
  <c r="U86" i="2"/>
  <c r="AF86" i="2" s="1"/>
  <c r="C82" i="12" s="1"/>
  <c r="T87" i="2"/>
  <c r="U87" i="2"/>
  <c r="U6" i="2"/>
  <c r="T6" i="2"/>
  <c r="E45" i="12"/>
  <c r="E46" i="12"/>
  <c r="E47" i="12"/>
  <c r="E48" i="12"/>
  <c r="E49" i="12"/>
  <c r="E50" i="12"/>
  <c r="E51" i="12"/>
  <c r="E52" i="12"/>
  <c r="E53" i="12"/>
  <c r="E54" i="12"/>
  <c r="E55" i="12"/>
  <c r="E56" i="12"/>
  <c r="E57" i="12"/>
  <c r="E58" i="12"/>
  <c r="E59" i="12"/>
  <c r="E60" i="12"/>
  <c r="E61" i="12"/>
  <c r="E62" i="12"/>
  <c r="E63" i="12"/>
  <c r="E64" i="12"/>
  <c r="E65" i="12"/>
  <c r="E66" i="12"/>
  <c r="E67" i="12"/>
  <c r="E68" i="12"/>
  <c r="E69" i="12"/>
  <c r="E70" i="12"/>
  <c r="E71" i="12"/>
  <c r="E72" i="12"/>
  <c r="E73" i="12"/>
  <c r="E74" i="12"/>
  <c r="E75" i="12"/>
  <c r="E76" i="12"/>
  <c r="E77" i="12"/>
  <c r="E78" i="12"/>
  <c r="E79" i="12"/>
  <c r="E80" i="12"/>
  <c r="E81" i="12"/>
  <c r="E82" i="12"/>
  <c r="E83" i="12"/>
  <c r="E44" i="12"/>
  <c r="E3" i="12"/>
  <c r="E4" i="12"/>
  <c r="E5" i="12"/>
  <c r="E6" i="12"/>
  <c r="E7" i="12"/>
  <c r="E8" i="12"/>
  <c r="E9" i="12"/>
  <c r="E10" i="12"/>
  <c r="E11" i="12"/>
  <c r="E12" i="12"/>
  <c r="E13" i="12"/>
  <c r="E14" i="12"/>
  <c r="E15" i="12"/>
  <c r="E16" i="12"/>
  <c r="E17" i="12"/>
  <c r="E18" i="12"/>
  <c r="E19" i="12"/>
  <c r="E20" i="12"/>
  <c r="E21" i="12"/>
  <c r="E22" i="12"/>
  <c r="E23" i="12"/>
  <c r="E24" i="12"/>
  <c r="E25" i="12"/>
  <c r="E26" i="12"/>
  <c r="E27" i="12"/>
  <c r="E28" i="12"/>
  <c r="E29" i="12"/>
  <c r="E30" i="12"/>
  <c r="E31" i="12"/>
  <c r="E32" i="12"/>
  <c r="E33" i="12"/>
  <c r="E34" i="12"/>
  <c r="E35" i="12"/>
  <c r="E36" i="12"/>
  <c r="E37" i="12"/>
  <c r="E38" i="12"/>
  <c r="E39" i="12"/>
  <c r="E40" i="12"/>
  <c r="E41" i="12"/>
  <c r="E2" i="12"/>
  <c r="AW8" i="4"/>
  <c r="E3" i="14" s="1"/>
  <c r="AW9" i="4"/>
  <c r="E4" i="14" s="1"/>
  <c r="AW10" i="4"/>
  <c r="E5" i="14" s="1"/>
  <c r="AW11" i="4"/>
  <c r="E6" i="14" s="1"/>
  <c r="AW12" i="4"/>
  <c r="E7" i="14" s="1"/>
  <c r="AW13" i="4"/>
  <c r="E8" i="14" s="1"/>
  <c r="AW16" i="4"/>
  <c r="E11" i="14" s="1"/>
  <c r="AW17" i="4"/>
  <c r="E12" i="14" s="1"/>
  <c r="AW18" i="4"/>
  <c r="E13" i="14" s="1"/>
  <c r="AW19" i="4"/>
  <c r="E14" i="14" s="1"/>
  <c r="AW20" i="4"/>
  <c r="E15" i="14" s="1"/>
  <c r="AW21" i="4"/>
  <c r="E16" i="14" s="1"/>
  <c r="AW22" i="4"/>
  <c r="E17" i="14" s="1"/>
  <c r="AW25" i="4"/>
  <c r="E20" i="14" s="1"/>
  <c r="AW26" i="4"/>
  <c r="E21" i="14" s="1"/>
  <c r="AW27" i="4"/>
  <c r="E22" i="14" s="1"/>
  <c r="AW28" i="4"/>
  <c r="E23" i="14" s="1"/>
  <c r="AW29" i="4"/>
  <c r="E24" i="14" s="1"/>
  <c r="AW30" i="4"/>
  <c r="E25" i="14" s="1"/>
  <c r="AW31" i="4"/>
  <c r="E26" i="14" s="1"/>
  <c r="AW34" i="4"/>
  <c r="E29" i="14" s="1"/>
  <c r="AW35" i="4"/>
  <c r="E30" i="14" s="1"/>
  <c r="AW36" i="4"/>
  <c r="E31" i="14" s="1"/>
  <c r="AW37" i="4"/>
  <c r="E32" i="14" s="1"/>
  <c r="AW38" i="4"/>
  <c r="E33" i="14" s="1"/>
  <c r="AW39" i="4"/>
  <c r="E34" i="14" s="1"/>
  <c r="AW40" i="4"/>
  <c r="E35" i="14" s="1"/>
  <c r="AW43" i="4"/>
  <c r="E38" i="14" s="1"/>
  <c r="AW44" i="4"/>
  <c r="E39" i="14" s="1"/>
  <c r="AW45" i="4"/>
  <c r="E40" i="14" s="1"/>
  <c r="AW46" i="4"/>
  <c r="E41" i="14" s="1"/>
  <c r="AW47" i="4"/>
  <c r="E42" i="14" s="1"/>
  <c r="AW48" i="4"/>
  <c r="E43" i="14" s="1"/>
  <c r="AW49" i="4"/>
  <c r="E44" i="14" s="1"/>
  <c r="AW52" i="4"/>
  <c r="E47" i="14" s="1"/>
  <c r="AW53" i="4"/>
  <c r="E48" i="14" s="1"/>
  <c r="AW54" i="4"/>
  <c r="E49" i="14" s="1"/>
  <c r="AW55" i="4"/>
  <c r="E50" i="14" s="1"/>
  <c r="AW56" i="4"/>
  <c r="E51" i="14" s="1"/>
  <c r="AW57" i="4"/>
  <c r="E52" i="14" s="1"/>
  <c r="AW58" i="4"/>
  <c r="E53" i="14" s="1"/>
  <c r="AW7" i="4"/>
  <c r="E2" i="14" s="1"/>
  <c r="A39" i="14"/>
  <c r="A40" i="14"/>
  <c r="A41" i="14"/>
  <c r="A42" i="14"/>
  <c r="A43" i="14"/>
  <c r="A44" i="14"/>
  <c r="A45" i="14"/>
  <c r="A47" i="14"/>
  <c r="A48" i="14"/>
  <c r="A49" i="14"/>
  <c r="A50" i="14"/>
  <c r="A51" i="14"/>
  <c r="A52" i="14"/>
  <c r="A53" i="14"/>
  <c r="A38" i="14"/>
  <c r="A21" i="14"/>
  <c r="A22" i="14"/>
  <c r="A23" i="14"/>
  <c r="A24" i="14"/>
  <c r="A25" i="14"/>
  <c r="A26" i="14"/>
  <c r="A27" i="14"/>
  <c r="A29" i="14"/>
  <c r="A30" i="14"/>
  <c r="A31" i="14"/>
  <c r="A32" i="14"/>
  <c r="A33" i="14"/>
  <c r="A34" i="14"/>
  <c r="A35" i="14"/>
  <c r="A20" i="14"/>
  <c r="A3" i="14"/>
  <c r="A4" i="14"/>
  <c r="A5" i="14"/>
  <c r="A6" i="14"/>
  <c r="A7" i="14"/>
  <c r="A8" i="14"/>
  <c r="A9" i="14"/>
  <c r="A11" i="14"/>
  <c r="A12" i="14"/>
  <c r="A13" i="14"/>
  <c r="A14" i="14"/>
  <c r="A15" i="14"/>
  <c r="A16" i="14"/>
  <c r="A17" i="14"/>
  <c r="A36" i="14"/>
  <c r="A2" i="14"/>
  <c r="AS8" i="4"/>
  <c r="J3" i="14" s="1"/>
  <c r="AT8" i="4"/>
  <c r="K3" i="14" s="1"/>
  <c r="AU8" i="4"/>
  <c r="L3" i="14" s="1"/>
  <c r="AV8" i="4"/>
  <c r="M3" i="14" s="1"/>
  <c r="AS9" i="4"/>
  <c r="J4" i="14" s="1"/>
  <c r="AT9" i="4"/>
  <c r="K4" i="14" s="1"/>
  <c r="AU9" i="4"/>
  <c r="L4" i="14" s="1"/>
  <c r="AV9" i="4"/>
  <c r="M4" i="14" s="1"/>
  <c r="AS10" i="4"/>
  <c r="J5" i="14" s="1"/>
  <c r="AT10" i="4"/>
  <c r="K5" i="14" s="1"/>
  <c r="AU10" i="4"/>
  <c r="L5" i="14" s="1"/>
  <c r="AV10" i="4"/>
  <c r="M5" i="14" s="1"/>
  <c r="AS11" i="4"/>
  <c r="J6" i="14" s="1"/>
  <c r="AT11" i="4"/>
  <c r="K6" i="14" s="1"/>
  <c r="AU11" i="4"/>
  <c r="L6" i="14" s="1"/>
  <c r="AV11" i="4"/>
  <c r="M6" i="14" s="1"/>
  <c r="AS12" i="4"/>
  <c r="J7" i="14" s="1"/>
  <c r="AT12" i="4"/>
  <c r="K7" i="14" s="1"/>
  <c r="AU12" i="4"/>
  <c r="L7" i="14" s="1"/>
  <c r="AV12" i="4"/>
  <c r="M7" i="14" s="1"/>
  <c r="AS14" i="4"/>
  <c r="AT14" i="4"/>
  <c r="AU14" i="4"/>
  <c r="AV14" i="4"/>
  <c r="AT15" i="4"/>
  <c r="AU15" i="4"/>
  <c r="AV15" i="4"/>
  <c r="AS17" i="4"/>
  <c r="J12" i="14" s="1"/>
  <c r="AT17" i="4"/>
  <c r="K12" i="14" s="1"/>
  <c r="AU17" i="4"/>
  <c r="L12" i="14" s="1"/>
  <c r="AV17" i="4"/>
  <c r="M12" i="14" s="1"/>
  <c r="AS18" i="4"/>
  <c r="J13" i="14" s="1"/>
  <c r="AT18" i="4"/>
  <c r="K13" i="14" s="1"/>
  <c r="AU18" i="4"/>
  <c r="L13" i="14" s="1"/>
  <c r="AV18" i="4"/>
  <c r="M13" i="14" s="1"/>
  <c r="AS19" i="4"/>
  <c r="J14" i="14" s="1"/>
  <c r="AT19" i="4"/>
  <c r="K14" i="14" s="1"/>
  <c r="AU19" i="4"/>
  <c r="L14" i="14" s="1"/>
  <c r="AV19" i="4"/>
  <c r="M14" i="14" s="1"/>
  <c r="AS20" i="4"/>
  <c r="J15" i="14" s="1"/>
  <c r="AT20" i="4"/>
  <c r="K15" i="14" s="1"/>
  <c r="AU20" i="4"/>
  <c r="L15" i="14" s="1"/>
  <c r="AV20" i="4"/>
  <c r="M15" i="14" s="1"/>
  <c r="AS21" i="4"/>
  <c r="J16" i="14" s="1"/>
  <c r="AT21" i="4"/>
  <c r="K16" i="14" s="1"/>
  <c r="AU21" i="4"/>
  <c r="L16" i="14" s="1"/>
  <c r="AV21" i="4"/>
  <c r="M16" i="14" s="1"/>
  <c r="AS23" i="4"/>
  <c r="AT23" i="4"/>
  <c r="AU23" i="4"/>
  <c r="AV23" i="4"/>
  <c r="AT24" i="4"/>
  <c r="AU24" i="4"/>
  <c r="AV24" i="4"/>
  <c r="AS26" i="4"/>
  <c r="J21" i="14" s="1"/>
  <c r="AT26" i="4"/>
  <c r="K21" i="14" s="1"/>
  <c r="AU26" i="4"/>
  <c r="L21" i="14" s="1"/>
  <c r="AV26" i="4"/>
  <c r="M21" i="14" s="1"/>
  <c r="AS27" i="4"/>
  <c r="J22" i="14" s="1"/>
  <c r="AT27" i="4"/>
  <c r="K22" i="14" s="1"/>
  <c r="AU27" i="4"/>
  <c r="L22" i="14" s="1"/>
  <c r="AV27" i="4"/>
  <c r="M22" i="14" s="1"/>
  <c r="AS28" i="4"/>
  <c r="J23" i="14" s="1"/>
  <c r="AT28" i="4"/>
  <c r="K23" i="14" s="1"/>
  <c r="AU28" i="4"/>
  <c r="L23" i="14" s="1"/>
  <c r="AV28" i="4"/>
  <c r="M23" i="14" s="1"/>
  <c r="AS29" i="4"/>
  <c r="J24" i="14" s="1"/>
  <c r="AT29" i="4"/>
  <c r="K24" i="14" s="1"/>
  <c r="AU29" i="4"/>
  <c r="L24" i="14" s="1"/>
  <c r="AV29" i="4"/>
  <c r="M24" i="14" s="1"/>
  <c r="AS30" i="4"/>
  <c r="J25" i="14" s="1"/>
  <c r="AT30" i="4"/>
  <c r="K25" i="14" s="1"/>
  <c r="AU30" i="4"/>
  <c r="L25" i="14" s="1"/>
  <c r="AV30" i="4"/>
  <c r="M25" i="14" s="1"/>
  <c r="AS32" i="4"/>
  <c r="AT32" i="4"/>
  <c r="AU32" i="4"/>
  <c r="AV32" i="4"/>
  <c r="AT33" i="4"/>
  <c r="AU33" i="4"/>
  <c r="AV33" i="4"/>
  <c r="AS35" i="4"/>
  <c r="J30" i="14" s="1"/>
  <c r="AT35" i="4"/>
  <c r="K30" i="14" s="1"/>
  <c r="AU35" i="4"/>
  <c r="L30" i="14" s="1"/>
  <c r="AV35" i="4"/>
  <c r="M30" i="14" s="1"/>
  <c r="AS36" i="4"/>
  <c r="J31" i="14" s="1"/>
  <c r="AT36" i="4"/>
  <c r="K31" i="14" s="1"/>
  <c r="AU36" i="4"/>
  <c r="L31" i="14" s="1"/>
  <c r="AV36" i="4"/>
  <c r="M31" i="14" s="1"/>
  <c r="AS37" i="4"/>
  <c r="J32" i="14" s="1"/>
  <c r="AT37" i="4"/>
  <c r="K32" i="14" s="1"/>
  <c r="AU37" i="4"/>
  <c r="L32" i="14" s="1"/>
  <c r="AV37" i="4"/>
  <c r="M32" i="14" s="1"/>
  <c r="AS38" i="4"/>
  <c r="J33" i="14" s="1"/>
  <c r="AT38" i="4"/>
  <c r="K33" i="14" s="1"/>
  <c r="AU38" i="4"/>
  <c r="L33" i="14" s="1"/>
  <c r="AV38" i="4"/>
  <c r="M33" i="14" s="1"/>
  <c r="AS39" i="4"/>
  <c r="J34" i="14" s="1"/>
  <c r="AT39" i="4"/>
  <c r="K34" i="14" s="1"/>
  <c r="AU39" i="4"/>
  <c r="L34" i="14" s="1"/>
  <c r="AV39" i="4"/>
  <c r="M34" i="14" s="1"/>
  <c r="AS41" i="4"/>
  <c r="AT41" i="4"/>
  <c r="AU41" i="4"/>
  <c r="AV41" i="4"/>
  <c r="AT42" i="4"/>
  <c r="AU42" i="4"/>
  <c r="AV42" i="4"/>
  <c r="AS44" i="4"/>
  <c r="J39" i="14" s="1"/>
  <c r="AT44" i="4"/>
  <c r="K39" i="14" s="1"/>
  <c r="AU44" i="4"/>
  <c r="L39" i="14" s="1"/>
  <c r="AV44" i="4"/>
  <c r="M39" i="14" s="1"/>
  <c r="AS45" i="4"/>
  <c r="J40" i="14" s="1"/>
  <c r="AT45" i="4"/>
  <c r="K40" i="14" s="1"/>
  <c r="AU45" i="4"/>
  <c r="L40" i="14" s="1"/>
  <c r="AV45" i="4"/>
  <c r="M40" i="14" s="1"/>
  <c r="AS46" i="4"/>
  <c r="J41" i="14" s="1"/>
  <c r="AT46" i="4"/>
  <c r="K41" i="14" s="1"/>
  <c r="AU46" i="4"/>
  <c r="L41" i="14" s="1"/>
  <c r="AV46" i="4"/>
  <c r="M41" i="14" s="1"/>
  <c r="AS47" i="4"/>
  <c r="J42" i="14" s="1"/>
  <c r="AT47" i="4"/>
  <c r="K42" i="14" s="1"/>
  <c r="AU47" i="4"/>
  <c r="L42" i="14" s="1"/>
  <c r="AV47" i="4"/>
  <c r="M42" i="14" s="1"/>
  <c r="AS48" i="4"/>
  <c r="J43" i="14" s="1"/>
  <c r="AT48" i="4"/>
  <c r="K43" i="14" s="1"/>
  <c r="AU48" i="4"/>
  <c r="L43" i="14" s="1"/>
  <c r="AV48" i="4"/>
  <c r="M43" i="14" s="1"/>
  <c r="AS50" i="4"/>
  <c r="AT50" i="4"/>
  <c r="AU50" i="4"/>
  <c r="AV50" i="4"/>
  <c r="AT51" i="4"/>
  <c r="AU51" i="4"/>
  <c r="AV51" i="4"/>
  <c r="AS53" i="4"/>
  <c r="J48" i="14" s="1"/>
  <c r="AT53" i="4"/>
  <c r="K48" i="14" s="1"/>
  <c r="AU53" i="4"/>
  <c r="L48" i="14" s="1"/>
  <c r="AV53" i="4"/>
  <c r="M48" i="14" s="1"/>
  <c r="AS54" i="4"/>
  <c r="J49" i="14" s="1"/>
  <c r="AT54" i="4"/>
  <c r="K49" i="14" s="1"/>
  <c r="AU54" i="4"/>
  <c r="L49" i="14" s="1"/>
  <c r="AV54" i="4"/>
  <c r="M49" i="14" s="1"/>
  <c r="AS55" i="4"/>
  <c r="J50" i="14" s="1"/>
  <c r="AT55" i="4"/>
  <c r="K50" i="14" s="1"/>
  <c r="AU55" i="4"/>
  <c r="L50" i="14" s="1"/>
  <c r="AV55" i="4"/>
  <c r="M50" i="14" s="1"/>
  <c r="AS56" i="4"/>
  <c r="J51" i="14" s="1"/>
  <c r="AT56" i="4"/>
  <c r="K51" i="14" s="1"/>
  <c r="AU56" i="4"/>
  <c r="L51" i="14" s="1"/>
  <c r="AV56" i="4"/>
  <c r="M51" i="14" s="1"/>
  <c r="AS57" i="4"/>
  <c r="J52" i="14" s="1"/>
  <c r="AT57" i="4"/>
  <c r="K52" i="14" s="1"/>
  <c r="AU57" i="4"/>
  <c r="L52" i="14" s="1"/>
  <c r="AV57" i="4"/>
  <c r="M52" i="14" s="1"/>
  <c r="AV59" i="4"/>
  <c r="A249" i="13"/>
  <c r="A250" i="13"/>
  <c r="A251" i="13"/>
  <c r="A252" i="13"/>
  <c r="A253" i="13"/>
  <c r="A254" i="13"/>
  <c r="A255" i="13"/>
  <c r="A256" i="13"/>
  <c r="A257" i="13"/>
  <c r="A258" i="13"/>
  <c r="A259" i="13"/>
  <c r="A260" i="13"/>
  <c r="A261" i="13"/>
  <c r="A262" i="13"/>
  <c r="A263" i="13"/>
  <c r="A264" i="13"/>
  <c r="A265" i="13"/>
  <c r="A266" i="13"/>
  <c r="A267" i="13"/>
  <c r="A268" i="13"/>
  <c r="A269" i="13"/>
  <c r="A270" i="13"/>
  <c r="A271" i="13"/>
  <c r="A272" i="13"/>
  <c r="A273" i="13"/>
  <c r="A274" i="13"/>
  <c r="A275" i="13"/>
  <c r="A276" i="13"/>
  <c r="A277" i="13"/>
  <c r="A278" i="13"/>
  <c r="A279" i="13"/>
  <c r="A280" i="13"/>
  <c r="A281" i="13"/>
  <c r="A282" i="13"/>
  <c r="A283" i="13"/>
  <c r="A284" i="13"/>
  <c r="A285" i="13"/>
  <c r="A286" i="13"/>
  <c r="A291" i="13"/>
  <c r="A292" i="13"/>
  <c r="A293" i="13"/>
  <c r="A294" i="13"/>
  <c r="A295" i="13"/>
  <c r="A296" i="13"/>
  <c r="A297" i="13"/>
  <c r="A298" i="13"/>
  <c r="A299" i="13"/>
  <c r="A300" i="13"/>
  <c r="A301" i="13"/>
  <c r="A302" i="13"/>
  <c r="A303" i="13"/>
  <c r="A304" i="13"/>
  <c r="A305" i="13"/>
  <c r="A306" i="13"/>
  <c r="A307" i="13"/>
  <c r="A308" i="13"/>
  <c r="A309" i="13"/>
  <c r="A310" i="13"/>
  <c r="A311" i="13"/>
  <c r="A312" i="13"/>
  <c r="A313" i="13"/>
  <c r="A314" i="13"/>
  <c r="A315" i="13"/>
  <c r="A316" i="13"/>
  <c r="A317" i="13"/>
  <c r="A318" i="13"/>
  <c r="A319" i="13"/>
  <c r="A320" i="13"/>
  <c r="A321" i="13"/>
  <c r="A322" i="13"/>
  <c r="A323" i="13"/>
  <c r="A324" i="13"/>
  <c r="A325" i="13"/>
  <c r="A326" i="13"/>
  <c r="A327" i="13"/>
  <c r="A328" i="13"/>
  <c r="A167" i="13"/>
  <c r="A168" i="13"/>
  <c r="A169" i="13"/>
  <c r="A170" i="13"/>
  <c r="A171" i="13"/>
  <c r="A172" i="13"/>
  <c r="A173"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199" i="13"/>
  <c r="A200" i="13"/>
  <c r="A201" i="13"/>
  <c r="A202" i="13"/>
  <c r="A203" i="13"/>
  <c r="A204" i="13"/>
  <c r="A209" i="13"/>
  <c r="A210" i="13"/>
  <c r="A211" i="13"/>
  <c r="A212" i="13"/>
  <c r="A213" i="13"/>
  <c r="A214" i="13"/>
  <c r="A215" i="13"/>
  <c r="A216" i="13"/>
  <c r="A217" i="13"/>
  <c r="A218" i="13"/>
  <c r="A219" i="13"/>
  <c r="A220" i="13"/>
  <c r="A221" i="13"/>
  <c r="A222" i="13"/>
  <c r="A223" i="13"/>
  <c r="A224" i="13"/>
  <c r="A225" i="13"/>
  <c r="A226" i="13"/>
  <c r="A227" i="13"/>
  <c r="A228" i="13"/>
  <c r="A229" i="13"/>
  <c r="A230" i="13"/>
  <c r="A231" i="13"/>
  <c r="A232" i="13"/>
  <c r="A233" i="13"/>
  <c r="A234" i="13"/>
  <c r="A235" i="13"/>
  <c r="A236" i="13"/>
  <c r="A237" i="13"/>
  <c r="A238" i="13"/>
  <c r="A239" i="13"/>
  <c r="A240" i="13"/>
  <c r="A241" i="13"/>
  <c r="A242" i="13"/>
  <c r="A243" i="13"/>
  <c r="A244" i="13"/>
  <c r="A245" i="13"/>
  <c r="A246" i="13"/>
  <c r="A85" i="13"/>
  <c r="C85" i="13" s="1"/>
  <c r="A87" i="13"/>
  <c r="C87" i="13" s="1"/>
  <c r="A88" i="13"/>
  <c r="C88" i="13" s="1"/>
  <c r="A89" i="13"/>
  <c r="C89" i="13" s="1"/>
  <c r="A90" i="13"/>
  <c r="C90" i="13" s="1"/>
  <c r="A91" i="13"/>
  <c r="C91" i="13" s="1"/>
  <c r="A92" i="13"/>
  <c r="C92" i="13" s="1"/>
  <c r="A93" i="13"/>
  <c r="C93" i="13" s="1"/>
  <c r="A94" i="13"/>
  <c r="C94" i="13" s="1"/>
  <c r="A95" i="13"/>
  <c r="C95" i="13" s="1"/>
  <c r="A96" i="13"/>
  <c r="C96" i="13" s="1"/>
  <c r="A97" i="13"/>
  <c r="C97" i="13" s="1"/>
  <c r="A98" i="13"/>
  <c r="C98" i="13" s="1"/>
  <c r="A99" i="13"/>
  <c r="C99" i="13" s="1"/>
  <c r="A100" i="13"/>
  <c r="C100" i="13" s="1"/>
  <c r="A101" i="13"/>
  <c r="C101" i="13" s="1"/>
  <c r="A102" i="13"/>
  <c r="C102" i="13" s="1"/>
  <c r="A103" i="13"/>
  <c r="C103" i="13" s="1"/>
  <c r="A104" i="13"/>
  <c r="C104" i="13" s="1"/>
  <c r="A105" i="13"/>
  <c r="C105" i="13" s="1"/>
  <c r="A106" i="13"/>
  <c r="C106" i="13" s="1"/>
  <c r="A107" i="13"/>
  <c r="C107" i="13" s="1"/>
  <c r="A108" i="13"/>
  <c r="C108" i="13" s="1"/>
  <c r="A109" i="13"/>
  <c r="C109" i="13" s="1"/>
  <c r="A110" i="13"/>
  <c r="C110" i="13" s="1"/>
  <c r="A111" i="13"/>
  <c r="C111" i="13" s="1"/>
  <c r="A112" i="13"/>
  <c r="C112" i="13" s="1"/>
  <c r="A113" i="13"/>
  <c r="C113" i="13" s="1"/>
  <c r="A114" i="13"/>
  <c r="C114" i="13" s="1"/>
  <c r="A115" i="13"/>
  <c r="C115" i="13" s="1"/>
  <c r="A116" i="13"/>
  <c r="C116" i="13" s="1"/>
  <c r="A117" i="13"/>
  <c r="C117" i="13" s="1"/>
  <c r="A118" i="13"/>
  <c r="C118" i="13" s="1"/>
  <c r="A119" i="13"/>
  <c r="C119" i="13" s="1"/>
  <c r="A120" i="13"/>
  <c r="C120" i="13" s="1"/>
  <c r="A121" i="13"/>
  <c r="C121" i="13" s="1"/>
  <c r="A122" i="13"/>
  <c r="C122" i="13" s="1"/>
  <c r="A128" i="13"/>
  <c r="A130" i="13"/>
  <c r="A131" i="13"/>
  <c r="A132" i="13"/>
  <c r="A133" i="13"/>
  <c r="A134" i="13"/>
  <c r="A135" i="13"/>
  <c r="A136" i="13"/>
  <c r="A137" i="13"/>
  <c r="A138" i="13"/>
  <c r="A139" i="13"/>
  <c r="A140" i="13"/>
  <c r="A141"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4" i="13"/>
  <c r="A5" i="13"/>
  <c r="A6" i="13"/>
  <c r="A7" i="13"/>
  <c r="A8" i="13"/>
  <c r="A9" i="1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9" i="13"/>
  <c r="A50" i="13"/>
  <c r="A51" i="13"/>
  <c r="A52" i="13"/>
  <c r="A53" i="13"/>
  <c r="A54" i="13"/>
  <c r="A55" i="13"/>
  <c r="A56" i="13"/>
  <c r="A57" i="13"/>
  <c r="A58" i="13"/>
  <c r="A59" i="13"/>
  <c r="A60" i="13"/>
  <c r="A61" i="13"/>
  <c r="A62" i="13"/>
  <c r="A63" i="13"/>
  <c r="A64" i="13"/>
  <c r="A65" i="13"/>
  <c r="A66" i="13"/>
  <c r="A67" i="13"/>
  <c r="A68" i="13"/>
  <c r="A69" i="13"/>
  <c r="A70" i="13"/>
  <c r="A71" i="13"/>
  <c r="A72" i="13"/>
  <c r="A73" i="13"/>
  <c r="A74" i="13"/>
  <c r="A75" i="13"/>
  <c r="A76" i="13"/>
  <c r="A77" i="13"/>
  <c r="A78" i="13"/>
  <c r="A79" i="13"/>
  <c r="A80" i="13"/>
  <c r="A81" i="13"/>
  <c r="A82" i="13"/>
  <c r="G178" i="13"/>
  <c r="G186" i="13"/>
  <c r="G194" i="13"/>
  <c r="G202" i="13"/>
  <c r="G212" i="13"/>
  <c r="G220" i="13"/>
  <c r="G228" i="13"/>
  <c r="G236" i="13"/>
  <c r="G244" i="13"/>
  <c r="AI7" i="2"/>
  <c r="AI8" i="2"/>
  <c r="B86" i="13" s="1"/>
  <c r="AI9" i="2"/>
  <c r="B87" i="13" s="1"/>
  <c r="AI10" i="2"/>
  <c r="B88" i="13" s="1"/>
  <c r="AI11" i="2"/>
  <c r="B89" i="13" s="1"/>
  <c r="AI12" i="2"/>
  <c r="B90" i="13" s="1"/>
  <c r="AH13" i="2"/>
  <c r="AI13" i="2"/>
  <c r="B91" i="13" s="1"/>
  <c r="AH14" i="2"/>
  <c r="AI14" i="2"/>
  <c r="B92" i="13" s="1"/>
  <c r="AH15" i="2"/>
  <c r="AI15" i="2"/>
  <c r="B93" i="13" s="1"/>
  <c r="AH16" i="2"/>
  <c r="AI16" i="2"/>
  <c r="B94" i="13" s="1"/>
  <c r="AH17" i="2"/>
  <c r="AI17" i="2"/>
  <c r="B95" i="13" s="1"/>
  <c r="AH18" i="2"/>
  <c r="AI18" i="2"/>
  <c r="B96" i="13" s="1"/>
  <c r="AH19" i="2"/>
  <c r="AI19" i="2"/>
  <c r="B97" i="13" s="1"/>
  <c r="AH20" i="2"/>
  <c r="AI20" i="2"/>
  <c r="B98" i="13" s="1"/>
  <c r="AH21" i="2"/>
  <c r="AI21" i="2"/>
  <c r="B99" i="13" s="1"/>
  <c r="AH22" i="2"/>
  <c r="AI22" i="2"/>
  <c r="B100" i="13" s="1"/>
  <c r="AH23" i="2"/>
  <c r="AI23" i="2"/>
  <c r="B101" i="13" s="1"/>
  <c r="AH24" i="2"/>
  <c r="AI24" i="2"/>
  <c r="B102" i="13" s="1"/>
  <c r="AH25" i="2"/>
  <c r="AI25" i="2"/>
  <c r="B103" i="13" s="1"/>
  <c r="AH26" i="2"/>
  <c r="AI26" i="2"/>
  <c r="B104" i="13" s="1"/>
  <c r="AH27" i="2"/>
  <c r="AI27" i="2"/>
  <c r="B105" i="13" s="1"/>
  <c r="AH28" i="2"/>
  <c r="AI28" i="2"/>
  <c r="B106" i="13" s="1"/>
  <c r="AH29" i="2"/>
  <c r="AI29" i="2"/>
  <c r="B107" i="13" s="1"/>
  <c r="AH30" i="2"/>
  <c r="AI30" i="2"/>
  <c r="B108" i="13" s="1"/>
  <c r="AH31" i="2"/>
  <c r="AI31" i="2"/>
  <c r="B109" i="13" s="1"/>
  <c r="AH32" i="2"/>
  <c r="AI32" i="2"/>
  <c r="B110" i="13" s="1"/>
  <c r="AH33" i="2"/>
  <c r="AI33" i="2"/>
  <c r="B111" i="13" s="1"/>
  <c r="AH34" i="2"/>
  <c r="AI34" i="2"/>
  <c r="B112" i="13" s="1"/>
  <c r="AH35" i="2"/>
  <c r="AI35" i="2"/>
  <c r="B113" i="13" s="1"/>
  <c r="AH36" i="2"/>
  <c r="AI36" i="2"/>
  <c r="B114" i="13" s="1"/>
  <c r="AH37" i="2"/>
  <c r="AI37" i="2"/>
  <c r="B115" i="13" s="1"/>
  <c r="AH38" i="2"/>
  <c r="AI38" i="2"/>
  <c r="B116" i="13" s="1"/>
  <c r="AH39" i="2"/>
  <c r="AI39" i="2"/>
  <c r="B117" i="13" s="1"/>
  <c r="AH40" i="2"/>
  <c r="AI40" i="2"/>
  <c r="B118" i="13" s="1"/>
  <c r="AH41" i="2"/>
  <c r="AI41" i="2"/>
  <c r="B119" i="13" s="1"/>
  <c r="AH42" i="2"/>
  <c r="AI42" i="2"/>
  <c r="B120" i="13" s="1"/>
  <c r="AH43" i="2"/>
  <c r="AI43" i="2"/>
  <c r="B121" i="13" s="1"/>
  <c r="AH44" i="2"/>
  <c r="AI44" i="2"/>
  <c r="B122" i="13" s="1"/>
  <c r="AH45" i="2"/>
  <c r="AI45" i="2"/>
  <c r="B123" i="13" s="1"/>
  <c r="AH46" i="2"/>
  <c r="AU46" i="2" s="1"/>
  <c r="AH48" i="2"/>
  <c r="AU48" i="2" s="1"/>
  <c r="AI48" i="2"/>
  <c r="AH49" i="2"/>
  <c r="AI49" i="2"/>
  <c r="AH50" i="2"/>
  <c r="AU50" i="2" s="1"/>
  <c r="AI50" i="2"/>
  <c r="AH51" i="2"/>
  <c r="AI51" i="2"/>
  <c r="AH52" i="2"/>
  <c r="AI52" i="2"/>
  <c r="AH53" i="2"/>
  <c r="AI53" i="2"/>
  <c r="AH54" i="2"/>
  <c r="AI54" i="2"/>
  <c r="AH55" i="2"/>
  <c r="AI55" i="2"/>
  <c r="AH56" i="2"/>
  <c r="AI56" i="2"/>
  <c r="AH57" i="2"/>
  <c r="AI57" i="2"/>
  <c r="AH58" i="2"/>
  <c r="AI58" i="2"/>
  <c r="AH59" i="2"/>
  <c r="AI59" i="2"/>
  <c r="AH60" i="2"/>
  <c r="AI60" i="2"/>
  <c r="AH61" i="2"/>
  <c r="AI61" i="2"/>
  <c r="AH62" i="2"/>
  <c r="AI62" i="2"/>
  <c r="AH63" i="2"/>
  <c r="AI63" i="2"/>
  <c r="AH64" i="2"/>
  <c r="AI64" i="2"/>
  <c r="AH65" i="2"/>
  <c r="AI65" i="2"/>
  <c r="AH66" i="2"/>
  <c r="AI66" i="2"/>
  <c r="AH67" i="2"/>
  <c r="AI67" i="2"/>
  <c r="AH68" i="2"/>
  <c r="AI68" i="2"/>
  <c r="AH69" i="2"/>
  <c r="AI69" i="2"/>
  <c r="AH70" i="2"/>
  <c r="AI70" i="2"/>
  <c r="AH71" i="2"/>
  <c r="AI71" i="2"/>
  <c r="AH72" i="2"/>
  <c r="AI72" i="2"/>
  <c r="AH73" i="2"/>
  <c r="AI73" i="2"/>
  <c r="AH74" i="2"/>
  <c r="AI74" i="2"/>
  <c r="AH75" i="2"/>
  <c r="AI75" i="2"/>
  <c r="AH76" i="2"/>
  <c r="AI76" i="2"/>
  <c r="AH77" i="2"/>
  <c r="AI77" i="2"/>
  <c r="AH78" i="2"/>
  <c r="AI78" i="2"/>
  <c r="AH79" i="2"/>
  <c r="AI79" i="2"/>
  <c r="AH80" i="2"/>
  <c r="AI80" i="2"/>
  <c r="AH81" i="2"/>
  <c r="AI81" i="2"/>
  <c r="AH82" i="2"/>
  <c r="AI82" i="2"/>
  <c r="AH83" i="2"/>
  <c r="AI83" i="2"/>
  <c r="AH84" i="2"/>
  <c r="AI84" i="2"/>
  <c r="AH85" i="2"/>
  <c r="AI85" i="2"/>
  <c r="AH86" i="2"/>
  <c r="AI86" i="2"/>
  <c r="AH87" i="2"/>
  <c r="AI87" i="2"/>
  <c r="AI6" i="2"/>
  <c r="A28" i="12"/>
  <c r="A29" i="12"/>
  <c r="A30" i="12"/>
  <c r="A31" i="12"/>
  <c r="A32" i="12"/>
  <c r="A33" i="12"/>
  <c r="A34" i="12"/>
  <c r="A35" i="12"/>
  <c r="A36" i="12"/>
  <c r="A37" i="12"/>
  <c r="A38" i="12"/>
  <c r="A39" i="12"/>
  <c r="A40" i="12"/>
  <c r="A42" i="12"/>
  <c r="F42" i="12" s="1"/>
  <c r="A43" i="12"/>
  <c r="I43" i="12" s="1"/>
  <c r="A51" i="12"/>
  <c r="A52" i="12"/>
  <c r="A53" i="12"/>
  <c r="A54" i="12"/>
  <c r="A55" i="12"/>
  <c r="A56" i="12"/>
  <c r="A57" i="12"/>
  <c r="A58" i="12"/>
  <c r="A59" i="12"/>
  <c r="A60" i="12"/>
  <c r="A61" i="12"/>
  <c r="A62" i="12"/>
  <c r="A63" i="12"/>
  <c r="A64" i="12"/>
  <c r="A65" i="12"/>
  <c r="A66" i="12"/>
  <c r="A67" i="12"/>
  <c r="A68" i="12"/>
  <c r="A69" i="12"/>
  <c r="A70" i="12"/>
  <c r="A71" i="12"/>
  <c r="A72" i="12"/>
  <c r="A73" i="12"/>
  <c r="A74" i="12"/>
  <c r="A75" i="12"/>
  <c r="A76" i="12"/>
  <c r="A77" i="12"/>
  <c r="A78" i="12"/>
  <c r="A79" i="12"/>
  <c r="A80" i="12"/>
  <c r="A81" i="12"/>
  <c r="A82" i="12"/>
  <c r="Z46" i="2"/>
  <c r="Z47" i="2"/>
  <c r="D2" i="11"/>
  <c r="E2" i="11" s="1"/>
  <c r="C2" i="11"/>
  <c r="B2" i="11"/>
  <c r="A3" i="4"/>
  <c r="W3" i="7"/>
  <c r="V3" i="7"/>
  <c r="U3" i="7"/>
  <c r="R3" i="7"/>
  <c r="Q3" i="7"/>
  <c r="P3" i="7"/>
  <c r="AP48" i="2"/>
  <c r="I44" i="12" s="1"/>
  <c r="AP7" i="2"/>
  <c r="I3" i="12" s="1"/>
  <c r="AP8" i="2"/>
  <c r="I4" i="12" s="1"/>
  <c r="AP9" i="2"/>
  <c r="I5" i="12" s="1"/>
  <c r="AP10" i="2"/>
  <c r="I6" i="12" s="1"/>
  <c r="AP11" i="2"/>
  <c r="I7" i="12" s="1"/>
  <c r="AP12" i="2"/>
  <c r="I8" i="12" s="1"/>
  <c r="AP13" i="2"/>
  <c r="I9" i="12" s="1"/>
  <c r="AP14" i="2"/>
  <c r="I10" i="12" s="1"/>
  <c r="AP15" i="2"/>
  <c r="I11" i="12" s="1"/>
  <c r="AP16" i="2"/>
  <c r="I12" i="12" s="1"/>
  <c r="AP17" i="2"/>
  <c r="I13" i="12" s="1"/>
  <c r="AP18" i="2"/>
  <c r="I14" i="12" s="1"/>
  <c r="AP19" i="2"/>
  <c r="I15" i="12" s="1"/>
  <c r="AP20" i="2"/>
  <c r="I16" i="12" s="1"/>
  <c r="AP21" i="2"/>
  <c r="I17" i="12" s="1"/>
  <c r="AP22" i="2"/>
  <c r="I18" i="12" s="1"/>
  <c r="AP23" i="2"/>
  <c r="I19" i="12" s="1"/>
  <c r="AP24" i="2"/>
  <c r="I20" i="12" s="1"/>
  <c r="AP25" i="2"/>
  <c r="I21" i="12" s="1"/>
  <c r="AP26" i="2"/>
  <c r="I22" i="12" s="1"/>
  <c r="AP27" i="2"/>
  <c r="I23" i="12" s="1"/>
  <c r="AP28" i="2"/>
  <c r="I24" i="12" s="1"/>
  <c r="AP29" i="2"/>
  <c r="I25" i="12" s="1"/>
  <c r="AP30" i="2"/>
  <c r="I26" i="12" s="1"/>
  <c r="AP31" i="2"/>
  <c r="I27" i="12" s="1"/>
  <c r="AP32" i="2"/>
  <c r="I28" i="12" s="1"/>
  <c r="AP33" i="2"/>
  <c r="I29" i="12" s="1"/>
  <c r="AP34" i="2"/>
  <c r="I30" i="12" s="1"/>
  <c r="AP35" i="2"/>
  <c r="I31" i="12" s="1"/>
  <c r="AP36" i="2"/>
  <c r="I32" i="12" s="1"/>
  <c r="AP37" i="2"/>
  <c r="I33" i="12" s="1"/>
  <c r="AP38" i="2"/>
  <c r="I34" i="12" s="1"/>
  <c r="AP39" i="2"/>
  <c r="I35" i="12" s="1"/>
  <c r="AP40" i="2"/>
  <c r="I36" i="12" s="1"/>
  <c r="AP41" i="2"/>
  <c r="I37" i="12" s="1"/>
  <c r="AP42" i="2"/>
  <c r="I38" i="12" s="1"/>
  <c r="AP43" i="2"/>
  <c r="I39" i="12" s="1"/>
  <c r="AP44" i="2"/>
  <c r="I40" i="12" s="1"/>
  <c r="AP45" i="2"/>
  <c r="I41" i="12" s="1"/>
  <c r="AP49" i="2"/>
  <c r="I45" i="12" s="1"/>
  <c r="AP50" i="2"/>
  <c r="I46" i="12" s="1"/>
  <c r="AP51" i="2"/>
  <c r="I47" i="12" s="1"/>
  <c r="AP52" i="2"/>
  <c r="I48" i="12" s="1"/>
  <c r="AP53" i="2"/>
  <c r="I49" i="12" s="1"/>
  <c r="AP54" i="2"/>
  <c r="I50" i="12" s="1"/>
  <c r="AP55" i="2"/>
  <c r="I51" i="12" s="1"/>
  <c r="AP56" i="2"/>
  <c r="I52" i="12" s="1"/>
  <c r="AP57" i="2"/>
  <c r="I53" i="12" s="1"/>
  <c r="AP58" i="2"/>
  <c r="I54" i="12" s="1"/>
  <c r="AP59" i="2"/>
  <c r="I55" i="12" s="1"/>
  <c r="AP60" i="2"/>
  <c r="I56" i="12" s="1"/>
  <c r="AP61" i="2"/>
  <c r="I57" i="12" s="1"/>
  <c r="AP62" i="2"/>
  <c r="I58" i="12" s="1"/>
  <c r="AP63" i="2"/>
  <c r="I59" i="12" s="1"/>
  <c r="AP64" i="2"/>
  <c r="I60" i="12" s="1"/>
  <c r="AP65" i="2"/>
  <c r="I61" i="12" s="1"/>
  <c r="AP66" i="2"/>
  <c r="I62" i="12" s="1"/>
  <c r="AP67" i="2"/>
  <c r="I63" i="12" s="1"/>
  <c r="AP68" i="2"/>
  <c r="I64" i="12" s="1"/>
  <c r="AP69" i="2"/>
  <c r="I65" i="12" s="1"/>
  <c r="AP70" i="2"/>
  <c r="I66" i="12" s="1"/>
  <c r="AP71" i="2"/>
  <c r="I67" i="12" s="1"/>
  <c r="AP72" i="2"/>
  <c r="I68" i="12" s="1"/>
  <c r="AP73" i="2"/>
  <c r="I69" i="12" s="1"/>
  <c r="AP74" i="2"/>
  <c r="I70" i="12" s="1"/>
  <c r="AP75" i="2"/>
  <c r="I71" i="12" s="1"/>
  <c r="AP76" i="2"/>
  <c r="I72" i="12" s="1"/>
  <c r="AP77" i="2"/>
  <c r="I73" i="12" s="1"/>
  <c r="AP78" i="2"/>
  <c r="I74" i="12" s="1"/>
  <c r="AP79" i="2"/>
  <c r="I75" i="12" s="1"/>
  <c r="AP80" i="2"/>
  <c r="I76" i="12" s="1"/>
  <c r="AP81" i="2"/>
  <c r="I77" i="12" s="1"/>
  <c r="AP82" i="2"/>
  <c r="I78" i="12" s="1"/>
  <c r="AP83" i="2"/>
  <c r="I79" i="12" s="1"/>
  <c r="AP84" i="2"/>
  <c r="I80" i="12" s="1"/>
  <c r="AP85" i="2"/>
  <c r="I81" i="12" s="1"/>
  <c r="AP86" i="2"/>
  <c r="I82" i="12" s="1"/>
  <c r="AP87" i="2"/>
  <c r="I83" i="12" s="1"/>
  <c r="AP6" i="2"/>
  <c r="I2" i="12" s="1"/>
  <c r="L9" i="10"/>
  <c r="L10" i="10" s="1"/>
  <c r="L11" i="10" s="1"/>
  <c r="L12" i="10" s="1"/>
  <c r="L13" i="10" s="1"/>
  <c r="L14" i="10" s="1"/>
  <c r="L15" i="10" s="1"/>
  <c r="L16" i="10" s="1"/>
  <c r="L17" i="10" s="1"/>
  <c r="O9" i="10"/>
  <c r="O10" i="10" s="1"/>
  <c r="O11" i="10" s="1"/>
  <c r="O12" i="10" s="1"/>
  <c r="O13" i="10" s="1"/>
  <c r="O14" i="10" s="1"/>
  <c r="O15" i="10" s="1"/>
  <c r="O16" i="10" s="1"/>
  <c r="O17" i="10" s="1"/>
  <c r="U53" i="4"/>
  <c r="V53" i="4"/>
  <c r="W53" i="4"/>
  <c r="X53" i="4"/>
  <c r="U54" i="4"/>
  <c r="V54" i="4"/>
  <c r="W54" i="4"/>
  <c r="X54" i="4"/>
  <c r="U55" i="4"/>
  <c r="V55" i="4"/>
  <c r="W55" i="4"/>
  <c r="X55" i="4"/>
  <c r="U56" i="4"/>
  <c r="V56" i="4"/>
  <c r="W56" i="4"/>
  <c r="X56" i="4"/>
  <c r="U57" i="4"/>
  <c r="V57" i="4"/>
  <c r="W57" i="4"/>
  <c r="X57" i="4"/>
  <c r="U44" i="4"/>
  <c r="V44" i="4"/>
  <c r="W44" i="4"/>
  <c r="X44" i="4"/>
  <c r="U45" i="4"/>
  <c r="V45" i="4"/>
  <c r="W45" i="4"/>
  <c r="X45" i="4"/>
  <c r="U46" i="4"/>
  <c r="V46" i="4"/>
  <c r="W46" i="4"/>
  <c r="X46" i="4"/>
  <c r="U47" i="4"/>
  <c r="V47" i="4"/>
  <c r="W47" i="4"/>
  <c r="X47" i="4"/>
  <c r="U48" i="4"/>
  <c r="V48" i="4"/>
  <c r="W48" i="4"/>
  <c r="X48" i="4"/>
  <c r="U35" i="4"/>
  <c r="V35" i="4"/>
  <c r="W35" i="4"/>
  <c r="X35" i="4"/>
  <c r="U36" i="4"/>
  <c r="V36" i="4"/>
  <c r="W36" i="4"/>
  <c r="X36" i="4"/>
  <c r="U37" i="4"/>
  <c r="V37" i="4"/>
  <c r="W37" i="4"/>
  <c r="X37" i="4"/>
  <c r="U38" i="4"/>
  <c r="V38" i="4"/>
  <c r="W38" i="4"/>
  <c r="X38" i="4"/>
  <c r="U39" i="4"/>
  <c r="V39" i="4"/>
  <c r="W39" i="4"/>
  <c r="X39" i="4"/>
  <c r="U26" i="4"/>
  <c r="V26" i="4"/>
  <c r="W26" i="4"/>
  <c r="X26" i="4"/>
  <c r="U27" i="4"/>
  <c r="V27" i="4"/>
  <c r="W27" i="4"/>
  <c r="X27" i="4"/>
  <c r="U28" i="4"/>
  <c r="V28" i="4"/>
  <c r="W28" i="4"/>
  <c r="X28" i="4"/>
  <c r="U29" i="4"/>
  <c r="V29" i="4"/>
  <c r="W29" i="4"/>
  <c r="X29" i="4"/>
  <c r="U30" i="4"/>
  <c r="V30" i="4"/>
  <c r="W30" i="4"/>
  <c r="X30" i="4"/>
  <c r="U17" i="4"/>
  <c r="V17" i="4"/>
  <c r="W17" i="4"/>
  <c r="X17" i="4"/>
  <c r="U18" i="4"/>
  <c r="V18" i="4"/>
  <c r="W18" i="4"/>
  <c r="X18" i="4"/>
  <c r="U19" i="4"/>
  <c r="V19" i="4"/>
  <c r="W19" i="4"/>
  <c r="X19" i="4"/>
  <c r="U20" i="4"/>
  <c r="V20" i="4"/>
  <c r="W20" i="4"/>
  <c r="X20" i="4"/>
  <c r="U21" i="4"/>
  <c r="V21" i="4"/>
  <c r="W21" i="4"/>
  <c r="X21" i="4"/>
  <c r="U8" i="4"/>
  <c r="V8" i="4"/>
  <c r="W8" i="4"/>
  <c r="X8" i="4"/>
  <c r="U9" i="4"/>
  <c r="V9" i="4"/>
  <c r="W9" i="4"/>
  <c r="X9" i="4"/>
  <c r="U10" i="4"/>
  <c r="V10" i="4"/>
  <c r="W10" i="4"/>
  <c r="X10" i="4"/>
  <c r="U11" i="4"/>
  <c r="V11" i="4"/>
  <c r="W11" i="4"/>
  <c r="X11" i="4"/>
  <c r="U12" i="4"/>
  <c r="V12" i="4"/>
  <c r="W12" i="4"/>
  <c r="X12" i="4"/>
  <c r="BB3" i="7"/>
  <c r="BA3" i="7"/>
  <c r="AZ3" i="7"/>
  <c r="E3" i="7"/>
  <c r="C16" i="14" s="1"/>
  <c r="AF55" i="4"/>
  <c r="AE55" i="4"/>
  <c r="AD55" i="4"/>
  <c r="AC55" i="4"/>
  <c r="Y55" i="4"/>
  <c r="Z55" i="4"/>
  <c r="AA55" i="4"/>
  <c r="AB55" i="4"/>
  <c r="AF54" i="4"/>
  <c r="AE54" i="4"/>
  <c r="AD54" i="4"/>
  <c r="AC54" i="4"/>
  <c r="Y54" i="4"/>
  <c r="Z54" i="4"/>
  <c r="AA54" i="4"/>
  <c r="AB54" i="4"/>
  <c r="AF53" i="4"/>
  <c r="AE53" i="4"/>
  <c r="AD53" i="4"/>
  <c r="AC53" i="4"/>
  <c r="Y53" i="4"/>
  <c r="Z53" i="4"/>
  <c r="AA53" i="4"/>
  <c r="AB53" i="4"/>
  <c r="AF44" i="4"/>
  <c r="AE44" i="4"/>
  <c r="AD44" i="4"/>
  <c r="AC44" i="4"/>
  <c r="Y44" i="4"/>
  <c r="Z44" i="4"/>
  <c r="AA44" i="4"/>
  <c r="AB44" i="4"/>
  <c r="AF45" i="4"/>
  <c r="AE45" i="4"/>
  <c r="AD45" i="4"/>
  <c r="AC45" i="4"/>
  <c r="Y45" i="4"/>
  <c r="Z45" i="4"/>
  <c r="AA45" i="4"/>
  <c r="AB45" i="4"/>
  <c r="AB46" i="4"/>
  <c r="Y46" i="4"/>
  <c r="Z46" i="4"/>
  <c r="AA46" i="4"/>
  <c r="AF46" i="4"/>
  <c r="AE46" i="4"/>
  <c r="AD46" i="4"/>
  <c r="AC46" i="4"/>
  <c r="AF39" i="4"/>
  <c r="AE39" i="4"/>
  <c r="AD39" i="4"/>
  <c r="AC39" i="4"/>
  <c r="AF38" i="4"/>
  <c r="AE38" i="4"/>
  <c r="AD38" i="4"/>
  <c r="AC38" i="4"/>
  <c r="AF37" i="4"/>
  <c r="AE37" i="4"/>
  <c r="AD37" i="4"/>
  <c r="AC37" i="4"/>
  <c r="AF36" i="4"/>
  <c r="AE36" i="4"/>
  <c r="AD36" i="4"/>
  <c r="AC36" i="4"/>
  <c r="AF35" i="4"/>
  <c r="AE35" i="4"/>
  <c r="AD35" i="4"/>
  <c r="AC35" i="4"/>
  <c r="AF30" i="4"/>
  <c r="AE30" i="4"/>
  <c r="AD30" i="4"/>
  <c r="AC30" i="4"/>
  <c r="AF29" i="4"/>
  <c r="AE29" i="4"/>
  <c r="AD29" i="4"/>
  <c r="AC29" i="4"/>
  <c r="AF28" i="4"/>
  <c r="AE28" i="4"/>
  <c r="AD28" i="4"/>
  <c r="AC28" i="4"/>
  <c r="AF27" i="4"/>
  <c r="AE27" i="4"/>
  <c r="AD27" i="4"/>
  <c r="AC27" i="4"/>
  <c r="AF26" i="4"/>
  <c r="AE26" i="4"/>
  <c r="AD26" i="4"/>
  <c r="AC26" i="4"/>
  <c r="AF21" i="4"/>
  <c r="AE21" i="4"/>
  <c r="AD21" i="4"/>
  <c r="AC21" i="4"/>
  <c r="AF20" i="4"/>
  <c r="AE20" i="4"/>
  <c r="AD20" i="4"/>
  <c r="AC20" i="4"/>
  <c r="AF19" i="4"/>
  <c r="AE19" i="4"/>
  <c r="AD19" i="4"/>
  <c r="AC19" i="4"/>
  <c r="AF18" i="4"/>
  <c r="AE18" i="4"/>
  <c r="AD18" i="4"/>
  <c r="AC18" i="4"/>
  <c r="AF17" i="4"/>
  <c r="AE17" i="4"/>
  <c r="AD17" i="4"/>
  <c r="AC17" i="4"/>
  <c r="AF8" i="4"/>
  <c r="AE8" i="4"/>
  <c r="AD8" i="4"/>
  <c r="AF9" i="4"/>
  <c r="AE9" i="4"/>
  <c r="AD9" i="4"/>
  <c r="AC9" i="4"/>
  <c r="AF10" i="4"/>
  <c r="AE10" i="4"/>
  <c r="AD10" i="4"/>
  <c r="AC10" i="4"/>
  <c r="AF11" i="4"/>
  <c r="AE11" i="4"/>
  <c r="AD11" i="4"/>
  <c r="AC11" i="4"/>
  <c r="AF12" i="4"/>
  <c r="AE12" i="4"/>
  <c r="AD12" i="4"/>
  <c r="AC12" i="4"/>
  <c r="P7" i="2"/>
  <c r="AG7" i="2" s="1"/>
  <c r="P8" i="2"/>
  <c r="F4" i="12" s="1"/>
  <c r="P9" i="2"/>
  <c r="AG9" i="2" s="1"/>
  <c r="P6" i="2"/>
  <c r="P10" i="2"/>
  <c r="F6" i="12" s="1"/>
  <c r="P11" i="2"/>
  <c r="F7" i="12" s="1"/>
  <c r="P12" i="2"/>
  <c r="F8" i="12" s="1"/>
  <c r="P13" i="2"/>
  <c r="F9" i="12" s="1"/>
  <c r="P14" i="2"/>
  <c r="F10" i="12" s="1"/>
  <c r="P15" i="2"/>
  <c r="F11" i="12" s="1"/>
  <c r="P16" i="2"/>
  <c r="AC16" i="2" s="1"/>
  <c r="P45" i="2"/>
  <c r="P25" i="2"/>
  <c r="AG25" i="2" s="1"/>
  <c r="P26" i="2"/>
  <c r="F22" i="12" s="1"/>
  <c r="P43" i="2"/>
  <c r="F39" i="12" s="1"/>
  <c r="P44" i="2"/>
  <c r="F40" i="12" s="1"/>
  <c r="P42" i="2"/>
  <c r="AC42" i="2" s="1"/>
  <c r="D120" i="13" s="1"/>
  <c r="P41" i="2"/>
  <c r="F37" i="12" s="1"/>
  <c r="P40" i="2"/>
  <c r="AC40" i="2" s="1"/>
  <c r="D200" i="13" s="1"/>
  <c r="T52" i="4"/>
  <c r="T53" i="4"/>
  <c r="T13" i="4"/>
  <c r="T14" i="4"/>
  <c r="T59" i="4"/>
  <c r="T60" i="4"/>
  <c r="T17" i="4"/>
  <c r="T46" i="4"/>
  <c r="T77" i="4"/>
  <c r="T76" i="4"/>
  <c r="T44" i="4"/>
  <c r="AC56" i="4"/>
  <c r="AD56" i="4"/>
  <c r="T42" i="4"/>
  <c r="AE56" i="4"/>
  <c r="T41" i="4"/>
  <c r="AF56" i="4"/>
  <c r="AC57" i="4"/>
  <c r="AD57" i="4"/>
  <c r="AE57" i="4"/>
  <c r="AF57" i="4"/>
  <c r="T49" i="4"/>
  <c r="T9" i="4"/>
  <c r="T10" i="4"/>
  <c r="T48" i="4"/>
  <c r="AC47" i="4"/>
  <c r="AD47" i="4"/>
  <c r="AE47" i="4"/>
  <c r="AF47" i="4"/>
  <c r="AC48" i="4"/>
  <c r="AD48" i="4"/>
  <c r="AE48" i="4"/>
  <c r="AF48" i="4"/>
  <c r="P77" i="2"/>
  <c r="AG77" i="2" s="1"/>
  <c r="P76" i="2"/>
  <c r="AG76" i="2" s="1"/>
  <c r="P59" i="2"/>
  <c r="AG59" i="2" s="1"/>
  <c r="P60" i="2"/>
  <c r="AG60" i="2" s="1"/>
  <c r="P52" i="2"/>
  <c r="F48" i="12" s="1"/>
  <c r="P53" i="2"/>
  <c r="AG53" i="2" s="1"/>
  <c r="P48" i="2"/>
  <c r="AC48" i="2" s="1"/>
  <c r="D208" i="13" s="1"/>
  <c r="P49" i="2"/>
  <c r="AG49" i="2" s="1"/>
  <c r="P38" i="2"/>
  <c r="F34" i="12" s="1"/>
  <c r="P31" i="2"/>
  <c r="AG31" i="2" s="1"/>
  <c r="P86" i="2"/>
  <c r="P84" i="2"/>
  <c r="AG84" i="2" s="1"/>
  <c r="P83" i="2"/>
  <c r="AC83" i="2" s="1"/>
  <c r="D161" i="13" s="1"/>
  <c r="P85" i="2"/>
  <c r="AC85" i="2" s="1"/>
  <c r="P54" i="2"/>
  <c r="AG54" i="2" s="1"/>
  <c r="P78" i="2"/>
  <c r="AG78" i="2" s="1"/>
  <c r="P50" i="2"/>
  <c r="P51" i="2"/>
  <c r="AG51" i="2" s="1"/>
  <c r="P87" i="2"/>
  <c r="AG87" i="2" s="1"/>
  <c r="T8" i="4"/>
  <c r="T11" i="4"/>
  <c r="T12" i="4"/>
  <c r="T15" i="4"/>
  <c r="T16" i="4"/>
  <c r="T18" i="4"/>
  <c r="T19" i="4"/>
  <c r="T20" i="4"/>
  <c r="T21" i="4"/>
  <c r="T22" i="4"/>
  <c r="T23" i="4"/>
  <c r="T24" i="4"/>
  <c r="T25" i="4"/>
  <c r="T26" i="4"/>
  <c r="T27" i="4"/>
  <c r="T28" i="4"/>
  <c r="T29" i="4"/>
  <c r="T30" i="4"/>
  <c r="T31" i="4"/>
  <c r="T32" i="4"/>
  <c r="T33" i="4"/>
  <c r="T34" i="4"/>
  <c r="T35" i="4"/>
  <c r="T36" i="4"/>
  <c r="T37" i="4"/>
  <c r="T38" i="4"/>
  <c r="T39" i="4"/>
  <c r="T40" i="4"/>
  <c r="T43" i="4"/>
  <c r="T45" i="4"/>
  <c r="T50" i="4"/>
  <c r="T51" i="4"/>
  <c r="T54" i="4"/>
  <c r="T55" i="4"/>
  <c r="T56" i="4"/>
  <c r="T57" i="4"/>
  <c r="T58" i="4"/>
  <c r="T61" i="4"/>
  <c r="T62" i="4"/>
  <c r="T63" i="4"/>
  <c r="T64" i="4"/>
  <c r="T65" i="4"/>
  <c r="T66" i="4"/>
  <c r="T67" i="4"/>
  <c r="T68" i="4"/>
  <c r="T69" i="4"/>
  <c r="T70" i="4"/>
  <c r="T71" i="4"/>
  <c r="T72" i="4"/>
  <c r="T73" i="4"/>
  <c r="T74" i="4"/>
  <c r="T75" i="4"/>
  <c r="T78" i="4"/>
  <c r="T79" i="4"/>
  <c r="T80" i="4"/>
  <c r="T81" i="4"/>
  <c r="T82" i="4"/>
  <c r="T83" i="4"/>
  <c r="T84" i="4"/>
  <c r="T85" i="4"/>
  <c r="T86" i="4"/>
  <c r="T7" i="4"/>
  <c r="P27" i="2"/>
  <c r="F23" i="12" s="1"/>
  <c r="N20" i="1"/>
  <c r="C20" i="1"/>
  <c r="AX3" i="7"/>
  <c r="AW3" i="7"/>
  <c r="AK3" i="7"/>
  <c r="AH3" i="7"/>
  <c r="Y3" i="7"/>
  <c r="AB3" i="7"/>
  <c r="T3" i="7"/>
  <c r="S3" i="7"/>
  <c r="O3" i="7"/>
  <c r="N3" i="7"/>
  <c r="M3" i="7"/>
  <c r="L3" i="7"/>
  <c r="K3" i="7"/>
  <c r="J3" i="7"/>
  <c r="I3" i="7"/>
  <c r="H3" i="7"/>
  <c r="G3" i="7"/>
  <c r="F3" i="7"/>
  <c r="D3" i="7"/>
  <c r="C3" i="7"/>
  <c r="B4" i="14" s="1"/>
  <c r="N4" i="4"/>
  <c r="B16" i="4"/>
  <c r="B53" i="4"/>
  <c r="B54" i="4"/>
  <c r="B55" i="4"/>
  <c r="B56" i="4"/>
  <c r="B57" i="4"/>
  <c r="B8" i="4"/>
  <c r="B9" i="4"/>
  <c r="B10" i="4"/>
  <c r="B11" i="4"/>
  <c r="B12" i="4"/>
  <c r="B17" i="4"/>
  <c r="B18" i="4"/>
  <c r="B19" i="4"/>
  <c r="B20" i="4"/>
  <c r="B21" i="4"/>
  <c r="B26" i="4"/>
  <c r="B27" i="4"/>
  <c r="B28" i="4"/>
  <c r="B29" i="4"/>
  <c r="B30" i="4"/>
  <c r="B35" i="4"/>
  <c r="B36" i="4"/>
  <c r="B37" i="4"/>
  <c r="B38" i="4"/>
  <c r="B39" i="4"/>
  <c r="B44" i="4"/>
  <c r="B45" i="4"/>
  <c r="B46" i="4"/>
  <c r="B47" i="4"/>
  <c r="Y47" i="4"/>
  <c r="Z47" i="4"/>
  <c r="B48" i="4"/>
  <c r="AE7" i="2"/>
  <c r="D3" i="12" s="1"/>
  <c r="AE8" i="2"/>
  <c r="D4" i="12" s="1"/>
  <c r="AE9" i="2"/>
  <c r="D5" i="12" s="1"/>
  <c r="AE10" i="2"/>
  <c r="D6" i="12" s="1"/>
  <c r="AE11" i="2"/>
  <c r="D7" i="12" s="1"/>
  <c r="AE12" i="2"/>
  <c r="D8" i="12" s="1"/>
  <c r="AE13" i="2"/>
  <c r="D9" i="12" s="1"/>
  <c r="AE14" i="2"/>
  <c r="D10" i="12" s="1"/>
  <c r="AE15" i="2"/>
  <c r="D11" i="12" s="1"/>
  <c r="AE16" i="2"/>
  <c r="D12" i="12" s="1"/>
  <c r="AE17" i="2"/>
  <c r="D13" i="12" s="1"/>
  <c r="P17" i="2"/>
  <c r="F13" i="12" s="1"/>
  <c r="AE18" i="2"/>
  <c r="D14" i="12" s="1"/>
  <c r="P18" i="2"/>
  <c r="AG18" i="2" s="1"/>
  <c r="AE19" i="2"/>
  <c r="D15" i="12" s="1"/>
  <c r="P19" i="2"/>
  <c r="AG19" i="2" s="1"/>
  <c r="AE20" i="2"/>
  <c r="D16" i="12" s="1"/>
  <c r="P20" i="2"/>
  <c r="AG20" i="2" s="1"/>
  <c r="AE21" i="2"/>
  <c r="D17" i="12" s="1"/>
  <c r="P21" i="2"/>
  <c r="F17" i="12" s="1"/>
  <c r="AE22" i="2"/>
  <c r="D18" i="12" s="1"/>
  <c r="P22" i="2"/>
  <c r="AC22" i="2" s="1"/>
  <c r="D100" i="13" s="1"/>
  <c r="AE23" i="2"/>
  <c r="D19" i="12" s="1"/>
  <c r="P23" i="2"/>
  <c r="AC23" i="2" s="1"/>
  <c r="G19" i="12" s="1"/>
  <c r="AE24" i="2"/>
  <c r="D20" i="12" s="1"/>
  <c r="P24" i="2"/>
  <c r="F20" i="12" s="1"/>
  <c r="P28" i="2"/>
  <c r="AC28" i="2" s="1"/>
  <c r="P29" i="2"/>
  <c r="AC29" i="2" s="1"/>
  <c r="D189" i="13" s="1"/>
  <c r="P30" i="2"/>
  <c r="F26" i="12" s="1"/>
  <c r="P32" i="2"/>
  <c r="AC32" i="2" s="1"/>
  <c r="D274" i="13" s="1"/>
  <c r="P33" i="2"/>
  <c r="AG33" i="2" s="1"/>
  <c r="P34" i="2"/>
  <c r="AC34" i="2" s="1"/>
  <c r="G30" i="12" s="1"/>
  <c r="P35" i="2"/>
  <c r="F31" i="12" s="1"/>
  <c r="P36" i="2"/>
  <c r="F32" i="12" s="1"/>
  <c r="P37" i="2"/>
  <c r="AG37" i="2" s="1"/>
  <c r="P39" i="2"/>
  <c r="AC39" i="2" s="1"/>
  <c r="AE48" i="2"/>
  <c r="D44" i="12" s="1"/>
  <c r="AE49" i="2"/>
  <c r="D45" i="12" s="1"/>
  <c r="AE50" i="2"/>
  <c r="D46" i="12" s="1"/>
  <c r="AE51" i="2"/>
  <c r="D47" i="12" s="1"/>
  <c r="AE52" i="2"/>
  <c r="D48" i="12" s="1"/>
  <c r="AE53" i="2"/>
  <c r="D49" i="12" s="1"/>
  <c r="AE54" i="2"/>
  <c r="D50" i="12" s="1"/>
  <c r="AE55" i="2"/>
  <c r="D51" i="12" s="1"/>
  <c r="P55" i="2"/>
  <c r="AE56" i="2"/>
  <c r="D52" i="12" s="1"/>
  <c r="P56" i="2"/>
  <c r="AC56" i="2" s="1"/>
  <c r="AE57" i="2"/>
  <c r="D53" i="12" s="1"/>
  <c r="P57" i="2"/>
  <c r="AC57" i="2" s="1"/>
  <c r="D135" i="13" s="1"/>
  <c r="AE58" i="2"/>
  <c r="D54" i="12" s="1"/>
  <c r="P58" i="2"/>
  <c r="AC58" i="2" s="1"/>
  <c r="AE59" i="2"/>
  <c r="D55" i="12" s="1"/>
  <c r="AE60" i="2"/>
  <c r="D56" i="12" s="1"/>
  <c r="AE61" i="2"/>
  <c r="D57" i="12" s="1"/>
  <c r="P61" i="2"/>
  <c r="F57" i="12" s="1"/>
  <c r="AE62" i="2"/>
  <c r="D58" i="12" s="1"/>
  <c r="P62" i="2"/>
  <c r="AC62" i="2" s="1"/>
  <c r="G58" i="12" s="1"/>
  <c r="AE63" i="2"/>
  <c r="D59" i="12" s="1"/>
  <c r="P63" i="2"/>
  <c r="AC63" i="2" s="1"/>
  <c r="D59" i="13" s="1"/>
  <c r="AE64" i="2"/>
  <c r="D60" i="12" s="1"/>
  <c r="P64" i="2"/>
  <c r="P65" i="2"/>
  <c r="AG65" i="2" s="1"/>
  <c r="P66" i="2"/>
  <c r="F62" i="12" s="1"/>
  <c r="P67" i="2"/>
  <c r="AC67" i="2" s="1"/>
  <c r="P68" i="2"/>
  <c r="F64" i="12" s="1"/>
  <c r="P69" i="2"/>
  <c r="F65" i="12" s="1"/>
  <c r="P70" i="2"/>
  <c r="P71" i="2"/>
  <c r="AG71" i="2" s="1"/>
  <c r="P72" i="2"/>
  <c r="F68" i="12" s="1"/>
  <c r="P73" i="2"/>
  <c r="AG73" i="2" s="1"/>
  <c r="P74" i="2"/>
  <c r="AC74" i="2" s="1"/>
  <c r="P75" i="2"/>
  <c r="P79" i="2"/>
  <c r="AG79" i="2" s="1"/>
  <c r="P80" i="2"/>
  <c r="AC80" i="2" s="1"/>
  <c r="G76" i="12" s="1"/>
  <c r="P81" i="2"/>
  <c r="AG81" i="2" s="1"/>
  <c r="P82" i="2"/>
  <c r="AC82" i="2" s="1"/>
  <c r="D324" i="13" s="1"/>
  <c r="AE6" i="2"/>
  <c r="D2" i="12" s="1"/>
  <c r="AH59" i="4"/>
  <c r="AH50" i="4"/>
  <c r="AH41" i="4"/>
  <c r="AH32" i="4"/>
  <c r="AH23" i="4"/>
  <c r="A1" i="4"/>
  <c r="AA47" i="4"/>
  <c r="AB47" i="4"/>
  <c r="Y48" i="4"/>
  <c r="Z48" i="4"/>
  <c r="AA48" i="4"/>
  <c r="AB48" i="4"/>
  <c r="Y56" i="4"/>
  <c r="Z56" i="4"/>
  <c r="AA56" i="4"/>
  <c r="AB56" i="4"/>
  <c r="Y57" i="4"/>
  <c r="Z57" i="4"/>
  <c r="AA57" i="4"/>
  <c r="AB57" i="4"/>
  <c r="A57" i="4"/>
  <c r="A58" i="4"/>
  <c r="A56" i="4"/>
  <c r="A52" i="4"/>
  <c r="A53" i="4"/>
  <c r="A54" i="4"/>
  <c r="A55" i="4"/>
  <c r="A48" i="4"/>
  <c r="A49" i="4"/>
  <c r="A43" i="4"/>
  <c r="A44" i="4"/>
  <c r="A45" i="4"/>
  <c r="A46" i="4"/>
  <c r="A47" i="4"/>
  <c r="A39" i="4"/>
  <c r="A40" i="4"/>
  <c r="A38" i="4"/>
  <c r="A34" i="4"/>
  <c r="A35" i="4"/>
  <c r="A36" i="4"/>
  <c r="A37" i="4"/>
  <c r="A30" i="4"/>
  <c r="A31" i="4"/>
  <c r="A29" i="4"/>
  <c r="A25" i="4"/>
  <c r="A26" i="4"/>
  <c r="A27" i="4"/>
  <c r="A28" i="4"/>
  <c r="A21" i="4"/>
  <c r="A22" i="4"/>
  <c r="A16" i="4"/>
  <c r="A17" i="4"/>
  <c r="A18" i="4"/>
  <c r="A19" i="4"/>
  <c r="A20" i="4"/>
  <c r="A7" i="4"/>
  <c r="A8" i="4"/>
  <c r="A9" i="4"/>
  <c r="A10" i="4"/>
  <c r="A11" i="4"/>
  <c r="A12" i="4"/>
  <c r="A13" i="4"/>
  <c r="D3" i="4"/>
  <c r="A1" i="2"/>
  <c r="C3" i="2"/>
  <c r="R87" i="2"/>
  <c r="S87" i="2"/>
  <c r="R86" i="2"/>
  <c r="S86" i="2"/>
  <c r="R85" i="2"/>
  <c r="S85" i="2"/>
  <c r="R84" i="2"/>
  <c r="S84" i="2"/>
  <c r="R83" i="2"/>
  <c r="S83" i="2"/>
  <c r="R82" i="2"/>
  <c r="S82" i="2"/>
  <c r="R81" i="2"/>
  <c r="S81" i="2"/>
  <c r="R80" i="2"/>
  <c r="S80" i="2"/>
  <c r="R79" i="2"/>
  <c r="S79" i="2"/>
  <c r="R78" i="2"/>
  <c r="S78" i="2"/>
  <c r="R77" i="2"/>
  <c r="S77" i="2"/>
  <c r="R76" i="2"/>
  <c r="S76" i="2"/>
  <c r="R75" i="2"/>
  <c r="S75" i="2"/>
  <c r="R74" i="2"/>
  <c r="S74" i="2"/>
  <c r="R73" i="2"/>
  <c r="S73" i="2"/>
  <c r="R72" i="2"/>
  <c r="S72" i="2"/>
  <c r="R71" i="2"/>
  <c r="S71" i="2"/>
  <c r="R70" i="2"/>
  <c r="S70" i="2"/>
  <c r="R69" i="2"/>
  <c r="S69" i="2"/>
  <c r="R68" i="2"/>
  <c r="S68" i="2"/>
  <c r="R67" i="2"/>
  <c r="S67" i="2"/>
  <c r="R66" i="2"/>
  <c r="S66" i="2"/>
  <c r="R65" i="2"/>
  <c r="S65" i="2"/>
  <c r="R64" i="2"/>
  <c r="S64" i="2"/>
  <c r="R63" i="2"/>
  <c r="S63" i="2"/>
  <c r="R62" i="2"/>
  <c r="S62" i="2"/>
  <c r="R61" i="2"/>
  <c r="S61" i="2"/>
  <c r="R60" i="2"/>
  <c r="S60" i="2"/>
  <c r="R59" i="2"/>
  <c r="S59" i="2"/>
  <c r="R58" i="2"/>
  <c r="S58" i="2"/>
  <c r="R57" i="2"/>
  <c r="S57" i="2"/>
  <c r="R56" i="2"/>
  <c r="S56" i="2"/>
  <c r="R55" i="2"/>
  <c r="S55" i="2"/>
  <c r="R54" i="2"/>
  <c r="S54" i="2"/>
  <c r="R53" i="2"/>
  <c r="S53" i="2"/>
  <c r="R52" i="2"/>
  <c r="S52" i="2"/>
  <c r="R51" i="2"/>
  <c r="S51" i="2"/>
  <c r="R50" i="2"/>
  <c r="S50" i="2"/>
  <c r="R49" i="2"/>
  <c r="S49" i="2"/>
  <c r="R48" i="2"/>
  <c r="S48" i="2"/>
  <c r="R7" i="2"/>
  <c r="S7" i="2"/>
  <c r="R8" i="2"/>
  <c r="S8" i="2"/>
  <c r="R9" i="2"/>
  <c r="S9" i="2"/>
  <c r="R10" i="2"/>
  <c r="S10" i="2"/>
  <c r="R11" i="2"/>
  <c r="S11" i="2"/>
  <c r="R12" i="2"/>
  <c r="S12" i="2"/>
  <c r="R13" i="2"/>
  <c r="S13" i="2"/>
  <c r="R14" i="2"/>
  <c r="S14" i="2"/>
  <c r="R15" i="2"/>
  <c r="S15" i="2"/>
  <c r="R16" i="2"/>
  <c r="S16" i="2"/>
  <c r="R17" i="2"/>
  <c r="S17" i="2"/>
  <c r="R18" i="2"/>
  <c r="S18" i="2"/>
  <c r="R19" i="2"/>
  <c r="S19" i="2"/>
  <c r="R20" i="2"/>
  <c r="S20" i="2"/>
  <c r="R21" i="2"/>
  <c r="S21" i="2"/>
  <c r="R22" i="2"/>
  <c r="S22" i="2"/>
  <c r="R23" i="2"/>
  <c r="S23" i="2"/>
  <c r="R24" i="2"/>
  <c r="S24" i="2"/>
  <c r="R25" i="2"/>
  <c r="S25" i="2"/>
  <c r="R26" i="2"/>
  <c r="S26" i="2"/>
  <c r="R27" i="2"/>
  <c r="S27" i="2"/>
  <c r="R28" i="2"/>
  <c r="S28" i="2"/>
  <c r="R29" i="2"/>
  <c r="S29" i="2"/>
  <c r="R30" i="2"/>
  <c r="S30" i="2"/>
  <c r="R31" i="2"/>
  <c r="S31" i="2"/>
  <c r="R32" i="2"/>
  <c r="S32" i="2"/>
  <c r="R33" i="2"/>
  <c r="S33" i="2"/>
  <c r="R34" i="2"/>
  <c r="S34" i="2"/>
  <c r="R35" i="2"/>
  <c r="S35" i="2"/>
  <c r="R36" i="2"/>
  <c r="S36" i="2"/>
  <c r="R37" i="2"/>
  <c r="S37" i="2"/>
  <c r="R38" i="2"/>
  <c r="S38" i="2"/>
  <c r="R39" i="2"/>
  <c r="S39" i="2"/>
  <c r="R40" i="2"/>
  <c r="S40" i="2"/>
  <c r="R41" i="2"/>
  <c r="S41" i="2"/>
  <c r="R42" i="2"/>
  <c r="S42" i="2"/>
  <c r="R43" i="2"/>
  <c r="S43" i="2"/>
  <c r="R44" i="2"/>
  <c r="S44" i="2"/>
  <c r="R45" i="2"/>
  <c r="S45" i="2"/>
  <c r="R6" i="2"/>
  <c r="S6" i="2"/>
  <c r="A48" i="2"/>
  <c r="A49" i="2"/>
  <c r="A50" i="2" s="1"/>
  <c r="A51" i="2" s="1"/>
  <c r="A52" i="2" s="1"/>
  <c r="A53" i="2" s="1"/>
  <c r="A54" i="2" s="1"/>
  <c r="A6" i="2"/>
  <c r="A7" i="2"/>
  <c r="A8" i="2"/>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c r="A33" i="2"/>
  <c r="A34" i="2"/>
  <c r="A35" i="2"/>
  <c r="A36" i="2"/>
  <c r="A37" i="2"/>
  <c r="A38" i="2"/>
  <c r="A39" i="2"/>
  <c r="A40" i="2"/>
  <c r="A41" i="2"/>
  <c r="A42" i="2"/>
  <c r="A43" i="2"/>
  <c r="A44" i="2"/>
  <c r="A45"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E25" i="2"/>
  <c r="D21" i="12" s="1"/>
  <c r="AE26" i="2"/>
  <c r="D22" i="12" s="1"/>
  <c r="AE27" i="2"/>
  <c r="D23" i="12" s="1"/>
  <c r="AE28" i="2"/>
  <c r="D24" i="12" s="1"/>
  <c r="AE29" i="2"/>
  <c r="D25" i="12" s="1"/>
  <c r="AE30" i="2"/>
  <c r="D26" i="12" s="1"/>
  <c r="AE31" i="2"/>
  <c r="D27" i="12" s="1"/>
  <c r="AE32" i="2"/>
  <c r="D28" i="12" s="1"/>
  <c r="AE33" i="2"/>
  <c r="D29" i="12" s="1"/>
  <c r="AE34" i="2"/>
  <c r="D30" i="12" s="1"/>
  <c r="AE35" i="2"/>
  <c r="D31" i="12" s="1"/>
  <c r="AE36" i="2"/>
  <c r="D32" i="12" s="1"/>
  <c r="AE37" i="2"/>
  <c r="D33" i="12" s="1"/>
  <c r="AE38" i="2"/>
  <c r="D34" i="12" s="1"/>
  <c r="AE39" i="2"/>
  <c r="D35" i="12" s="1"/>
  <c r="AE40" i="2"/>
  <c r="D36" i="12" s="1"/>
  <c r="AE41" i="2"/>
  <c r="D37" i="12" s="1"/>
  <c r="AE42" i="2"/>
  <c r="D38" i="12" s="1"/>
  <c r="AE43" i="2"/>
  <c r="D39" i="12" s="1"/>
  <c r="AE44" i="2"/>
  <c r="D40" i="12" s="1"/>
  <c r="AE45" i="2"/>
  <c r="D41" i="12" s="1"/>
  <c r="AE65" i="2"/>
  <c r="D61" i="12" s="1"/>
  <c r="AE66" i="2"/>
  <c r="D62" i="12" s="1"/>
  <c r="AE67" i="2"/>
  <c r="D63" i="12" s="1"/>
  <c r="AE68" i="2"/>
  <c r="D64" i="12" s="1"/>
  <c r="AE69" i="2"/>
  <c r="D65" i="12" s="1"/>
  <c r="AE70" i="2"/>
  <c r="D66" i="12" s="1"/>
  <c r="AE71" i="2"/>
  <c r="D67" i="12" s="1"/>
  <c r="AE72" i="2"/>
  <c r="D68" i="12" s="1"/>
  <c r="AE73" i="2"/>
  <c r="D69" i="12" s="1"/>
  <c r="AE74" i="2"/>
  <c r="D70" i="12" s="1"/>
  <c r="AE75" i="2"/>
  <c r="D71" i="12" s="1"/>
  <c r="AE76" i="2"/>
  <c r="D72" i="12" s="1"/>
  <c r="AE77" i="2"/>
  <c r="D73" i="12" s="1"/>
  <c r="AE78" i="2"/>
  <c r="D74" i="12" s="1"/>
  <c r="AE79" i="2"/>
  <c r="D75" i="12" s="1"/>
  <c r="AE80" i="2"/>
  <c r="D76" i="12" s="1"/>
  <c r="AE81" i="2"/>
  <c r="D77" i="12" s="1"/>
  <c r="AE82" i="2"/>
  <c r="D78" i="12" s="1"/>
  <c r="AE83" i="2"/>
  <c r="D79" i="12" s="1"/>
  <c r="AE84" i="2"/>
  <c r="D80" i="12" s="1"/>
  <c r="AE85" i="2"/>
  <c r="D81" i="12" s="1"/>
  <c r="AE86" i="2"/>
  <c r="D82" i="12" s="1"/>
  <c r="AE87" i="2"/>
  <c r="D83" i="12" s="1"/>
  <c r="A166" i="13"/>
  <c r="AC60" i="2"/>
  <c r="D56" i="13" s="1"/>
  <c r="A248" i="13"/>
  <c r="A84" i="13"/>
  <c r="AA3" i="7"/>
  <c r="A2" i="13"/>
  <c r="AJ3" i="7"/>
  <c r="AB89" i="2"/>
  <c r="E29" i="1" s="1"/>
  <c r="AI3" i="7" s="1"/>
  <c r="A3" i="13"/>
  <c r="A86" i="13"/>
  <c r="C86" i="13" s="1"/>
  <c r="AC8" i="4"/>
  <c r="F56" i="12"/>
  <c r="X86" i="2"/>
  <c r="AA86" i="2" s="1"/>
  <c r="AM90" i="15" s="1"/>
  <c r="B40" i="4"/>
  <c r="B34" i="4"/>
  <c r="B22" i="4"/>
  <c r="C6" i="14"/>
  <c r="C26" i="14"/>
  <c r="C38" i="14"/>
  <c r="C48" i="14"/>
  <c r="C7" i="14"/>
  <c r="C17" i="14"/>
  <c r="C29" i="14"/>
  <c r="C2" i="14"/>
  <c r="J46" i="12"/>
  <c r="J48" i="12"/>
  <c r="J50" i="12"/>
  <c r="J52" i="12"/>
  <c r="J54" i="12"/>
  <c r="J56" i="12"/>
  <c r="J58" i="12"/>
  <c r="J60" i="12"/>
  <c r="J62" i="12"/>
  <c r="J64" i="12"/>
  <c r="J66" i="12"/>
  <c r="J68" i="12"/>
  <c r="J70" i="12"/>
  <c r="J72" i="12"/>
  <c r="J74" i="12"/>
  <c r="J76" i="12"/>
  <c r="J78" i="12"/>
  <c r="J80" i="12"/>
  <c r="J82" i="12"/>
  <c r="J44" i="12"/>
  <c r="J4" i="12"/>
  <c r="J6" i="12"/>
  <c r="J8" i="12"/>
  <c r="J10" i="12"/>
  <c r="J12" i="12"/>
  <c r="J14" i="12"/>
  <c r="J16" i="12"/>
  <c r="J18" i="12"/>
  <c r="J20" i="12"/>
  <c r="J22" i="12"/>
  <c r="J24" i="12"/>
  <c r="J26" i="12"/>
  <c r="J28" i="12"/>
  <c r="J30" i="12"/>
  <c r="J32" i="12"/>
  <c r="J34" i="12"/>
  <c r="J36" i="12"/>
  <c r="J38" i="12"/>
  <c r="J40" i="12"/>
  <c r="J2" i="12"/>
  <c r="J45" i="12"/>
  <c r="J47" i="12"/>
  <c r="J49" i="12"/>
  <c r="J51" i="12"/>
  <c r="J53" i="12"/>
  <c r="J55" i="12"/>
  <c r="J57" i="12"/>
  <c r="J59" i="12"/>
  <c r="J61" i="12"/>
  <c r="J63" i="12"/>
  <c r="J65" i="12"/>
  <c r="J67" i="12"/>
  <c r="J69" i="12"/>
  <c r="J71" i="12"/>
  <c r="J73" i="12"/>
  <c r="J75" i="12"/>
  <c r="J77" i="12"/>
  <c r="J79" i="12"/>
  <c r="J81" i="12"/>
  <c r="J83" i="12"/>
  <c r="J3" i="12"/>
  <c r="J5" i="12"/>
  <c r="J7" i="12"/>
  <c r="J9" i="12"/>
  <c r="J11" i="12"/>
  <c r="J13" i="12"/>
  <c r="J15" i="12"/>
  <c r="J17" i="12"/>
  <c r="J19" i="12"/>
  <c r="J21" i="12"/>
  <c r="J23" i="12"/>
  <c r="J25" i="12"/>
  <c r="J27" i="12"/>
  <c r="J29" i="12"/>
  <c r="J31" i="12"/>
  <c r="J33" i="12"/>
  <c r="J35" i="12"/>
  <c r="J37" i="12"/>
  <c r="J39" i="12"/>
  <c r="J41" i="12"/>
  <c r="B3" i="7"/>
  <c r="F2" i="14" s="1"/>
  <c r="B52" i="4"/>
  <c r="B58" i="4"/>
  <c r="B13" i="4"/>
  <c r="B25" i="4"/>
  <c r="B31" i="4"/>
  <c r="B43" i="4"/>
  <c r="B49" i="4"/>
  <c r="A41" i="12"/>
  <c r="A287" i="13"/>
  <c r="A41" i="13"/>
  <c r="A205" i="13"/>
  <c r="A123" i="13"/>
  <c r="C123" i="13" s="1"/>
  <c r="A208" i="13"/>
  <c r="A290" i="13"/>
  <c r="A126" i="13"/>
  <c r="A247" i="13"/>
  <c r="A165" i="13"/>
  <c r="A83" i="12"/>
  <c r="A329" i="13"/>
  <c r="A83" i="13"/>
  <c r="AV22" i="4"/>
  <c r="M17" i="14" s="1"/>
  <c r="U43" i="4"/>
  <c r="AS16" i="4"/>
  <c r="J11" i="14" s="1"/>
  <c r="U7" i="4"/>
  <c r="AS58" i="4"/>
  <c r="J53" i="14" s="1"/>
  <c r="U58" i="4"/>
  <c r="X13" i="4"/>
  <c r="U16" i="4"/>
  <c r="AV13" i="4"/>
  <c r="M8" i="14" s="1"/>
  <c r="Y58" i="4"/>
  <c r="AS43" i="4"/>
  <c r="J38" i="14" s="1"/>
  <c r="AS7" i="4"/>
  <c r="J2" i="14" s="1"/>
  <c r="AF22" i="4"/>
  <c r="AC7" i="4"/>
  <c r="AC58" i="4"/>
  <c r="Y43" i="4"/>
  <c r="X22" i="4"/>
  <c r="AC43" i="4"/>
  <c r="AD58" i="4"/>
  <c r="AC16" i="4"/>
  <c r="AE25" i="4"/>
  <c r="AC40" i="4"/>
  <c r="AF52" i="4"/>
  <c r="AD22" i="4"/>
  <c r="W13" i="4"/>
  <c r="U40" i="4"/>
  <c r="Z43" i="4"/>
  <c r="W43" i="4"/>
  <c r="U52" i="4"/>
  <c r="X40" i="4"/>
  <c r="W34" i="4"/>
  <c r="V58" i="4"/>
  <c r="X43" i="4"/>
  <c r="X58" i="4"/>
  <c r="W40" i="4"/>
  <c r="AD13" i="4"/>
  <c r="AD40" i="4"/>
  <c r="AE31" i="4"/>
  <c r="AE16" i="4"/>
  <c r="U13" i="4"/>
  <c r="W16" i="4"/>
  <c r="X7" i="4"/>
  <c r="X16" i="4"/>
  <c r="Y52" i="4"/>
  <c r="X49" i="4"/>
  <c r="W58" i="4"/>
  <c r="Z49" i="4"/>
  <c r="Z52" i="4"/>
  <c r="AF58" i="4"/>
  <c r="W52" i="4"/>
  <c r="V31" i="4"/>
  <c r="AT34" i="4"/>
  <c r="K29" i="14" s="1"/>
  <c r="AT58" i="4"/>
  <c r="K53" i="14" s="1"/>
  <c r="AT25" i="4"/>
  <c r="K20" i="14" s="1"/>
  <c r="AT43" i="4"/>
  <c r="K38" i="14" s="1"/>
  <c r="AU13" i="4"/>
  <c r="L8" i="14" s="1"/>
  <c r="AV34" i="4"/>
  <c r="M29" i="14" s="1"/>
  <c r="AV52" i="4"/>
  <c r="M47" i="14" s="1"/>
  <c r="AU22" i="4"/>
  <c r="L17" i="14" s="1"/>
  <c r="AU40" i="4"/>
  <c r="L35" i="14" s="1"/>
  <c r="AU58" i="4"/>
  <c r="L53" i="14" s="1"/>
  <c r="AF13" i="4"/>
  <c r="U22" i="4"/>
  <c r="AB49" i="4"/>
  <c r="AB52" i="4"/>
  <c r="W49" i="4"/>
  <c r="V52" i="4"/>
  <c r="Y49" i="4"/>
  <c r="AS31" i="4"/>
  <c r="J26" i="14" s="1"/>
  <c r="AT52" i="4"/>
  <c r="K47" i="14" s="1"/>
  <c r="AS22" i="4"/>
  <c r="J17" i="14" s="1"/>
  <c r="AS40" i="4"/>
  <c r="J35" i="14" s="1"/>
  <c r="AF25" i="4"/>
  <c r="AV16" i="4"/>
  <c r="M11" i="14" s="1"/>
  <c r="AV40" i="4"/>
  <c r="M35" i="14" s="1"/>
  <c r="AV58" i="4"/>
  <c r="M53" i="14" s="1"/>
  <c r="AV25" i="4"/>
  <c r="M20" i="14" s="1"/>
  <c r="AV43" i="4"/>
  <c r="M38" i="14" s="1"/>
  <c r="AS13" i="4"/>
  <c r="J8" i="14" s="1"/>
  <c r="AC22" i="4"/>
  <c r="AD43" i="4"/>
  <c r="AD7" i="4"/>
  <c r="AC49" i="4"/>
  <c r="AE7" i="4"/>
  <c r="AF16" i="4"/>
  <c r="AC25" i="4"/>
  <c r="AE43" i="4"/>
  <c r="AC34" i="4"/>
  <c r="AD49" i="4"/>
  <c r="AD16" i="4"/>
  <c r="AF40" i="4"/>
  <c r="AE58" i="4"/>
  <c r="AF7" i="4"/>
  <c r="V7" i="4"/>
  <c r="W7" i="4"/>
  <c r="W22" i="4"/>
  <c r="AB43" i="4"/>
  <c r="U25" i="4"/>
  <c r="X52" i="4"/>
  <c r="AA58" i="4"/>
  <c r="AA52" i="4"/>
  <c r="V25" i="4"/>
  <c r="U49" i="4"/>
  <c r="AD31" i="4"/>
  <c r="V49" i="4"/>
  <c r="AD25" i="4"/>
  <c r="AC31" i="4"/>
  <c r="AF49" i="4"/>
  <c r="AE52" i="4"/>
  <c r="AD52" i="4"/>
  <c r="AF34" i="4"/>
  <c r="AE49" i="4"/>
  <c r="AD34" i="4"/>
  <c r="AE13" i="4"/>
  <c r="V43" i="4"/>
  <c r="V22" i="4"/>
  <c r="V16" i="4"/>
  <c r="U34" i="4"/>
  <c r="AB58" i="4"/>
  <c r="X31" i="4"/>
  <c r="W25" i="4"/>
  <c r="V34" i="4"/>
  <c r="AT16" i="4"/>
  <c r="K11" i="14" s="1"/>
  <c r="V13" i="4"/>
  <c r="X25" i="4"/>
  <c r="Z58" i="4"/>
  <c r="AE34" i="4"/>
  <c r="AS25" i="4"/>
  <c r="J20" i="14" s="1"/>
  <c r="AS49" i="4"/>
  <c r="J44" i="14" s="1"/>
  <c r="AT13" i="4"/>
  <c r="K8" i="14" s="1"/>
  <c r="AS34" i="4"/>
  <c r="J29" i="14" s="1"/>
  <c r="AS52" i="4"/>
  <c r="J47" i="14" s="1"/>
  <c r="AU25" i="4"/>
  <c r="L20" i="14" s="1"/>
  <c r="AU43" i="4"/>
  <c r="L38" i="14" s="1"/>
  <c r="AV7" i="4"/>
  <c r="M2" i="14" s="1"/>
  <c r="AV31" i="4"/>
  <c r="M26" i="14" s="1"/>
  <c r="AV49" i="4"/>
  <c r="M44" i="14" s="1"/>
  <c r="AA43" i="4"/>
  <c r="U31" i="4"/>
  <c r="X34" i="4"/>
  <c r="AA49" i="4"/>
  <c r="W31" i="4"/>
  <c r="V40" i="4"/>
  <c r="AT22" i="4"/>
  <c r="K17" i="14" s="1"/>
  <c r="AT40" i="4"/>
  <c r="K35" i="14" s="1"/>
  <c r="AT7" i="4"/>
  <c r="K2" i="14" s="1"/>
  <c r="AT31" i="4"/>
  <c r="K26" i="14" s="1"/>
  <c r="AT49" i="4"/>
  <c r="K44" i="14" s="1"/>
  <c r="AF43" i="4"/>
  <c r="AU7" i="4"/>
  <c r="L2" i="14" s="1"/>
  <c r="AU31" i="4"/>
  <c r="L26" i="14" s="1"/>
  <c r="AU49" i="4"/>
  <c r="L44" i="14" s="1"/>
  <c r="AU16" i="4"/>
  <c r="L11" i="14" s="1"/>
  <c r="AU34" i="4"/>
  <c r="L29" i="14" s="1"/>
  <c r="AU52" i="4"/>
  <c r="L47" i="14" s="1"/>
  <c r="AE40" i="4"/>
  <c r="AC52" i="4"/>
  <c r="J43" i="4"/>
  <c r="J58" i="4"/>
  <c r="AF31" i="4"/>
  <c r="J52" i="4"/>
  <c r="AE22" i="4"/>
  <c r="J49" i="4"/>
  <c r="AC13" i="4"/>
  <c r="AF84" i="2" l="1"/>
  <c r="C80" i="12" s="1"/>
  <c r="X72" i="2"/>
  <c r="AG67" i="2"/>
  <c r="AA122" i="15"/>
  <c r="AF28" i="2"/>
  <c r="C24" i="12" s="1"/>
  <c r="AC25" i="2"/>
  <c r="D21" i="13" s="1"/>
  <c r="B32" i="14"/>
  <c r="B22" i="14"/>
  <c r="AF87" i="2"/>
  <c r="C83" i="12" s="1"/>
  <c r="X3" i="7"/>
  <c r="AD3" i="7" s="1"/>
  <c r="Z3" i="7"/>
  <c r="B42" i="14"/>
  <c r="AG21" i="2"/>
  <c r="AC76" i="2"/>
  <c r="D154" i="13" s="1"/>
  <c r="AC78" i="2"/>
  <c r="D156" i="13" s="1"/>
  <c r="D265" i="13"/>
  <c r="AC19" i="2"/>
  <c r="D97" i="13" s="1"/>
  <c r="AF19" i="2"/>
  <c r="C15" i="12" s="1"/>
  <c r="F21" i="12"/>
  <c r="AG14" i="2"/>
  <c r="F74" i="12"/>
  <c r="AC12" i="2"/>
  <c r="G8" i="12" s="1"/>
  <c r="D192" i="13"/>
  <c r="AC65" i="2"/>
  <c r="D225" i="13" s="1"/>
  <c r="F69" i="12"/>
  <c r="G35" i="12"/>
  <c r="D281" i="13"/>
  <c r="AG17" i="2"/>
  <c r="F75" i="12"/>
  <c r="AC35" i="2"/>
  <c r="D195" i="13" s="1"/>
  <c r="D304" i="13"/>
  <c r="F58" i="12"/>
  <c r="F73" i="12"/>
  <c r="X87" i="2"/>
  <c r="AA87" i="2" s="1"/>
  <c r="AM91" i="15" s="1"/>
  <c r="G28" i="12"/>
  <c r="F80" i="12"/>
  <c r="C39" i="14"/>
  <c r="C52" i="14"/>
  <c r="B51" i="14"/>
  <c r="B12" i="14"/>
  <c r="AC20" i="2"/>
  <c r="D16" i="13" s="1"/>
  <c r="AG85" i="2"/>
  <c r="AC14" i="2"/>
  <c r="G10" i="12" s="1"/>
  <c r="AC73" i="2"/>
  <c r="D315" i="13" s="1"/>
  <c r="AC18" i="2"/>
  <c r="D260" i="13" s="1"/>
  <c r="AC77" i="2"/>
  <c r="D319" i="13" s="1"/>
  <c r="AC10" i="2"/>
  <c r="D6" i="13" s="1"/>
  <c r="AG6" i="2"/>
  <c r="AC6" i="2"/>
  <c r="D84" i="13" s="1"/>
  <c r="X82" i="2"/>
  <c r="AA82" i="2" s="1"/>
  <c r="AM86" i="15" s="1"/>
  <c r="X80" i="2"/>
  <c r="AF78" i="2"/>
  <c r="C74" i="12" s="1"/>
  <c r="X64" i="2"/>
  <c r="AF62" i="2"/>
  <c r="C58" i="12" s="1"/>
  <c r="X56" i="2"/>
  <c r="AF44" i="2"/>
  <c r="C40" i="12" s="1"/>
  <c r="X38" i="2"/>
  <c r="X30" i="2"/>
  <c r="AA30" i="2" s="1"/>
  <c r="AM34" i="15" s="1"/>
  <c r="X22" i="2"/>
  <c r="AA22" i="2" s="1"/>
  <c r="AM26" i="15" s="1"/>
  <c r="AF12" i="2"/>
  <c r="C8" i="12" s="1"/>
  <c r="D245" i="13"/>
  <c r="D163" i="13"/>
  <c r="D227" i="13"/>
  <c r="D145" i="13"/>
  <c r="D12" i="13"/>
  <c r="D258" i="13"/>
  <c r="D176" i="13"/>
  <c r="D183" i="13"/>
  <c r="F19" i="12"/>
  <c r="F81" i="12"/>
  <c r="AC21" i="2"/>
  <c r="D181" i="13" s="1"/>
  <c r="AC17" i="2"/>
  <c r="AC27" i="2"/>
  <c r="D23" i="13" s="1"/>
  <c r="F63" i="12"/>
  <c r="AG27" i="2"/>
  <c r="AG43" i="2"/>
  <c r="AG23" i="2"/>
  <c r="AC43" i="2"/>
  <c r="G39" i="12" s="1"/>
  <c r="AG12" i="2"/>
  <c r="F67" i="12"/>
  <c r="AC71" i="2"/>
  <c r="D231" i="13" s="1"/>
  <c r="AC53" i="2"/>
  <c r="D295" i="13" s="1"/>
  <c r="F15" i="12"/>
  <c r="D36" i="13"/>
  <c r="D58" i="13"/>
  <c r="AG35" i="2"/>
  <c r="AG62" i="2"/>
  <c r="AC59" i="2"/>
  <c r="D55" i="13" s="1"/>
  <c r="D70" i="13"/>
  <c r="D234" i="13"/>
  <c r="D282" i="13"/>
  <c r="G12" i="12"/>
  <c r="D107" i="13"/>
  <c r="F77" i="12"/>
  <c r="AC33" i="2"/>
  <c r="D118" i="13"/>
  <c r="D94" i="13"/>
  <c r="AC84" i="2"/>
  <c r="F16" i="12"/>
  <c r="AC81" i="2"/>
  <c r="AG10" i="2"/>
  <c r="AC38" i="2"/>
  <c r="D198" i="13" s="1"/>
  <c r="AC79" i="2"/>
  <c r="G75" i="12" s="1"/>
  <c r="G36" i="12"/>
  <c r="F29" i="12"/>
  <c r="F47" i="12"/>
  <c r="F49" i="12"/>
  <c r="AC7" i="2"/>
  <c r="G3" i="12" s="1"/>
  <c r="F2" i="12"/>
  <c r="B30" i="14"/>
  <c r="B48" i="14"/>
  <c r="B38" i="14"/>
  <c r="B26" i="14"/>
  <c r="B16" i="14"/>
  <c r="B6" i="14"/>
  <c r="B49" i="14"/>
  <c r="B40" i="14"/>
  <c r="B20" i="14"/>
  <c r="B8" i="14"/>
  <c r="B53" i="14"/>
  <c r="B44" i="14"/>
  <c r="B34" i="14"/>
  <c r="B24" i="14"/>
  <c r="B14" i="14"/>
  <c r="F16" i="14"/>
  <c r="AC51" i="2"/>
  <c r="D211" i="13" s="1"/>
  <c r="X48" i="2"/>
  <c r="AA48" i="2" s="1"/>
  <c r="AM52" i="15" s="1"/>
  <c r="J25" i="4"/>
  <c r="J36" i="4"/>
  <c r="AC49" i="2"/>
  <c r="G45" i="12" s="1"/>
  <c r="F45" i="12"/>
  <c r="D44" i="13"/>
  <c r="D52" i="4"/>
  <c r="C52" i="4" s="1"/>
  <c r="AH52" i="4" s="1"/>
  <c r="AN52" i="4" s="1"/>
  <c r="J27" i="4"/>
  <c r="F38" i="14"/>
  <c r="D13" i="4"/>
  <c r="C13" i="4" s="1"/>
  <c r="AH13" i="4" s="1"/>
  <c r="AP13" i="4" s="1"/>
  <c r="J16" i="4"/>
  <c r="J19" i="4"/>
  <c r="J26" i="4"/>
  <c r="J28" i="4"/>
  <c r="C43" i="12"/>
  <c r="J10" i="4"/>
  <c r="D10" i="4"/>
  <c r="C10" i="4" s="1"/>
  <c r="AH10" i="4" s="1"/>
  <c r="AI10" i="4" s="1"/>
  <c r="D21" i="4"/>
  <c r="C21" i="4" s="1"/>
  <c r="AH21" i="4" s="1"/>
  <c r="AJ21" i="4" s="1"/>
  <c r="D19" i="4"/>
  <c r="C19" i="4" s="1"/>
  <c r="AH19" i="4" s="1"/>
  <c r="AL19" i="4" s="1"/>
  <c r="D18" i="4"/>
  <c r="C18" i="4" s="1"/>
  <c r="AH18" i="4" s="1"/>
  <c r="AK18" i="4" s="1"/>
  <c r="D27" i="4"/>
  <c r="C27" i="4" s="1"/>
  <c r="AH27" i="4" s="1"/>
  <c r="AL27" i="4" s="1"/>
  <c r="D38" i="4"/>
  <c r="C38" i="4" s="1"/>
  <c r="AH38" i="4" s="1"/>
  <c r="AO38" i="4" s="1"/>
  <c r="D46" i="4"/>
  <c r="C46" i="4" s="1"/>
  <c r="AH46" i="4" s="1"/>
  <c r="AM46" i="4" s="1"/>
  <c r="D45" i="4"/>
  <c r="C45" i="4" s="1"/>
  <c r="AH45" i="4" s="1"/>
  <c r="AP45" i="4" s="1"/>
  <c r="D55" i="4"/>
  <c r="C55" i="4" s="1"/>
  <c r="AH55" i="4" s="1"/>
  <c r="D50" i="14" s="1"/>
  <c r="D40" i="4"/>
  <c r="C40" i="4" s="1"/>
  <c r="AH40" i="4" s="1"/>
  <c r="AO40" i="4" s="1"/>
  <c r="J7" i="4"/>
  <c r="J40" i="4"/>
  <c r="D22" i="4"/>
  <c r="C22" i="4" s="1"/>
  <c r="AH22" i="4" s="1"/>
  <c r="AO22" i="4" s="1"/>
  <c r="F47" i="14"/>
  <c r="F25" i="14"/>
  <c r="F5" i="14"/>
  <c r="D136" i="13"/>
  <c r="D300" i="13"/>
  <c r="G54" i="12"/>
  <c r="D188" i="13"/>
  <c r="G24" i="12"/>
  <c r="D270" i="13"/>
  <c r="D106" i="13"/>
  <c r="A2" i="11"/>
  <c r="F35" i="14"/>
  <c r="F15" i="14"/>
  <c r="F48" i="14"/>
  <c r="F26" i="14"/>
  <c r="F6" i="14"/>
  <c r="D276" i="13"/>
  <c r="D194" i="13"/>
  <c r="D112" i="13"/>
  <c r="D199" i="13"/>
  <c r="D35" i="13"/>
  <c r="AG72" i="2"/>
  <c r="AC72" i="2"/>
  <c r="D232" i="13" s="1"/>
  <c r="F60" i="12"/>
  <c r="AG64" i="2"/>
  <c r="F51" i="12"/>
  <c r="AC55" i="2"/>
  <c r="D51" i="13" s="1"/>
  <c r="F50" i="12"/>
  <c r="AC54" i="2"/>
  <c r="D132" i="13" s="1"/>
  <c r="AG86" i="2"/>
  <c r="F82" i="12"/>
  <c r="AG48" i="2"/>
  <c r="F44" i="12"/>
  <c r="AG45" i="2"/>
  <c r="AC45" i="2"/>
  <c r="D205" i="13" s="1"/>
  <c r="AG13" i="2"/>
  <c r="AC13" i="2"/>
  <c r="G9" i="12" s="1"/>
  <c r="J18" i="4"/>
  <c r="J20" i="4"/>
  <c r="J35" i="4"/>
  <c r="J37" i="4"/>
  <c r="J38" i="4"/>
  <c r="C4" i="14"/>
  <c r="C14" i="14"/>
  <c r="C24" i="14"/>
  <c r="C34" i="14"/>
  <c r="C44" i="14"/>
  <c r="C51" i="14"/>
  <c r="C5" i="14"/>
  <c r="C15" i="14"/>
  <c r="C25" i="14"/>
  <c r="C35" i="14"/>
  <c r="C47" i="14"/>
  <c r="C8" i="14"/>
  <c r="C20" i="14"/>
  <c r="C30" i="14"/>
  <c r="C40" i="14"/>
  <c r="C49" i="14"/>
  <c r="C53" i="14"/>
  <c r="C11" i="14"/>
  <c r="C21" i="14"/>
  <c r="C31" i="14"/>
  <c r="C41" i="14"/>
  <c r="D43" i="4"/>
  <c r="C43" i="4" s="1"/>
  <c r="AH43" i="4" s="1"/>
  <c r="AL43" i="4" s="1"/>
  <c r="J31" i="4"/>
  <c r="C329" i="13"/>
  <c r="B329" i="13"/>
  <c r="C208" i="13"/>
  <c r="B208" i="13"/>
  <c r="F51" i="14"/>
  <c r="F31" i="14"/>
  <c r="F11" i="14"/>
  <c r="F42" i="14"/>
  <c r="F22" i="14"/>
  <c r="D217" i="13"/>
  <c r="C33" i="14"/>
  <c r="C13" i="14"/>
  <c r="C50" i="14"/>
  <c r="C32" i="14"/>
  <c r="C12" i="14"/>
  <c r="D103" i="13"/>
  <c r="AC86" i="2"/>
  <c r="D82" i="13" s="1"/>
  <c r="AG55" i="2"/>
  <c r="D242" i="13"/>
  <c r="G78" i="12"/>
  <c r="D302" i="13"/>
  <c r="D220" i="13"/>
  <c r="F3" i="12"/>
  <c r="AG75" i="2"/>
  <c r="AC75" i="2"/>
  <c r="D317" i="13" s="1"/>
  <c r="F71" i="12"/>
  <c r="AG39" i="2"/>
  <c r="F35" i="12"/>
  <c r="AG34" i="2"/>
  <c r="F30" i="12"/>
  <c r="F25" i="12"/>
  <c r="AG29" i="2"/>
  <c r="I42" i="12"/>
  <c r="C42" i="12"/>
  <c r="C82" i="13"/>
  <c r="B82" i="13"/>
  <c r="C78" i="13"/>
  <c r="B78" i="13"/>
  <c r="C74" i="13"/>
  <c r="B74" i="13"/>
  <c r="C70" i="13"/>
  <c r="B70" i="13"/>
  <c r="C66" i="13"/>
  <c r="B66" i="13"/>
  <c r="C62" i="13"/>
  <c r="B62" i="13"/>
  <c r="C58" i="13"/>
  <c r="B58" i="13"/>
  <c r="C54" i="13"/>
  <c r="B54" i="13"/>
  <c r="C50" i="13"/>
  <c r="B50" i="13"/>
  <c r="C161" i="13"/>
  <c r="B161" i="13"/>
  <c r="C157" i="13"/>
  <c r="B157" i="13"/>
  <c r="C153" i="13"/>
  <c r="B153" i="13"/>
  <c r="C149" i="13"/>
  <c r="B149" i="13"/>
  <c r="C145" i="13"/>
  <c r="B145" i="13"/>
  <c r="C141" i="13"/>
  <c r="B141" i="13"/>
  <c r="C137" i="13"/>
  <c r="B137" i="13"/>
  <c r="C133" i="13"/>
  <c r="B133" i="13"/>
  <c r="C246" i="13"/>
  <c r="B246" i="13"/>
  <c r="C242" i="13"/>
  <c r="B242" i="13"/>
  <c r="C238" i="13"/>
  <c r="B238" i="13"/>
  <c r="C234" i="13"/>
  <c r="B234" i="13"/>
  <c r="C230" i="13"/>
  <c r="B230" i="13"/>
  <c r="C226" i="13"/>
  <c r="B226" i="13"/>
  <c r="C222" i="13"/>
  <c r="B222" i="13"/>
  <c r="C218" i="13"/>
  <c r="B218" i="13"/>
  <c r="C214" i="13"/>
  <c r="B214" i="13"/>
  <c r="C210" i="13"/>
  <c r="B210" i="13"/>
  <c r="C328" i="13"/>
  <c r="B328" i="13"/>
  <c r="C324" i="13"/>
  <c r="B324" i="13"/>
  <c r="C320" i="13"/>
  <c r="B320" i="13"/>
  <c r="D58" i="4"/>
  <c r="C58" i="4" s="1"/>
  <c r="AH58" i="4" s="1"/>
  <c r="AI58" i="4" s="1"/>
  <c r="F4" i="14"/>
  <c r="F14" i="14"/>
  <c r="F24" i="14"/>
  <c r="F34" i="14"/>
  <c r="F44" i="14"/>
  <c r="F3" i="14"/>
  <c r="F13" i="14"/>
  <c r="F23" i="14"/>
  <c r="F33" i="14"/>
  <c r="F43" i="14"/>
  <c r="F53" i="14"/>
  <c r="F8" i="14"/>
  <c r="F20" i="14"/>
  <c r="F30" i="14"/>
  <c r="F40" i="14"/>
  <c r="F50" i="14"/>
  <c r="F7" i="14"/>
  <c r="F17" i="14"/>
  <c r="F29" i="14"/>
  <c r="F39" i="14"/>
  <c r="F49" i="14"/>
  <c r="D243" i="13"/>
  <c r="D79" i="13"/>
  <c r="D158" i="13"/>
  <c r="D240" i="13"/>
  <c r="D322" i="13"/>
  <c r="W86" i="2"/>
  <c r="D216" i="13"/>
  <c r="D52" i="13"/>
  <c r="F66" i="12"/>
  <c r="AG70" i="2"/>
  <c r="AG66" i="2"/>
  <c r="AC66" i="2"/>
  <c r="AG63" i="2"/>
  <c r="F59" i="12"/>
  <c r="AG58" i="2"/>
  <c r="F54" i="12"/>
  <c r="F24" i="12"/>
  <c r="AG28" i="2"/>
  <c r="AG50" i="2"/>
  <c r="F46" i="12"/>
  <c r="AG83" i="2"/>
  <c r="F79" i="12"/>
  <c r="AG52" i="2"/>
  <c r="AC52" i="2"/>
  <c r="D48" i="13" s="1"/>
  <c r="AG26" i="2"/>
  <c r="AC26" i="2"/>
  <c r="D104" i="13" s="1"/>
  <c r="C165" i="13"/>
  <c r="B165" i="13"/>
  <c r="F41" i="14"/>
  <c r="F21" i="14"/>
  <c r="F52" i="14"/>
  <c r="F32" i="14"/>
  <c r="F12" i="14"/>
  <c r="D30" i="13"/>
  <c r="C43" i="14"/>
  <c r="C23" i="14"/>
  <c r="C3" i="14"/>
  <c r="C42" i="14"/>
  <c r="C22" i="14"/>
  <c r="D38" i="13"/>
  <c r="G38" i="12"/>
  <c r="D202" i="13"/>
  <c r="AC50" i="2"/>
  <c r="D46" i="13" s="1"/>
  <c r="F41" i="12"/>
  <c r="F55" i="12"/>
  <c r="AC70" i="2"/>
  <c r="AG38" i="2"/>
  <c r="AC64" i="2"/>
  <c r="D60" i="13" s="1"/>
  <c r="D117" i="13"/>
  <c r="D261" i="13"/>
  <c r="AG80" i="2"/>
  <c r="F76" i="12"/>
  <c r="AG24" i="2"/>
  <c r="AC24" i="2"/>
  <c r="D102" i="13" s="1"/>
  <c r="C80" i="13"/>
  <c r="B80" i="13"/>
  <c r="C76" i="13"/>
  <c r="B76" i="13"/>
  <c r="C72" i="13"/>
  <c r="B72" i="13"/>
  <c r="C68" i="13"/>
  <c r="B68" i="13"/>
  <c r="C64" i="13"/>
  <c r="B64" i="13"/>
  <c r="C60" i="13"/>
  <c r="B60" i="13"/>
  <c r="C56" i="13"/>
  <c r="B56" i="13"/>
  <c r="C52" i="13"/>
  <c r="B52" i="13"/>
  <c r="C163" i="13"/>
  <c r="B163" i="13"/>
  <c r="C159" i="13"/>
  <c r="B159" i="13"/>
  <c r="C155" i="13"/>
  <c r="B155" i="13"/>
  <c r="C151" i="13"/>
  <c r="B151" i="13"/>
  <c r="C147" i="13"/>
  <c r="B147" i="13"/>
  <c r="C143" i="13"/>
  <c r="B143" i="13"/>
  <c r="C139" i="13"/>
  <c r="B139" i="13"/>
  <c r="C135" i="13"/>
  <c r="B135" i="13"/>
  <c r="C131" i="13"/>
  <c r="B131" i="13"/>
  <c r="C244" i="13"/>
  <c r="B244" i="13"/>
  <c r="C240" i="13"/>
  <c r="B240" i="13"/>
  <c r="C236" i="13"/>
  <c r="B236" i="13"/>
  <c r="C232" i="13"/>
  <c r="B232" i="13"/>
  <c r="C228" i="13"/>
  <c r="B228" i="13"/>
  <c r="C224" i="13"/>
  <c r="B224" i="13"/>
  <c r="C220" i="13"/>
  <c r="B220" i="13"/>
  <c r="C216" i="13"/>
  <c r="B216" i="13"/>
  <c r="C212" i="13"/>
  <c r="B212" i="13"/>
  <c r="C326" i="13"/>
  <c r="B326" i="13"/>
  <c r="C322" i="13"/>
  <c r="B322" i="13"/>
  <c r="C318" i="13"/>
  <c r="B318" i="13"/>
  <c r="C314" i="13"/>
  <c r="B314" i="13"/>
  <c r="C310" i="13"/>
  <c r="B310" i="13"/>
  <c r="C306" i="13"/>
  <c r="B306" i="13"/>
  <c r="C302" i="13"/>
  <c r="B302" i="13"/>
  <c r="C298" i="13"/>
  <c r="B298" i="13"/>
  <c r="C294" i="13"/>
  <c r="B294" i="13"/>
  <c r="J13" i="4"/>
  <c r="C83" i="13"/>
  <c r="B83" i="13"/>
  <c r="C247" i="13"/>
  <c r="B247" i="13"/>
  <c r="C290" i="13"/>
  <c r="B290" i="13"/>
  <c r="J8" i="4"/>
  <c r="AN3" i="7"/>
  <c r="C79" i="13"/>
  <c r="B79" i="13"/>
  <c r="C75" i="13"/>
  <c r="B75" i="13"/>
  <c r="C71" i="13"/>
  <c r="B71" i="13"/>
  <c r="C67" i="13"/>
  <c r="B67" i="13"/>
  <c r="C63" i="13"/>
  <c r="B63" i="13"/>
  <c r="C59" i="13"/>
  <c r="B59" i="13"/>
  <c r="C55" i="13"/>
  <c r="B55" i="13"/>
  <c r="C51" i="13"/>
  <c r="B51" i="13"/>
  <c r="C162" i="13"/>
  <c r="B162" i="13"/>
  <c r="C158" i="13"/>
  <c r="B158" i="13"/>
  <c r="C154" i="13"/>
  <c r="B154" i="13"/>
  <c r="C150" i="13"/>
  <c r="B150" i="13"/>
  <c r="C146" i="13"/>
  <c r="B146" i="13"/>
  <c r="C142" i="13"/>
  <c r="B142" i="13"/>
  <c r="C138" i="13"/>
  <c r="B138" i="13"/>
  <c r="C134" i="13"/>
  <c r="B134" i="13"/>
  <c r="C130" i="13"/>
  <c r="B130" i="13"/>
  <c r="C243" i="13"/>
  <c r="B243" i="13"/>
  <c r="C239" i="13"/>
  <c r="B239" i="13"/>
  <c r="C235" i="13"/>
  <c r="B235" i="13"/>
  <c r="C231" i="13"/>
  <c r="B231" i="13"/>
  <c r="C227" i="13"/>
  <c r="B227" i="13"/>
  <c r="C223" i="13"/>
  <c r="B223" i="13"/>
  <c r="C219" i="13"/>
  <c r="B219" i="13"/>
  <c r="C215" i="13"/>
  <c r="B215" i="13"/>
  <c r="C211" i="13"/>
  <c r="B211" i="13"/>
  <c r="C325" i="13"/>
  <c r="B325" i="13"/>
  <c r="C321" i="13"/>
  <c r="B321" i="13"/>
  <c r="C317" i="13"/>
  <c r="B317" i="13"/>
  <c r="C313" i="13"/>
  <c r="B313" i="13"/>
  <c r="C309" i="13"/>
  <c r="B309" i="13"/>
  <c r="C305" i="13"/>
  <c r="B305" i="13"/>
  <c r="C301" i="13"/>
  <c r="B301" i="13"/>
  <c r="C297" i="13"/>
  <c r="B297" i="13"/>
  <c r="C293" i="13"/>
  <c r="B293" i="13"/>
  <c r="X83" i="2"/>
  <c r="C316" i="13"/>
  <c r="B316" i="13"/>
  <c r="C312" i="13"/>
  <c r="B312" i="13"/>
  <c r="C308" i="13"/>
  <c r="B308" i="13"/>
  <c r="C304" i="13"/>
  <c r="B304" i="13"/>
  <c r="C300" i="13"/>
  <c r="B300" i="13"/>
  <c r="C296" i="13"/>
  <c r="B296" i="13"/>
  <c r="C292" i="13"/>
  <c r="B292" i="13"/>
  <c r="X84" i="2"/>
  <c r="AA84" i="2" s="1"/>
  <c r="AM88" i="15" s="1"/>
  <c r="D16" i="4"/>
  <c r="C16" i="4" s="1"/>
  <c r="AH16" i="4" s="1"/>
  <c r="AP16" i="4" s="1"/>
  <c r="C126" i="13"/>
  <c r="B126" i="13"/>
  <c r="C81" i="13"/>
  <c r="B81" i="13"/>
  <c r="C77" i="13"/>
  <c r="B77" i="13"/>
  <c r="C73" i="13"/>
  <c r="B73" i="13"/>
  <c r="C69" i="13"/>
  <c r="B69" i="13"/>
  <c r="C65" i="13"/>
  <c r="B65" i="13"/>
  <c r="C61" i="13"/>
  <c r="B61" i="13"/>
  <c r="C57" i="13"/>
  <c r="B57" i="13"/>
  <c r="C53" i="13"/>
  <c r="B53" i="13"/>
  <c r="C49" i="13"/>
  <c r="B49" i="13"/>
  <c r="C164" i="13"/>
  <c r="B164" i="13"/>
  <c r="C160" i="13"/>
  <c r="B160" i="13"/>
  <c r="C156" i="13"/>
  <c r="B156" i="13"/>
  <c r="C152" i="13"/>
  <c r="B152" i="13"/>
  <c r="C148" i="13"/>
  <c r="B148" i="13"/>
  <c r="C144" i="13"/>
  <c r="B144" i="13"/>
  <c r="C140" i="13"/>
  <c r="B140" i="13"/>
  <c r="C136" i="13"/>
  <c r="B136" i="13"/>
  <c r="C132" i="13"/>
  <c r="B132" i="13"/>
  <c r="C128" i="13"/>
  <c r="B128" i="13"/>
  <c r="C245" i="13"/>
  <c r="B245" i="13"/>
  <c r="C241" i="13"/>
  <c r="B241" i="13"/>
  <c r="C237" i="13"/>
  <c r="B237" i="13"/>
  <c r="C233" i="13"/>
  <c r="B233" i="13"/>
  <c r="C229" i="13"/>
  <c r="B229" i="13"/>
  <c r="C225" i="13"/>
  <c r="B225" i="13"/>
  <c r="C221" i="13"/>
  <c r="B221" i="13"/>
  <c r="C217" i="13"/>
  <c r="B217" i="13"/>
  <c r="C213" i="13"/>
  <c r="B213" i="13"/>
  <c r="C209" i="13"/>
  <c r="B209" i="13"/>
  <c r="C327" i="13"/>
  <c r="B327" i="13"/>
  <c r="C323" i="13"/>
  <c r="B323" i="13"/>
  <c r="C319" i="13"/>
  <c r="B319" i="13"/>
  <c r="C315" i="13"/>
  <c r="B315" i="13"/>
  <c r="C311" i="13"/>
  <c r="B311" i="13"/>
  <c r="C307" i="13"/>
  <c r="B307" i="13"/>
  <c r="C303" i="13"/>
  <c r="B303" i="13"/>
  <c r="C299" i="13"/>
  <c r="B299" i="13"/>
  <c r="C295" i="13"/>
  <c r="B295" i="13"/>
  <c r="C291" i="13"/>
  <c r="B291" i="13"/>
  <c r="AF82" i="2"/>
  <c r="C78" i="12" s="1"/>
  <c r="C287" i="13"/>
  <c r="B287" i="13"/>
  <c r="C286" i="13"/>
  <c r="B286" i="13"/>
  <c r="C285" i="13"/>
  <c r="B285" i="13"/>
  <c r="C284" i="13"/>
  <c r="B284" i="13"/>
  <c r="C283" i="13"/>
  <c r="B283" i="13"/>
  <c r="C282" i="13"/>
  <c r="B282" i="13"/>
  <c r="C281" i="13"/>
  <c r="B281" i="13"/>
  <c r="C280" i="13"/>
  <c r="B280" i="13"/>
  <c r="C279" i="13"/>
  <c r="B279" i="13"/>
  <c r="C278" i="13"/>
  <c r="B278" i="13"/>
  <c r="C277" i="13"/>
  <c r="B277" i="13"/>
  <c r="C276" i="13"/>
  <c r="B276" i="13"/>
  <c r="C275" i="13"/>
  <c r="B275" i="13"/>
  <c r="C274" i="13"/>
  <c r="B274" i="13"/>
  <c r="C273" i="13"/>
  <c r="B273" i="13"/>
  <c r="C272" i="13"/>
  <c r="B272" i="13"/>
  <c r="C271" i="13"/>
  <c r="B271" i="13"/>
  <c r="C270" i="13"/>
  <c r="B270" i="13"/>
  <c r="C269" i="13"/>
  <c r="B269" i="13"/>
  <c r="C268" i="13"/>
  <c r="B268" i="13"/>
  <c r="C267" i="13"/>
  <c r="B267" i="13"/>
  <c r="C266" i="13"/>
  <c r="B266" i="13"/>
  <c r="C265" i="13"/>
  <c r="B265" i="13"/>
  <c r="C264" i="13"/>
  <c r="B264" i="13"/>
  <c r="C263" i="13"/>
  <c r="B263" i="13"/>
  <c r="C262" i="13"/>
  <c r="B262" i="13"/>
  <c r="C261" i="13"/>
  <c r="B261" i="13"/>
  <c r="C260" i="13"/>
  <c r="B260" i="13"/>
  <c r="C259" i="13"/>
  <c r="B259" i="13"/>
  <c r="C258" i="13"/>
  <c r="B258" i="13"/>
  <c r="C257" i="13"/>
  <c r="B257" i="13"/>
  <c r="C256" i="13"/>
  <c r="B256" i="13"/>
  <c r="C255" i="13"/>
  <c r="B255" i="13"/>
  <c r="C254" i="13"/>
  <c r="B254" i="13"/>
  <c r="C253" i="13"/>
  <c r="B253" i="13"/>
  <c r="C252" i="13"/>
  <c r="B252" i="13"/>
  <c r="C251" i="13"/>
  <c r="B251" i="13"/>
  <c r="C250" i="13"/>
  <c r="B250" i="13"/>
  <c r="C205" i="13"/>
  <c r="B205" i="13"/>
  <c r="C204" i="13"/>
  <c r="B204" i="13"/>
  <c r="C203" i="13"/>
  <c r="B203" i="13"/>
  <c r="C202" i="13"/>
  <c r="B202" i="13"/>
  <c r="C201" i="13"/>
  <c r="B201" i="13"/>
  <c r="C200" i="13"/>
  <c r="B200" i="13"/>
  <c r="C199" i="13"/>
  <c r="B199" i="13"/>
  <c r="C198" i="13"/>
  <c r="B198" i="13"/>
  <c r="C197" i="13"/>
  <c r="B197" i="13"/>
  <c r="C196" i="13"/>
  <c r="B196" i="13"/>
  <c r="C195" i="13"/>
  <c r="B195" i="13"/>
  <c r="C194" i="13"/>
  <c r="B194" i="13"/>
  <c r="C193" i="13"/>
  <c r="B193" i="13"/>
  <c r="C192" i="13"/>
  <c r="B192" i="13"/>
  <c r="C191" i="13"/>
  <c r="B191" i="13"/>
  <c r="C190" i="13"/>
  <c r="B190" i="13"/>
  <c r="C189" i="13"/>
  <c r="B189" i="13"/>
  <c r="C188" i="13"/>
  <c r="B188" i="13"/>
  <c r="C187" i="13"/>
  <c r="B187" i="13"/>
  <c r="C186" i="13"/>
  <c r="B186" i="13"/>
  <c r="C185" i="13"/>
  <c r="B185" i="13"/>
  <c r="C184" i="13"/>
  <c r="B184" i="13"/>
  <c r="C183" i="13"/>
  <c r="B183" i="13"/>
  <c r="C182" i="13"/>
  <c r="B182" i="13"/>
  <c r="C181" i="13"/>
  <c r="B181" i="13"/>
  <c r="C180" i="13"/>
  <c r="B180" i="13"/>
  <c r="C179" i="13"/>
  <c r="B179" i="13"/>
  <c r="C178" i="13"/>
  <c r="B178" i="13"/>
  <c r="C177" i="13"/>
  <c r="B177" i="13"/>
  <c r="C176" i="13"/>
  <c r="B176" i="13"/>
  <c r="C175" i="13"/>
  <c r="B175" i="13"/>
  <c r="C174" i="13"/>
  <c r="B174" i="13"/>
  <c r="C173" i="13"/>
  <c r="B173" i="13"/>
  <c r="C172" i="13"/>
  <c r="B172" i="13"/>
  <c r="C171" i="13"/>
  <c r="B171" i="13"/>
  <c r="C170" i="13"/>
  <c r="B170" i="13"/>
  <c r="C169" i="13"/>
  <c r="B169" i="13"/>
  <c r="C168" i="13"/>
  <c r="B168" i="13"/>
  <c r="C41" i="13"/>
  <c r="B41" i="13"/>
  <c r="C40" i="13"/>
  <c r="B40" i="13"/>
  <c r="C39" i="13"/>
  <c r="B39" i="13"/>
  <c r="C38" i="13"/>
  <c r="B38" i="13"/>
  <c r="C37" i="13"/>
  <c r="B37" i="13"/>
  <c r="C36" i="13"/>
  <c r="B36" i="13"/>
  <c r="C35" i="13"/>
  <c r="B35" i="13"/>
  <c r="C34" i="13"/>
  <c r="B34" i="13"/>
  <c r="C33" i="13"/>
  <c r="B33" i="13"/>
  <c r="C32" i="13"/>
  <c r="B32" i="13"/>
  <c r="C31" i="13"/>
  <c r="B31" i="13"/>
  <c r="C30" i="13"/>
  <c r="B30" i="13"/>
  <c r="C29" i="13"/>
  <c r="B29" i="13"/>
  <c r="C28" i="13"/>
  <c r="B28" i="13"/>
  <c r="C27" i="13"/>
  <c r="B27" i="13"/>
  <c r="C26" i="13"/>
  <c r="B26" i="13"/>
  <c r="C25" i="13"/>
  <c r="B25" i="13"/>
  <c r="C24" i="13"/>
  <c r="B24" i="13"/>
  <c r="C23" i="13"/>
  <c r="B23" i="13"/>
  <c r="C22" i="13"/>
  <c r="B22" i="13"/>
  <c r="C21" i="13"/>
  <c r="B21" i="13"/>
  <c r="C20" i="13"/>
  <c r="B20" i="13"/>
  <c r="C19" i="13"/>
  <c r="B19" i="13"/>
  <c r="C18" i="13"/>
  <c r="B18" i="13"/>
  <c r="C17" i="13"/>
  <c r="B17" i="13"/>
  <c r="C16" i="13"/>
  <c r="B16" i="13"/>
  <c r="C15" i="13"/>
  <c r="B15" i="13"/>
  <c r="C14" i="13"/>
  <c r="B14" i="13"/>
  <c r="C13" i="13"/>
  <c r="B13" i="13"/>
  <c r="C12" i="13"/>
  <c r="B12" i="13"/>
  <c r="C11" i="13"/>
  <c r="B11" i="13"/>
  <c r="C10" i="13"/>
  <c r="B10" i="13"/>
  <c r="C9" i="13"/>
  <c r="B9" i="13"/>
  <c r="C8" i="13"/>
  <c r="B8" i="13"/>
  <c r="C7" i="13"/>
  <c r="B7" i="13"/>
  <c r="C6" i="13"/>
  <c r="B6" i="13"/>
  <c r="C5" i="13"/>
  <c r="B5" i="13"/>
  <c r="C4" i="13"/>
  <c r="B4" i="13"/>
  <c r="C3" i="13"/>
  <c r="B3" i="13"/>
  <c r="C2" i="13"/>
  <c r="B2" i="13"/>
  <c r="C84" i="13"/>
  <c r="B84" i="13"/>
  <c r="C248" i="13"/>
  <c r="B248" i="13"/>
  <c r="C166" i="13"/>
  <c r="B166" i="13"/>
  <c r="AV7" i="2"/>
  <c r="B85" i="13"/>
  <c r="C167" i="13"/>
  <c r="B167" i="13"/>
  <c r="C249" i="13"/>
  <c r="B249" i="13"/>
  <c r="AV87" i="2"/>
  <c r="AV86" i="2"/>
  <c r="AV85" i="2"/>
  <c r="AV84" i="2"/>
  <c r="AV83" i="2"/>
  <c r="AV82" i="2"/>
  <c r="AV81" i="2"/>
  <c r="AV80" i="2"/>
  <c r="AV79" i="2"/>
  <c r="AV78" i="2"/>
  <c r="AV77" i="2"/>
  <c r="AV76" i="2"/>
  <c r="AV75" i="2"/>
  <c r="AV74" i="2"/>
  <c r="AV73" i="2"/>
  <c r="AV72" i="2"/>
  <c r="AV71" i="2"/>
  <c r="AV70" i="2"/>
  <c r="AV69" i="2"/>
  <c r="AV68" i="2"/>
  <c r="AV67" i="2"/>
  <c r="AV66" i="2"/>
  <c r="AV65" i="2"/>
  <c r="AV64" i="2"/>
  <c r="AV63" i="2"/>
  <c r="AV62" i="2"/>
  <c r="AV61" i="2"/>
  <c r="AV60" i="2"/>
  <c r="AV59" i="2"/>
  <c r="AV58" i="2"/>
  <c r="AV57" i="2"/>
  <c r="AV56" i="2"/>
  <c r="AV55" i="2"/>
  <c r="AV54" i="2"/>
  <c r="AV53" i="2"/>
  <c r="AV52" i="2"/>
  <c r="AV51" i="2"/>
  <c r="AV50" i="2"/>
  <c r="AV49" i="2"/>
  <c r="AV48" i="2"/>
  <c r="AU87" i="2"/>
  <c r="AU86" i="2"/>
  <c r="AU85" i="2"/>
  <c r="AU84" i="2"/>
  <c r="AU83" i="2"/>
  <c r="AU82" i="2"/>
  <c r="AU81" i="2"/>
  <c r="AU80" i="2"/>
  <c r="AU79" i="2"/>
  <c r="AU78" i="2"/>
  <c r="AU77" i="2"/>
  <c r="AU76" i="2"/>
  <c r="AU75" i="2"/>
  <c r="AU74" i="2"/>
  <c r="AU73" i="2"/>
  <c r="AU72" i="2"/>
  <c r="AU71" i="2"/>
  <c r="AU70" i="2"/>
  <c r="AU69" i="2"/>
  <c r="AU68" i="2"/>
  <c r="AU67" i="2"/>
  <c r="AU66" i="2"/>
  <c r="AU65" i="2"/>
  <c r="AU64" i="2"/>
  <c r="AU63" i="2"/>
  <c r="AU62" i="2"/>
  <c r="AU61" i="2"/>
  <c r="AU60" i="2"/>
  <c r="AU59" i="2"/>
  <c r="AU58" i="2"/>
  <c r="AU57" i="2"/>
  <c r="AU56" i="2"/>
  <c r="AU55" i="2"/>
  <c r="AU54" i="2"/>
  <c r="AU53" i="2"/>
  <c r="AU52" i="2"/>
  <c r="AU51" i="2"/>
  <c r="AU49" i="2"/>
  <c r="AV45" i="2"/>
  <c r="AV44" i="2"/>
  <c r="AV43" i="2"/>
  <c r="AV42" i="2"/>
  <c r="AV41" i="2"/>
  <c r="AV40" i="2"/>
  <c r="AV39" i="2"/>
  <c r="AV38" i="2"/>
  <c r="AV37" i="2"/>
  <c r="AV36" i="2"/>
  <c r="AV35" i="2"/>
  <c r="AV34" i="2"/>
  <c r="AV33" i="2"/>
  <c r="AV32" i="2"/>
  <c r="AV31" i="2"/>
  <c r="AV30" i="2"/>
  <c r="AV29" i="2"/>
  <c r="AV28" i="2"/>
  <c r="AV27" i="2"/>
  <c r="AV26" i="2"/>
  <c r="AV25" i="2"/>
  <c r="AV24" i="2"/>
  <c r="AV23" i="2"/>
  <c r="AV22" i="2"/>
  <c r="AV21" i="2"/>
  <c r="AV20" i="2"/>
  <c r="AV19" i="2"/>
  <c r="AV18" i="2"/>
  <c r="AV17" i="2"/>
  <c r="AV16" i="2"/>
  <c r="AV15" i="2"/>
  <c r="AV14" i="2"/>
  <c r="AV13" i="2"/>
  <c r="AV12" i="2"/>
  <c r="AV11" i="2"/>
  <c r="AU45" i="2"/>
  <c r="AU44" i="2"/>
  <c r="AU43" i="2"/>
  <c r="AU42" i="2"/>
  <c r="AU41" i="2"/>
  <c r="AU40" i="2"/>
  <c r="AU39" i="2"/>
  <c r="AU38" i="2"/>
  <c r="AU37" i="2"/>
  <c r="AU36" i="2"/>
  <c r="AU35" i="2"/>
  <c r="AU34" i="2"/>
  <c r="AU33" i="2"/>
  <c r="AU32" i="2"/>
  <c r="AU31" i="2"/>
  <c r="AU30" i="2"/>
  <c r="AU29" i="2"/>
  <c r="AU28" i="2"/>
  <c r="AU27" i="2"/>
  <c r="AU26" i="2"/>
  <c r="AU25" i="2"/>
  <c r="AU24" i="2"/>
  <c r="AU23" i="2"/>
  <c r="AU22" i="2"/>
  <c r="AU21" i="2"/>
  <c r="AU20" i="2"/>
  <c r="AU19" i="2"/>
  <c r="AU18" i="2"/>
  <c r="AU17" i="2"/>
  <c r="AU16" i="2"/>
  <c r="AU15" i="2"/>
  <c r="AU14" i="2"/>
  <c r="AU13" i="2"/>
  <c r="AU11" i="2"/>
  <c r="AV6" i="2"/>
  <c r="AV10" i="2"/>
  <c r="AV9" i="2"/>
  <c r="AV8" i="2"/>
  <c r="AU9" i="2"/>
  <c r="D31" i="4"/>
  <c r="C31" i="4" s="1"/>
  <c r="AH31" i="4" s="1"/>
  <c r="AK31" i="4" s="1"/>
  <c r="D34" i="4"/>
  <c r="C34" i="4" s="1"/>
  <c r="AH34" i="4" s="1"/>
  <c r="AM34" i="4" s="1"/>
  <c r="D25" i="4"/>
  <c r="C25" i="4" s="1"/>
  <c r="AH25" i="4" s="1"/>
  <c r="AO25" i="4" s="1"/>
  <c r="J34" i="4"/>
  <c r="J22" i="4"/>
  <c r="D49" i="4"/>
  <c r="C49" i="4" s="1"/>
  <c r="AH49" i="4" s="1"/>
  <c r="AK49" i="4" s="1"/>
  <c r="D7" i="4"/>
  <c r="B7" i="4" s="1"/>
  <c r="G79" i="12"/>
  <c r="D325" i="13"/>
  <c r="D284" i="13"/>
  <c r="D185" i="13"/>
  <c r="G21" i="12"/>
  <c r="D76" i="13"/>
  <c r="Z86" i="2"/>
  <c r="E27" i="1"/>
  <c r="AF3" i="7" s="1"/>
  <c r="D223" i="13"/>
  <c r="D24" i="13"/>
  <c r="G56" i="12"/>
  <c r="D138" i="13"/>
  <c r="F61" i="12"/>
  <c r="F14" i="12"/>
  <c r="AE3" i="7"/>
  <c r="J12" i="4"/>
  <c r="J11" i="4"/>
  <c r="J9" i="4"/>
  <c r="J17" i="4"/>
  <c r="J21" i="4"/>
  <c r="J29" i="4"/>
  <c r="J30" i="4"/>
  <c r="J39" i="4"/>
  <c r="E43" i="12"/>
  <c r="X85" i="2"/>
  <c r="AA85" i="2" s="1"/>
  <c r="AM89" i="15" s="1"/>
  <c r="AF85" i="2"/>
  <c r="C81" i="12" s="1"/>
  <c r="X11" i="2"/>
  <c r="AA11" i="2" s="1"/>
  <c r="AM15" i="15" s="1"/>
  <c r="D28" i="13"/>
  <c r="D110" i="13"/>
  <c r="G23" i="12"/>
  <c r="D271" i="13"/>
  <c r="G25" i="12"/>
  <c r="D25" i="13"/>
  <c r="D299" i="13"/>
  <c r="G53" i="12"/>
  <c r="D53" i="13"/>
  <c r="D309" i="13"/>
  <c r="G63" i="12"/>
  <c r="D63" i="13"/>
  <c r="D78" i="13"/>
  <c r="D160" i="13"/>
  <c r="E31" i="1"/>
  <c r="AO3" i="7" s="1"/>
  <c r="AG3" i="7"/>
  <c r="D298" i="13"/>
  <c r="D134" i="13"/>
  <c r="G52" i="12"/>
  <c r="D305" i="13"/>
  <c r="D141" i="13"/>
  <c r="G59" i="12"/>
  <c r="D316" i="13"/>
  <c r="D152" i="13"/>
  <c r="G70" i="12"/>
  <c r="D126" i="13"/>
  <c r="D290" i="13"/>
  <c r="G44" i="12"/>
  <c r="D182" i="13"/>
  <c r="D18" i="13"/>
  <c r="D264" i="13"/>
  <c r="G18" i="12"/>
  <c r="D254" i="13"/>
  <c r="D218" i="13"/>
  <c r="D54" i="13"/>
  <c r="D81" i="13"/>
  <c r="D327" i="13"/>
  <c r="G81" i="12"/>
  <c r="D88" i="13"/>
  <c r="AG74" i="2"/>
  <c r="F70" i="12"/>
  <c r="AG69" i="2"/>
  <c r="AC69" i="2"/>
  <c r="D140" i="13"/>
  <c r="D222" i="13"/>
  <c r="AG61" i="2"/>
  <c r="AC61" i="2"/>
  <c r="F33" i="12"/>
  <c r="AC37" i="2"/>
  <c r="AG30" i="2"/>
  <c r="AC30" i="2"/>
  <c r="D19" i="13"/>
  <c r="D101" i="13"/>
  <c r="AG22" i="2"/>
  <c r="F18" i="12"/>
  <c r="AG41" i="2"/>
  <c r="AC41" i="2"/>
  <c r="AG44" i="2"/>
  <c r="AC44" i="2"/>
  <c r="AG15" i="2"/>
  <c r="AC15" i="2"/>
  <c r="AG8" i="2"/>
  <c r="AC8" i="2"/>
  <c r="D12" i="4"/>
  <c r="C12" i="4" s="1"/>
  <c r="AH12" i="4" s="1"/>
  <c r="D11" i="4"/>
  <c r="C11" i="4" s="1"/>
  <c r="AH11" i="4" s="1"/>
  <c r="D9" i="4"/>
  <c r="C9" i="4" s="1"/>
  <c r="AH9" i="4" s="1"/>
  <c r="D8" i="4"/>
  <c r="C8" i="4" s="1"/>
  <c r="AH8" i="4" s="1"/>
  <c r="D20" i="4"/>
  <c r="C20" i="4" s="1"/>
  <c r="AH20" i="4" s="1"/>
  <c r="D17" i="4"/>
  <c r="C17" i="4" s="1"/>
  <c r="AH17" i="4" s="1"/>
  <c r="D30" i="4"/>
  <c r="C30" i="4" s="1"/>
  <c r="AH30" i="4" s="1"/>
  <c r="D29" i="4"/>
  <c r="C29" i="4" s="1"/>
  <c r="AH29" i="4" s="1"/>
  <c r="D28" i="4"/>
  <c r="C28" i="4" s="1"/>
  <c r="AH28" i="4" s="1"/>
  <c r="D26" i="4"/>
  <c r="C26" i="4" s="1"/>
  <c r="AH26" i="4" s="1"/>
  <c r="D39" i="4"/>
  <c r="C39" i="4" s="1"/>
  <c r="AH39" i="4" s="1"/>
  <c r="D37" i="4"/>
  <c r="C37" i="4" s="1"/>
  <c r="AH37" i="4" s="1"/>
  <c r="D36" i="4"/>
  <c r="C36" i="4" s="1"/>
  <c r="AH36" i="4" s="1"/>
  <c r="D35" i="4"/>
  <c r="C35" i="4" s="1"/>
  <c r="AH35" i="4" s="1"/>
  <c r="D48" i="4"/>
  <c r="C48" i="4" s="1"/>
  <c r="AH48" i="4" s="1"/>
  <c r="D47" i="4"/>
  <c r="C47" i="4" s="1"/>
  <c r="AH47" i="4" s="1"/>
  <c r="D44" i="4"/>
  <c r="C44" i="4" s="1"/>
  <c r="AH44" i="4" s="1"/>
  <c r="D57" i="4"/>
  <c r="C57" i="4" s="1"/>
  <c r="AH57" i="4" s="1"/>
  <c r="D56" i="4"/>
  <c r="C56" i="4" s="1"/>
  <c r="AH56" i="4" s="1"/>
  <c r="D54" i="4"/>
  <c r="C54" i="4" s="1"/>
  <c r="AH54" i="4" s="1"/>
  <c r="D53" i="4"/>
  <c r="C53" i="4" s="1"/>
  <c r="AH53" i="4" s="1"/>
  <c r="F43" i="12"/>
  <c r="D43" i="12"/>
  <c r="J43" i="12"/>
  <c r="G43" i="12"/>
  <c r="F78" i="12"/>
  <c r="AG82" i="2"/>
  <c r="AG68" i="2"/>
  <c r="AC68" i="2"/>
  <c r="F53" i="12"/>
  <c r="AG57" i="2"/>
  <c r="AG56" i="2"/>
  <c r="F52" i="12"/>
  <c r="AG36" i="2"/>
  <c r="AC36" i="2"/>
  <c r="AG32" i="2"/>
  <c r="F28" i="12"/>
  <c r="B3" i="14"/>
  <c r="B5" i="14"/>
  <c r="B7" i="14"/>
  <c r="B11" i="14"/>
  <c r="B13" i="14"/>
  <c r="B15" i="14"/>
  <c r="B17" i="14"/>
  <c r="B21" i="14"/>
  <c r="B23" i="14"/>
  <c r="B25" i="14"/>
  <c r="B29" i="14"/>
  <c r="B31" i="14"/>
  <c r="B33" i="14"/>
  <c r="B35" i="14"/>
  <c r="B39" i="14"/>
  <c r="B41" i="14"/>
  <c r="B43" i="14"/>
  <c r="B47" i="14"/>
  <c r="B2" i="14"/>
  <c r="B50" i="14"/>
  <c r="B52" i="14"/>
  <c r="AC87" i="2"/>
  <c r="F83" i="12"/>
  <c r="AC31" i="2"/>
  <c r="F27" i="12"/>
  <c r="F72" i="12"/>
  <c r="AG40" i="2"/>
  <c r="F36" i="12"/>
  <c r="AG42" i="2"/>
  <c r="F38" i="12"/>
  <c r="AG16" i="2"/>
  <c r="F12" i="12"/>
  <c r="AG11" i="2"/>
  <c r="AC11" i="2"/>
  <c r="AC9" i="2"/>
  <c r="F5" i="12"/>
  <c r="J42" i="12"/>
  <c r="G42" i="12"/>
  <c r="D42" i="12"/>
  <c r="E42" i="12"/>
  <c r="X6" i="2"/>
  <c r="AA6" i="2" s="1"/>
  <c r="AF6" i="2"/>
  <c r="C2" i="12" s="1"/>
  <c r="AA83" i="2"/>
  <c r="AM87" i="15" s="1"/>
  <c r="AF83" i="2"/>
  <c r="C79" i="12" s="1"/>
  <c r="AA81" i="2"/>
  <c r="AM85" i="15" s="1"/>
  <c r="AF81" i="2"/>
  <c r="C77" i="12" s="1"/>
  <c r="AA80" i="2"/>
  <c r="AM84" i="15" s="1"/>
  <c r="AF80" i="2"/>
  <c r="C76" i="12" s="1"/>
  <c r="X79" i="2"/>
  <c r="AA79" i="2" s="1"/>
  <c r="AM83" i="15" s="1"/>
  <c r="AF79" i="2"/>
  <c r="C75" i="12" s="1"/>
  <c r="X78" i="2"/>
  <c r="AA78" i="2" s="1"/>
  <c r="AM82" i="15" s="1"/>
  <c r="X77" i="2"/>
  <c r="AA77" i="2" s="1"/>
  <c r="AM81" i="15" s="1"/>
  <c r="AF76" i="2"/>
  <c r="C72" i="12" s="1"/>
  <c r="X75" i="2"/>
  <c r="AA75" i="2" s="1"/>
  <c r="AM79" i="15" s="1"/>
  <c r="AF75" i="2"/>
  <c r="C71" i="12" s="1"/>
  <c r="X74" i="2"/>
  <c r="AA74" i="2" s="1"/>
  <c r="AM78" i="15" s="1"/>
  <c r="AF74" i="2"/>
  <c r="C70" i="12" s="1"/>
  <c r="X73" i="2"/>
  <c r="AA73" i="2" s="1"/>
  <c r="AM77" i="15" s="1"/>
  <c r="AF73" i="2"/>
  <c r="C69" i="12" s="1"/>
  <c r="AA72" i="2"/>
  <c r="AM76" i="15" s="1"/>
  <c r="AF72" i="2"/>
  <c r="C68" i="12" s="1"/>
  <c r="X71" i="2"/>
  <c r="AA71" i="2" s="1"/>
  <c r="AM75" i="15" s="1"/>
  <c r="AF71" i="2"/>
  <c r="C67" i="12" s="1"/>
  <c r="X70" i="2"/>
  <c r="AA70" i="2" s="1"/>
  <c r="AM74" i="15" s="1"/>
  <c r="X69" i="2"/>
  <c r="AA69" i="2" s="1"/>
  <c r="AM73" i="15" s="1"/>
  <c r="AF68" i="2"/>
  <c r="C64" i="12" s="1"/>
  <c r="X67" i="2"/>
  <c r="AA67" i="2" s="1"/>
  <c r="AM71" i="15" s="1"/>
  <c r="AF67" i="2"/>
  <c r="C63" i="12" s="1"/>
  <c r="X66" i="2"/>
  <c r="AA66" i="2" s="1"/>
  <c r="AM70" i="15" s="1"/>
  <c r="AF66" i="2"/>
  <c r="C62" i="12" s="1"/>
  <c r="X65" i="2"/>
  <c r="AA65" i="2" s="1"/>
  <c r="AM69" i="15" s="1"/>
  <c r="AF65" i="2"/>
  <c r="C61" i="12" s="1"/>
  <c r="AA64" i="2"/>
  <c r="AM68" i="15" s="1"/>
  <c r="AF64" i="2"/>
  <c r="C60" i="12" s="1"/>
  <c r="X63" i="2"/>
  <c r="AA63" i="2" s="1"/>
  <c r="AM67" i="15" s="1"/>
  <c r="AF63" i="2"/>
  <c r="C59" i="12" s="1"/>
  <c r="X62" i="2"/>
  <c r="AA62" i="2" s="1"/>
  <c r="AM66" i="15" s="1"/>
  <c r="X61" i="2"/>
  <c r="AA61" i="2" s="1"/>
  <c r="AM65" i="15" s="1"/>
  <c r="AF60" i="2"/>
  <c r="C56" i="12" s="1"/>
  <c r="X59" i="2"/>
  <c r="AA59" i="2" s="1"/>
  <c r="AM63" i="15" s="1"/>
  <c r="AF59" i="2"/>
  <c r="C55" i="12" s="1"/>
  <c r="X58" i="2"/>
  <c r="AA58" i="2" s="1"/>
  <c r="AM62" i="15" s="1"/>
  <c r="AF58" i="2"/>
  <c r="C54" i="12" s="1"/>
  <c r="X57" i="2"/>
  <c r="AA57" i="2" s="1"/>
  <c r="AM61" i="15" s="1"/>
  <c r="AF57" i="2"/>
  <c r="C53" i="12" s="1"/>
  <c r="AA56" i="2"/>
  <c r="AM60" i="15" s="1"/>
  <c r="AF56" i="2"/>
  <c r="C52" i="12" s="1"/>
  <c r="X55" i="2"/>
  <c r="AA55" i="2" s="1"/>
  <c r="AM59" i="15" s="1"/>
  <c r="AF55" i="2"/>
  <c r="C51" i="12" s="1"/>
  <c r="X54" i="2"/>
  <c r="AA54" i="2" s="1"/>
  <c r="AM58" i="15" s="1"/>
  <c r="X53" i="2"/>
  <c r="AA53" i="2" s="1"/>
  <c r="AM57" i="15" s="1"/>
  <c r="AF52" i="2"/>
  <c r="C48" i="12" s="1"/>
  <c r="X51" i="2"/>
  <c r="AA51" i="2" s="1"/>
  <c r="AM55" i="15" s="1"/>
  <c r="AF51" i="2"/>
  <c r="C47" i="12" s="1"/>
  <c r="X50" i="2"/>
  <c r="AA50" i="2" s="1"/>
  <c r="AM54" i="15" s="1"/>
  <c r="AF50" i="2"/>
  <c r="C46" i="12" s="1"/>
  <c r="X49" i="2"/>
  <c r="AA49" i="2" s="1"/>
  <c r="AM53" i="15" s="1"/>
  <c r="AF49" i="2"/>
  <c r="C45" i="12" s="1"/>
  <c r="AF48" i="2"/>
  <c r="C44" i="12" s="1"/>
  <c r="X45" i="2"/>
  <c r="AA45" i="2" s="1"/>
  <c r="AM49" i="15" s="1"/>
  <c r="AF45" i="2"/>
  <c r="C41" i="12" s="1"/>
  <c r="X44" i="2"/>
  <c r="AA44" i="2" s="1"/>
  <c r="AM48" i="15" s="1"/>
  <c r="X43" i="2"/>
  <c r="AA43" i="2" s="1"/>
  <c r="AM47" i="15" s="1"/>
  <c r="AF42" i="2"/>
  <c r="C38" i="12" s="1"/>
  <c r="X41" i="2"/>
  <c r="AA41" i="2" s="1"/>
  <c r="AM45" i="15" s="1"/>
  <c r="AF41" i="2"/>
  <c r="C37" i="12" s="1"/>
  <c r="X40" i="2"/>
  <c r="AA40" i="2" s="1"/>
  <c r="AM44" i="15" s="1"/>
  <c r="AF40" i="2"/>
  <c r="C36" i="12" s="1"/>
  <c r="X39" i="2"/>
  <c r="AA39" i="2" s="1"/>
  <c r="AM43" i="15" s="1"/>
  <c r="AF39" i="2"/>
  <c r="C35" i="12" s="1"/>
  <c r="AA38" i="2"/>
  <c r="AM42" i="15" s="1"/>
  <c r="AF38" i="2"/>
  <c r="C34" i="12" s="1"/>
  <c r="X37" i="2"/>
  <c r="AA37" i="2" s="1"/>
  <c r="AM41" i="15" s="1"/>
  <c r="AF37" i="2"/>
  <c r="C33" i="12" s="1"/>
  <c r="X36" i="2"/>
  <c r="AA36" i="2" s="1"/>
  <c r="AM40" i="15" s="1"/>
  <c r="X35" i="2"/>
  <c r="AA35" i="2" s="1"/>
  <c r="AM39" i="15" s="1"/>
  <c r="AF34" i="2"/>
  <c r="C30" i="12" s="1"/>
  <c r="X33" i="2"/>
  <c r="AA33" i="2" s="1"/>
  <c r="AM37" i="15" s="1"/>
  <c r="AF33" i="2"/>
  <c r="C29" i="12" s="1"/>
  <c r="X32" i="2"/>
  <c r="AA32" i="2" s="1"/>
  <c r="AM36" i="15" s="1"/>
  <c r="AF32" i="2"/>
  <c r="C28" i="12" s="1"/>
  <c r="X31" i="2"/>
  <c r="AA31" i="2" s="1"/>
  <c r="AM35" i="15" s="1"/>
  <c r="AF31" i="2"/>
  <c r="C27" i="12" s="1"/>
  <c r="AF30" i="2"/>
  <c r="C26" i="12" s="1"/>
  <c r="X29" i="2"/>
  <c r="AA29" i="2" s="1"/>
  <c r="AM33" i="15" s="1"/>
  <c r="AF29" i="2"/>
  <c r="C25" i="12" s="1"/>
  <c r="X28" i="2"/>
  <c r="AA28" i="2" s="1"/>
  <c r="AM32" i="15" s="1"/>
  <c r="X27" i="2"/>
  <c r="AA27" i="2" s="1"/>
  <c r="AM31" i="15" s="1"/>
  <c r="AF26" i="2"/>
  <c r="C22" i="12" s="1"/>
  <c r="X25" i="2"/>
  <c r="AA25" i="2" s="1"/>
  <c r="AM29" i="15" s="1"/>
  <c r="AF25" i="2"/>
  <c r="C21" i="12" s="1"/>
  <c r="X24" i="2"/>
  <c r="AA24" i="2" s="1"/>
  <c r="AM28" i="15" s="1"/>
  <c r="AF24" i="2"/>
  <c r="C20" i="12" s="1"/>
  <c r="X23" i="2"/>
  <c r="AA23" i="2" s="1"/>
  <c r="AM27" i="15" s="1"/>
  <c r="AF23" i="2"/>
  <c r="C19" i="12" s="1"/>
  <c r="AF22" i="2"/>
  <c r="C18" i="12" s="1"/>
  <c r="X21" i="2"/>
  <c r="AA21" i="2" s="1"/>
  <c r="AM25" i="15" s="1"/>
  <c r="AF21" i="2"/>
  <c r="C17" i="12" s="1"/>
  <c r="X20" i="2"/>
  <c r="AA20" i="2" s="1"/>
  <c r="AM24" i="15" s="1"/>
  <c r="X19" i="2"/>
  <c r="AA19" i="2" s="1"/>
  <c r="AM23" i="15" s="1"/>
  <c r="AF18" i="2"/>
  <c r="C14" i="12" s="1"/>
  <c r="X17" i="2"/>
  <c r="AA17" i="2" s="1"/>
  <c r="AM21" i="15" s="1"/>
  <c r="AF17" i="2"/>
  <c r="C13" i="12" s="1"/>
  <c r="X16" i="2"/>
  <c r="AA16" i="2" s="1"/>
  <c r="AM20" i="15" s="1"/>
  <c r="AF16" i="2"/>
  <c r="C12" i="12" s="1"/>
  <c r="X15" i="2"/>
  <c r="AA15" i="2" s="1"/>
  <c r="AM19" i="15" s="1"/>
  <c r="AF15" i="2"/>
  <c r="C11" i="12" s="1"/>
  <c r="X14" i="2"/>
  <c r="AA14" i="2" s="1"/>
  <c r="AM18" i="15" s="1"/>
  <c r="AF14" i="2"/>
  <c r="C10" i="12" s="1"/>
  <c r="X13" i="2"/>
  <c r="AA13" i="2" s="1"/>
  <c r="AM17" i="15" s="1"/>
  <c r="AF13" i="2"/>
  <c r="C9" i="12" s="1"/>
  <c r="X12" i="2"/>
  <c r="AA12" i="2" s="1"/>
  <c r="AM16" i="15" s="1"/>
  <c r="X10" i="2"/>
  <c r="AA10" i="2" s="1"/>
  <c r="AM14" i="15" s="1"/>
  <c r="AF10" i="2"/>
  <c r="C6" i="12" s="1"/>
  <c r="X9" i="2"/>
  <c r="AA9" i="2" s="1"/>
  <c r="AM13" i="15" s="1"/>
  <c r="AF9" i="2"/>
  <c r="C5" i="12" s="1"/>
  <c r="X8" i="2"/>
  <c r="AA8" i="2" s="1"/>
  <c r="AM12" i="15" s="1"/>
  <c r="AF8" i="2"/>
  <c r="C4" i="12" s="1"/>
  <c r="X7" i="2"/>
  <c r="AA7" i="2" s="1"/>
  <c r="AM7" i="15" s="1"/>
  <c r="AF7" i="2"/>
  <c r="C3" i="12" s="1"/>
  <c r="AF20" i="2"/>
  <c r="C16" i="12" s="1"/>
  <c r="AF36" i="2"/>
  <c r="C32" i="12" s="1"/>
  <c r="AF54" i="2"/>
  <c r="C50" i="12" s="1"/>
  <c r="AF70" i="2"/>
  <c r="C66" i="12" s="1"/>
  <c r="AF11" i="2"/>
  <c r="C7" i="12" s="1"/>
  <c r="AF27" i="2"/>
  <c r="C23" i="12" s="1"/>
  <c r="AF43" i="2"/>
  <c r="C39" i="12" s="1"/>
  <c r="AF61" i="2"/>
  <c r="C57" i="12" s="1"/>
  <c r="AF77" i="2"/>
  <c r="C73" i="12" s="1"/>
  <c r="X18" i="2"/>
  <c r="AA18" i="2" s="1"/>
  <c r="AM22" i="15" s="1"/>
  <c r="X26" i="2"/>
  <c r="AA26" i="2" s="1"/>
  <c r="AM30" i="15" s="1"/>
  <c r="X34" i="2"/>
  <c r="AA34" i="2" s="1"/>
  <c r="AM38" i="15" s="1"/>
  <c r="X42" i="2"/>
  <c r="AA42" i="2" s="1"/>
  <c r="AM46" i="15" s="1"/>
  <c r="X52" i="2"/>
  <c r="AA52" i="2" s="1"/>
  <c r="AM56" i="15" s="1"/>
  <c r="X60" i="2"/>
  <c r="AA60" i="2" s="1"/>
  <c r="AM64" i="15" s="1"/>
  <c r="X68" i="2"/>
  <c r="AA68" i="2" s="1"/>
  <c r="AM72" i="15" s="1"/>
  <c r="X76" i="2"/>
  <c r="AA76" i="2" s="1"/>
  <c r="AM80" i="15" s="1"/>
  <c r="D236" i="13" l="1"/>
  <c r="D267" i="13"/>
  <c r="D318" i="13"/>
  <c r="D238" i="13"/>
  <c r="D14" i="13"/>
  <c r="D74" i="13"/>
  <c r="D61" i="13"/>
  <c r="D239" i="13"/>
  <c r="D180" i="13"/>
  <c r="D214" i="13"/>
  <c r="AA123" i="15"/>
  <c r="AA121" i="15"/>
  <c r="D320" i="13"/>
  <c r="G74" i="12"/>
  <c r="D72" i="13"/>
  <c r="AM6" i="15"/>
  <c r="D68" i="13"/>
  <c r="D155" i="13"/>
  <c r="D237" i="13"/>
  <c r="G72" i="12"/>
  <c r="D151" i="13"/>
  <c r="D142" i="13"/>
  <c r="G31" i="12"/>
  <c r="D113" i="13"/>
  <c r="G14" i="12"/>
  <c r="D96" i="13"/>
  <c r="D269" i="13"/>
  <c r="G16" i="12"/>
  <c r="D15" i="13"/>
  <c r="D105" i="13"/>
  <c r="D98" i="13"/>
  <c r="D262" i="13"/>
  <c r="D179" i="13"/>
  <c r="D187" i="13"/>
  <c r="G15" i="12"/>
  <c r="D178" i="13"/>
  <c r="D90" i="13"/>
  <c r="D73" i="13"/>
  <c r="D31" i="13"/>
  <c r="D8" i="13"/>
  <c r="D172" i="13"/>
  <c r="G73" i="12"/>
  <c r="D277" i="13"/>
  <c r="G61" i="12"/>
  <c r="D307" i="13"/>
  <c r="D157" i="13"/>
  <c r="D256" i="13"/>
  <c r="D263" i="13"/>
  <c r="G6" i="12"/>
  <c r="D39" i="13"/>
  <c r="D143" i="13"/>
  <c r="D313" i="13"/>
  <c r="D184" i="13"/>
  <c r="D99" i="13"/>
  <c r="D10" i="13"/>
  <c r="G20" i="12"/>
  <c r="G55" i="12"/>
  <c r="D252" i="13"/>
  <c r="D285" i="13"/>
  <c r="D255" i="13"/>
  <c r="D92" i="13"/>
  <c r="D301" i="13"/>
  <c r="D170" i="13"/>
  <c r="G69" i="12"/>
  <c r="D174" i="13"/>
  <c r="D213" i="13"/>
  <c r="D233" i="13"/>
  <c r="D69" i="13"/>
  <c r="G49" i="12"/>
  <c r="D259" i="13"/>
  <c r="G13" i="12"/>
  <c r="G22" i="12"/>
  <c r="D95" i="13"/>
  <c r="D67" i="13"/>
  <c r="D41" i="13"/>
  <c r="G67" i="12"/>
  <c r="G51" i="12"/>
  <c r="D13" i="13"/>
  <c r="G34" i="12"/>
  <c r="D49" i="13"/>
  <c r="G17" i="12"/>
  <c r="D34" i="13"/>
  <c r="D121" i="13"/>
  <c r="D149" i="13"/>
  <c r="G71" i="12"/>
  <c r="D131" i="13"/>
  <c r="D17" i="13"/>
  <c r="D177" i="13"/>
  <c r="D203" i="13"/>
  <c r="D280" i="13"/>
  <c r="D137" i="13"/>
  <c r="D219" i="13"/>
  <c r="D116" i="13"/>
  <c r="D244" i="13"/>
  <c r="G80" i="12"/>
  <c r="D162" i="13"/>
  <c r="D326" i="13"/>
  <c r="D321" i="13"/>
  <c r="D80" i="13"/>
  <c r="D323" i="13"/>
  <c r="G77" i="12"/>
  <c r="D241" i="13"/>
  <c r="D159" i="13"/>
  <c r="D77" i="13"/>
  <c r="D193" i="13"/>
  <c r="D111" i="13"/>
  <c r="D29" i="13"/>
  <c r="D275" i="13"/>
  <c r="G29" i="12"/>
  <c r="D173" i="13"/>
  <c r="D75" i="13"/>
  <c r="AL55" i="4"/>
  <c r="D85" i="13"/>
  <c r="D167" i="13"/>
  <c r="D249" i="13"/>
  <c r="D3" i="13"/>
  <c r="AU88" i="2"/>
  <c r="L38" i="1" s="1"/>
  <c r="O38" i="1" s="1"/>
  <c r="D47" i="13"/>
  <c r="D2" i="13"/>
  <c r="D166" i="13"/>
  <c r="D248" i="13"/>
  <c r="G2" i="12"/>
  <c r="G47" i="12"/>
  <c r="AI43" i="4"/>
  <c r="AO45" i="4"/>
  <c r="D129" i="13"/>
  <c r="D293" i="13"/>
  <c r="AM13" i="4"/>
  <c r="AP22" i="4"/>
  <c r="AL22" i="4"/>
  <c r="AL25" i="4"/>
  <c r="AN13" i="4"/>
  <c r="AK10" i="4"/>
  <c r="AK52" i="4"/>
  <c r="AP52" i="4"/>
  <c r="AP38" i="4"/>
  <c r="AP18" i="4"/>
  <c r="AO18" i="4"/>
  <c r="D13" i="14"/>
  <c r="AM45" i="4"/>
  <c r="AL49" i="4"/>
  <c r="AK34" i="4"/>
  <c r="AO55" i="4"/>
  <c r="AI27" i="4"/>
  <c r="AP34" i="4"/>
  <c r="AJ13" i="4"/>
  <c r="AM10" i="4"/>
  <c r="D8" i="14"/>
  <c r="D17" i="14"/>
  <c r="D291" i="13"/>
  <c r="D45" i="13"/>
  <c r="AJ45" i="4"/>
  <c r="AP40" i="4"/>
  <c r="AM49" i="4"/>
  <c r="D127" i="13"/>
  <c r="AI52" i="4"/>
  <c r="AP49" i="4"/>
  <c r="AL18" i="4"/>
  <c r="AL45" i="4"/>
  <c r="AI34" i="4"/>
  <c r="D44" i="14"/>
  <c r="AN34" i="4"/>
  <c r="AJ52" i="4"/>
  <c r="AN45" i="4"/>
  <c r="D209" i="13"/>
  <c r="AM55" i="4"/>
  <c r="AK46" i="4"/>
  <c r="AI13" i="4"/>
  <c r="AO13" i="4"/>
  <c r="AL13" i="4"/>
  <c r="AO10" i="4"/>
  <c r="AJ10" i="4"/>
  <c r="AI22" i="4"/>
  <c r="D14" i="14"/>
  <c r="AP27" i="4"/>
  <c r="AK13" i="4"/>
  <c r="AK55" i="4"/>
  <c r="AL10" i="4"/>
  <c r="AM22" i="4"/>
  <c r="AJ46" i="4"/>
  <c r="AI46" i="4"/>
  <c r="AK43" i="4"/>
  <c r="AI19" i="4"/>
  <c r="AO46" i="4"/>
  <c r="D29" i="14"/>
  <c r="D20" i="14"/>
  <c r="AN43" i="4"/>
  <c r="AI49" i="4"/>
  <c r="AO49" i="4"/>
  <c r="AK19" i="4"/>
  <c r="AL34" i="4"/>
  <c r="AM52" i="4"/>
  <c r="AO52" i="4"/>
  <c r="D47" i="14"/>
  <c r="AI55" i="4"/>
  <c r="AJ19" i="4"/>
  <c r="D41" i="14"/>
  <c r="AK21" i="4"/>
  <c r="AM19" i="4"/>
  <c r="AN19" i="4"/>
  <c r="AN46" i="4"/>
  <c r="AP46" i="4"/>
  <c r="AO34" i="4"/>
  <c r="AJ43" i="4"/>
  <c r="AJ49" i="4"/>
  <c r="AN49" i="4"/>
  <c r="AP19" i="4"/>
  <c r="AJ34" i="4"/>
  <c r="AL52" i="4"/>
  <c r="AO19" i="4"/>
  <c r="AL46" i="4"/>
  <c r="AN18" i="4"/>
  <c r="D40" i="14"/>
  <c r="AI25" i="4"/>
  <c r="D11" i="14"/>
  <c r="D53" i="14"/>
  <c r="AI45" i="4"/>
  <c r="AJ18" i="4"/>
  <c r="AN25" i="4"/>
  <c r="AL38" i="4"/>
  <c r="AM25" i="4"/>
  <c r="AP25" i="4"/>
  <c r="AI18" i="4"/>
  <c r="AM18" i="4"/>
  <c r="AO21" i="4"/>
  <c r="AK45" i="4"/>
  <c r="AK25" i="4"/>
  <c r="AL40" i="4"/>
  <c r="C7" i="4"/>
  <c r="AH7" i="4" s="1"/>
  <c r="AJ7" i="4" s="1"/>
  <c r="AJ25" i="4"/>
  <c r="AN21" i="4"/>
  <c r="AK16" i="4"/>
  <c r="AI40" i="4"/>
  <c r="AK40" i="4"/>
  <c r="AO58" i="4"/>
  <c r="D33" i="14"/>
  <c r="AI21" i="4"/>
  <c r="AJ55" i="4"/>
  <c r="AK27" i="4"/>
  <c r="D16" i="14"/>
  <c r="AJ22" i="4"/>
  <c r="AM16" i="4"/>
  <c r="AL31" i="4"/>
  <c r="AN40" i="4"/>
  <c r="AJ40" i="4"/>
  <c r="AJ58" i="4"/>
  <c r="AM43" i="4"/>
  <c r="D38" i="14"/>
  <c r="AP43" i="4"/>
  <c r="AM21" i="4"/>
  <c r="AP10" i="4"/>
  <c r="D5" i="14"/>
  <c r="AJ38" i="4"/>
  <c r="AM38" i="4"/>
  <c r="AK22" i="4"/>
  <c r="AL21" i="4"/>
  <c r="AN16" i="4"/>
  <c r="D35" i="14"/>
  <c r="AN38" i="4"/>
  <c r="AK38" i="4"/>
  <c r="AN27" i="4"/>
  <c r="AM27" i="4"/>
  <c r="AP55" i="4"/>
  <c r="AN55" i="4"/>
  <c r="AJ27" i="4"/>
  <c r="D22" i="14"/>
  <c r="AP21" i="4"/>
  <c r="AN22" i="4"/>
  <c r="AL16" i="4"/>
  <c r="AO31" i="4"/>
  <c r="AM40" i="4"/>
  <c r="AM58" i="4"/>
  <c r="AN58" i="4"/>
  <c r="AO43" i="4"/>
  <c r="AN10" i="4"/>
  <c r="AI38" i="4"/>
  <c r="AO27" i="4"/>
  <c r="Z33" i="2"/>
  <c r="Z43" i="2"/>
  <c r="Z36" i="2"/>
  <c r="Z44" i="2"/>
  <c r="Z40" i="2"/>
  <c r="AN31" i="4"/>
  <c r="AI31" i="4"/>
  <c r="D153" i="13"/>
  <c r="D235" i="13"/>
  <c r="Z35" i="2"/>
  <c r="Z39" i="2"/>
  <c r="Z41" i="2"/>
  <c r="D71" i="13"/>
  <c r="AJ16" i="4"/>
  <c r="AO16" i="4"/>
  <c r="D26" i="14"/>
  <c r="AJ31" i="4"/>
  <c r="AK58" i="4"/>
  <c r="AP58" i="4"/>
  <c r="D130" i="13"/>
  <c r="D212" i="13"/>
  <c r="G48" i="12"/>
  <c r="D294" i="13"/>
  <c r="D226" i="13"/>
  <c r="D62" i="13"/>
  <c r="D308" i="13"/>
  <c r="D144" i="13"/>
  <c r="G62" i="12"/>
  <c r="G82" i="12"/>
  <c r="D164" i="13"/>
  <c r="D246" i="13"/>
  <c r="D328" i="13"/>
  <c r="D287" i="13"/>
  <c r="G41" i="12"/>
  <c r="D123" i="13"/>
  <c r="D297" i="13"/>
  <c r="D215" i="13"/>
  <c r="D133" i="13"/>
  <c r="D314" i="13"/>
  <c r="G68" i="12"/>
  <c r="D150" i="13"/>
  <c r="Z42" i="2"/>
  <c r="Z38" i="2"/>
  <c r="G60" i="12"/>
  <c r="D306" i="13"/>
  <c r="D224" i="13"/>
  <c r="D292" i="13"/>
  <c r="D128" i="13"/>
  <c r="D210" i="13"/>
  <c r="G46" i="12"/>
  <c r="Z34" i="2"/>
  <c r="AM31" i="4"/>
  <c r="D186" i="13"/>
  <c r="D268" i="13"/>
  <c r="D22" i="13"/>
  <c r="D9" i="13"/>
  <c r="D91" i="13"/>
  <c r="G50" i="12"/>
  <c r="D296" i="13"/>
  <c r="Z32" i="2"/>
  <c r="Z37" i="2"/>
  <c r="Z45" i="2"/>
  <c r="D50" i="13"/>
  <c r="AI16" i="4"/>
  <c r="AP31" i="4"/>
  <c r="AL58" i="4"/>
  <c r="D266" i="13"/>
  <c r="D20" i="13"/>
  <c r="D312" i="13"/>
  <c r="D66" i="13"/>
  <c r="G66" i="12"/>
  <c r="D148" i="13"/>
  <c r="D230" i="13"/>
  <c r="AV88" i="2"/>
  <c r="L39" i="1" s="1"/>
  <c r="O39" i="1" s="1"/>
  <c r="B2" i="4"/>
  <c r="W60" i="2"/>
  <c r="Z60" i="2"/>
  <c r="W68" i="2"/>
  <c r="Z68" i="2"/>
  <c r="W52" i="2"/>
  <c r="W58" i="2"/>
  <c r="Z58" i="2"/>
  <c r="W63" i="2"/>
  <c r="Z63" i="2"/>
  <c r="W74" i="2"/>
  <c r="Z74" i="2"/>
  <c r="W79" i="2"/>
  <c r="Z79" i="2"/>
  <c r="W76" i="2"/>
  <c r="Z76" i="2"/>
  <c r="W55" i="2"/>
  <c r="Z55" i="2"/>
  <c r="W66" i="2"/>
  <c r="Z66" i="2"/>
  <c r="W71" i="2"/>
  <c r="Z71" i="2"/>
  <c r="W82" i="2"/>
  <c r="Z82" i="2"/>
  <c r="W84" i="2"/>
  <c r="Z84" i="2"/>
  <c r="V48" i="2"/>
  <c r="V49" i="2" s="1"/>
  <c r="V50" i="2" s="1"/>
  <c r="V51" i="2" s="1"/>
  <c r="V52" i="2" s="1"/>
  <c r="V53" i="2" s="1"/>
  <c r="V54" i="2" s="1"/>
  <c r="V55" i="2" s="1"/>
  <c r="V56" i="2" s="1"/>
  <c r="V57" i="2" s="1"/>
  <c r="V58" i="2" s="1"/>
  <c r="V59" i="2" s="1"/>
  <c r="V60" i="2" s="1"/>
  <c r="V61" i="2" s="1"/>
  <c r="V62" i="2" s="1"/>
  <c r="V63" i="2" s="1"/>
  <c r="V64" i="2" s="1"/>
  <c r="V65" i="2" s="1"/>
  <c r="V66" i="2" s="1"/>
  <c r="V67" i="2" s="1"/>
  <c r="V68" i="2" s="1"/>
  <c r="V69" i="2" s="1"/>
  <c r="V70" i="2" s="1"/>
  <c r="V71" i="2" s="1"/>
  <c r="V72" i="2" s="1"/>
  <c r="V73" i="2" s="1"/>
  <c r="V74" i="2" s="1"/>
  <c r="V75" i="2" s="1"/>
  <c r="V76" i="2" s="1"/>
  <c r="V77" i="2" s="1"/>
  <c r="V78" i="2" s="1"/>
  <c r="V79" i="2" s="1"/>
  <c r="V80" i="2" s="1"/>
  <c r="V81" i="2" s="1"/>
  <c r="V82" i="2" s="1"/>
  <c r="V83" i="2" s="1"/>
  <c r="V84" i="2" s="1"/>
  <c r="V85" i="2" s="1"/>
  <c r="V86" i="2" s="1"/>
  <c r="V87" i="2" s="1"/>
  <c r="M88" i="4" s="1"/>
  <c r="W56" i="2"/>
  <c r="Z56" i="2"/>
  <c r="W64" i="2"/>
  <c r="Z64" i="2"/>
  <c r="W72" i="2"/>
  <c r="Z72" i="2"/>
  <c r="W80" i="2"/>
  <c r="Z80" i="2"/>
  <c r="W81" i="2"/>
  <c r="Z81" i="2"/>
  <c r="W83" i="2"/>
  <c r="Z83" i="2"/>
  <c r="D171" i="13"/>
  <c r="G7" i="12"/>
  <c r="D7" i="13"/>
  <c r="D253" i="13"/>
  <c r="D89" i="13"/>
  <c r="D273" i="13"/>
  <c r="G27" i="12"/>
  <c r="D27" i="13"/>
  <c r="D109" i="13"/>
  <c r="D191" i="13"/>
  <c r="D247" i="13"/>
  <c r="D83" i="13"/>
  <c r="D329" i="13"/>
  <c r="G83" i="12"/>
  <c r="D165" i="13"/>
  <c r="D278" i="13"/>
  <c r="D114" i="13"/>
  <c r="G32" i="12"/>
  <c r="D32" i="13"/>
  <c r="D196" i="13"/>
  <c r="D310" i="13"/>
  <c r="D146" i="13"/>
  <c r="G64" i="12"/>
  <c r="D64" i="13"/>
  <c r="D228" i="13"/>
  <c r="AP53" i="4"/>
  <c r="AM53" i="4"/>
  <c r="AO53" i="4"/>
  <c r="AL53" i="4"/>
  <c r="AJ53" i="4"/>
  <c r="AN53" i="4"/>
  <c r="D48" i="14"/>
  <c r="AK53" i="4"/>
  <c r="AI53" i="4"/>
  <c r="AP56" i="4"/>
  <c r="AJ56" i="4"/>
  <c r="AO56" i="4"/>
  <c r="AM56" i="4"/>
  <c r="AL56" i="4"/>
  <c r="D51" i="14"/>
  <c r="AN56" i="4"/>
  <c r="AI56" i="4"/>
  <c r="AK56" i="4"/>
  <c r="AJ44" i="4"/>
  <c r="AO44" i="4"/>
  <c r="AM44" i="4"/>
  <c r="AP44" i="4"/>
  <c r="AK44" i="4"/>
  <c r="AN44" i="4"/>
  <c r="AL44" i="4"/>
  <c r="D39" i="14"/>
  <c r="AI44" i="4"/>
  <c r="AM48" i="4"/>
  <c r="AL48" i="4"/>
  <c r="AJ48" i="4"/>
  <c r="AN48" i="4"/>
  <c r="AI48" i="4"/>
  <c r="AK48" i="4"/>
  <c r="D43" i="14"/>
  <c r="AP48" i="4"/>
  <c r="AO48" i="4"/>
  <c r="AI36" i="4"/>
  <c r="D31" i="14"/>
  <c r="AJ36" i="4"/>
  <c r="AP36" i="4"/>
  <c r="AK36" i="4"/>
  <c r="AO36" i="4"/>
  <c r="AL36" i="4"/>
  <c r="AM36" i="4"/>
  <c r="AN36" i="4"/>
  <c r="AN39" i="4"/>
  <c r="AM39" i="4"/>
  <c r="AJ39" i="4"/>
  <c r="AL39" i="4"/>
  <c r="AI39" i="4"/>
  <c r="AP39" i="4"/>
  <c r="D34" i="14"/>
  <c r="AK39" i="4"/>
  <c r="AO39" i="4"/>
  <c r="AO28" i="4"/>
  <c r="AP28" i="4"/>
  <c r="AJ28" i="4"/>
  <c r="D23" i="14"/>
  <c r="AK28" i="4"/>
  <c r="AN28" i="4"/>
  <c r="AI28" i="4"/>
  <c r="AL28" i="4"/>
  <c r="AM28" i="4"/>
  <c r="AI30" i="4"/>
  <c r="AO30" i="4"/>
  <c r="AK30" i="4"/>
  <c r="AM30" i="4"/>
  <c r="AP30" i="4"/>
  <c r="AL30" i="4"/>
  <c r="AJ30" i="4"/>
  <c r="D25" i="14"/>
  <c r="AN30" i="4"/>
  <c r="AK20" i="4"/>
  <c r="AO20" i="4"/>
  <c r="AM20" i="4"/>
  <c r="AI20" i="4"/>
  <c r="AP20" i="4"/>
  <c r="AJ20" i="4"/>
  <c r="D15" i="14"/>
  <c r="AL20" i="4"/>
  <c r="AN20" i="4"/>
  <c r="D4" i="14"/>
  <c r="AO9" i="4"/>
  <c r="AJ9" i="4"/>
  <c r="AN9" i="4"/>
  <c r="AI9" i="4"/>
  <c r="AP9" i="4"/>
  <c r="AM9" i="4"/>
  <c r="AL9" i="4"/>
  <c r="AK9" i="4"/>
  <c r="AN12" i="4"/>
  <c r="AP12" i="4"/>
  <c r="AI12" i="4"/>
  <c r="AL12" i="4"/>
  <c r="AM12" i="4"/>
  <c r="AO12" i="4"/>
  <c r="D7" i="14"/>
  <c r="AJ12" i="4"/>
  <c r="AK12" i="4"/>
  <c r="AM3" i="7"/>
  <c r="Z87" i="2"/>
  <c r="W87" i="2"/>
  <c r="W49" i="2"/>
  <c r="W53" i="2"/>
  <c r="W54" i="2"/>
  <c r="W57" i="2"/>
  <c r="Z57" i="2"/>
  <c r="W59" i="2"/>
  <c r="Z59" i="2"/>
  <c r="W61" i="2"/>
  <c r="Z61" i="2"/>
  <c r="W62" i="2"/>
  <c r="Z62" i="2"/>
  <c r="W65" i="2"/>
  <c r="Z65" i="2"/>
  <c r="W67" i="2"/>
  <c r="Z67" i="2"/>
  <c r="Z69" i="2"/>
  <c r="W69" i="2"/>
  <c r="W70" i="2"/>
  <c r="Z70" i="2"/>
  <c r="W73" i="2"/>
  <c r="Z73" i="2"/>
  <c r="W75" i="2"/>
  <c r="Z75" i="2"/>
  <c r="W77" i="2"/>
  <c r="Z77" i="2"/>
  <c r="W78" i="2"/>
  <c r="Z78" i="2"/>
  <c r="Z85" i="2"/>
  <c r="W85" i="2"/>
  <c r="Y6" i="2"/>
  <c r="Y7" i="2" s="1"/>
  <c r="Y8" i="2" s="1"/>
  <c r="Y9" i="2" s="1"/>
  <c r="Y10" i="2" s="1"/>
  <c r="Y11" i="2" s="1"/>
  <c r="Y12" i="2" s="1"/>
  <c r="Y13" i="2" s="1"/>
  <c r="Y14" i="2" s="1"/>
  <c r="Y15" i="2" s="1"/>
  <c r="Y16" i="2" s="1"/>
  <c r="Y17" i="2" s="1"/>
  <c r="Y18" i="2" s="1"/>
  <c r="Y19" i="2" s="1"/>
  <c r="Y20" i="2" s="1"/>
  <c r="Y21" i="2" s="1"/>
  <c r="Y22" i="2" s="1"/>
  <c r="Y23" i="2" s="1"/>
  <c r="Y24" i="2" s="1"/>
  <c r="Y25" i="2" s="1"/>
  <c r="Y26" i="2" s="1"/>
  <c r="Y27" i="2" s="1"/>
  <c r="Y28" i="2" s="1"/>
  <c r="Y29" i="2" s="1"/>
  <c r="Y30" i="2" s="1"/>
  <c r="Y31" i="2" s="1"/>
  <c r="Y32" i="2" s="1"/>
  <c r="Y33" i="2" s="1"/>
  <c r="Y34" i="2" s="1"/>
  <c r="Y35" i="2" s="1"/>
  <c r="Y36" i="2" s="1"/>
  <c r="Y37" i="2" s="1"/>
  <c r="Y38" i="2" s="1"/>
  <c r="Y39" i="2" s="1"/>
  <c r="Y40" i="2" s="1"/>
  <c r="Y41" i="2" s="1"/>
  <c r="Y42" i="2" s="1"/>
  <c r="Y43" i="2" s="1"/>
  <c r="Y44" i="2" s="1"/>
  <c r="Y45" i="2" s="1"/>
  <c r="Y46" i="2" s="1"/>
  <c r="Y47" i="2" s="1"/>
  <c r="Y48" i="2" s="1"/>
  <c r="Y49" i="2" s="1"/>
  <c r="Y50" i="2" s="1"/>
  <c r="Y51" i="2" s="1"/>
  <c r="Y52" i="2" s="1"/>
  <c r="Y53" i="2" s="1"/>
  <c r="Y54" i="2" s="1"/>
  <c r="Y55" i="2" s="1"/>
  <c r="Y56" i="2" s="1"/>
  <c r="Y57" i="2" s="1"/>
  <c r="Y58" i="2" s="1"/>
  <c r="Y59" i="2" s="1"/>
  <c r="Y60" i="2" s="1"/>
  <c r="Y61" i="2" s="1"/>
  <c r="Y62" i="2" s="1"/>
  <c r="Y63" i="2" s="1"/>
  <c r="Y64" i="2" s="1"/>
  <c r="Y65" i="2" s="1"/>
  <c r="Y66" i="2" s="1"/>
  <c r="Y67" i="2" s="1"/>
  <c r="Y68" i="2" s="1"/>
  <c r="Y69" i="2" s="1"/>
  <c r="Y70" i="2" s="1"/>
  <c r="Y71" i="2" s="1"/>
  <c r="Y72" i="2" s="1"/>
  <c r="Y73" i="2" s="1"/>
  <c r="Y74" i="2" s="1"/>
  <c r="Y75" i="2" s="1"/>
  <c r="Y76" i="2" s="1"/>
  <c r="Y77" i="2" s="1"/>
  <c r="Y78" i="2" s="1"/>
  <c r="Y79" i="2" s="1"/>
  <c r="Y80" i="2" s="1"/>
  <c r="Y81" i="2" s="1"/>
  <c r="Y82" i="2" s="1"/>
  <c r="Y83" i="2" s="1"/>
  <c r="Y84" i="2" s="1"/>
  <c r="Y85" i="2" s="1"/>
  <c r="Y86" i="2" s="1"/>
  <c r="Y87" i="2" s="1"/>
  <c r="K6" i="4" s="1"/>
  <c r="D87" i="13"/>
  <c r="D5" i="13"/>
  <c r="D169" i="13"/>
  <c r="D251" i="13"/>
  <c r="G5" i="12"/>
  <c r="AJ54" i="4"/>
  <c r="AL54" i="4"/>
  <c r="AN54" i="4"/>
  <c r="AM54" i="4"/>
  <c r="AI54" i="4"/>
  <c r="AO54" i="4"/>
  <c r="AP54" i="4"/>
  <c r="AK54" i="4"/>
  <c r="D49" i="14"/>
  <c r="AK57" i="4"/>
  <c r="AJ57" i="4"/>
  <c r="D52" i="14"/>
  <c r="AP57" i="4"/>
  <c r="AM57" i="4"/>
  <c r="AO57" i="4"/>
  <c r="AN57" i="4"/>
  <c r="AI57" i="4"/>
  <c r="AL57" i="4"/>
  <c r="AM47" i="4"/>
  <c r="AK47" i="4"/>
  <c r="AO47" i="4"/>
  <c r="AN47" i="4"/>
  <c r="AJ47" i="4"/>
  <c r="D42" i="14"/>
  <c r="AI47" i="4"/>
  <c r="AL47" i="4"/>
  <c r="AP47" i="4"/>
  <c r="AN35" i="4"/>
  <c r="AK35" i="4"/>
  <c r="AP35" i="4"/>
  <c r="AO35" i="4"/>
  <c r="AL35" i="4"/>
  <c r="AJ35" i="4"/>
  <c r="D30" i="14"/>
  <c r="AM35" i="4"/>
  <c r="AI35" i="4"/>
  <c r="AL37" i="4"/>
  <c r="AO37" i="4"/>
  <c r="AI37" i="4"/>
  <c r="AM37" i="4"/>
  <c r="D32" i="14"/>
  <c r="AK37" i="4"/>
  <c r="AJ37" i="4"/>
  <c r="AP37" i="4"/>
  <c r="AN37" i="4"/>
  <c r="AN26" i="4"/>
  <c r="AI26" i="4"/>
  <c r="D21" i="14"/>
  <c r="AJ26" i="4"/>
  <c r="AO26" i="4"/>
  <c r="AP26" i="4"/>
  <c r="AL26" i="4"/>
  <c r="AM26" i="4"/>
  <c r="AK26" i="4"/>
  <c r="AK29" i="4"/>
  <c r="AP29" i="4"/>
  <c r="AM29" i="4"/>
  <c r="AJ29" i="4"/>
  <c r="D24" i="14"/>
  <c r="AL29" i="4"/>
  <c r="AO29" i="4"/>
  <c r="AN29" i="4"/>
  <c r="AI29" i="4"/>
  <c r="AI17" i="4"/>
  <c r="AL17" i="4"/>
  <c r="AM17" i="4"/>
  <c r="AO17" i="4"/>
  <c r="AJ17" i="4"/>
  <c r="AN17" i="4"/>
  <c r="AP17" i="4"/>
  <c r="D12" i="14"/>
  <c r="AK17" i="4"/>
  <c r="AK8" i="4"/>
  <c r="AP8" i="4"/>
  <c r="AL8" i="4"/>
  <c r="AM8" i="4"/>
  <c r="AJ8" i="4"/>
  <c r="D3" i="14"/>
  <c r="AI8" i="4"/>
  <c r="AN8" i="4"/>
  <c r="AO8" i="4"/>
  <c r="AI11" i="4"/>
  <c r="AM11" i="4"/>
  <c r="AO11" i="4"/>
  <c r="D6" i="14"/>
  <c r="AP11" i="4"/>
  <c r="AK11" i="4"/>
  <c r="AN11" i="4"/>
  <c r="AJ11" i="4"/>
  <c r="AL11" i="4"/>
  <c r="D86" i="13"/>
  <c r="G4" i="12"/>
  <c r="D168" i="13"/>
  <c r="D250" i="13"/>
  <c r="D4" i="13"/>
  <c r="D175" i="13"/>
  <c r="D93" i="13"/>
  <c r="D257" i="13"/>
  <c r="G11" i="12"/>
  <c r="D11" i="13"/>
  <c r="D204" i="13"/>
  <c r="D286" i="13"/>
  <c r="D122" i="13"/>
  <c r="D40" i="13"/>
  <c r="G40" i="12"/>
  <c r="D119" i="13"/>
  <c r="D201" i="13"/>
  <c r="D283" i="13"/>
  <c r="G37" i="12"/>
  <c r="D37" i="13"/>
  <c r="D272" i="13"/>
  <c r="D108" i="13"/>
  <c r="G26" i="12"/>
  <c r="D190" i="13"/>
  <c r="D26" i="13"/>
  <c r="D33" i="13"/>
  <c r="D115" i="13"/>
  <c r="D279" i="13"/>
  <c r="D197" i="13"/>
  <c r="G33" i="12"/>
  <c r="D221" i="13"/>
  <c r="D57" i="13"/>
  <c r="D139" i="13"/>
  <c r="D303" i="13"/>
  <c r="G57" i="12"/>
  <c r="D311" i="13"/>
  <c r="G65" i="12"/>
  <c r="D65" i="13"/>
  <c r="D147" i="13"/>
  <c r="D229" i="13"/>
  <c r="Z30" i="2" l="1"/>
  <c r="A26" i="12" s="1"/>
  <c r="Z26" i="2"/>
  <c r="A22" i="12" s="1"/>
  <c r="Z16" i="2"/>
  <c r="A12" i="12" s="1"/>
  <c r="Z12" i="2"/>
  <c r="A8" i="12" s="1"/>
  <c r="Z19" i="2"/>
  <c r="A15" i="12" s="1"/>
  <c r="Z31" i="2"/>
  <c r="A27" i="12" s="1"/>
  <c r="Z28" i="2"/>
  <c r="A24" i="12" s="1"/>
  <c r="Z22" i="2"/>
  <c r="A18" i="12" s="1"/>
  <c r="Z18" i="2"/>
  <c r="A14" i="12" s="1"/>
  <c r="Z13" i="2"/>
  <c r="A9" i="12" s="1"/>
  <c r="Z27" i="2"/>
  <c r="A23" i="12" s="1"/>
  <c r="Z14" i="2"/>
  <c r="A10" i="12" s="1"/>
  <c r="Z20" i="2"/>
  <c r="A16" i="12" s="1"/>
  <c r="Z29" i="2"/>
  <c r="A25" i="12" s="1"/>
  <c r="Z24" i="2"/>
  <c r="A20" i="12" s="1"/>
  <c r="Z23" i="2"/>
  <c r="A19" i="12" s="1"/>
  <c r="Z15" i="2"/>
  <c r="A11" i="12" s="1"/>
  <c r="Z21" i="2"/>
  <c r="A17" i="12" s="1"/>
  <c r="Z17" i="2"/>
  <c r="A13" i="12" s="1"/>
  <c r="Z25" i="2"/>
  <c r="A21" i="12" s="1"/>
  <c r="Z10" i="2"/>
  <c r="A6" i="12" s="1"/>
  <c r="Z11" i="2"/>
  <c r="A7" i="12" s="1"/>
  <c r="Z8" i="2"/>
  <c r="A4" i="12" s="1"/>
  <c r="Z9" i="2"/>
  <c r="A5" i="12" s="1"/>
  <c r="O40" i="1"/>
  <c r="Z53" i="2"/>
  <c r="A49" i="12" s="1"/>
  <c r="W48" i="2"/>
  <c r="N90" i="4" s="1"/>
  <c r="W50" i="2"/>
  <c r="N91" i="4" s="1"/>
  <c r="Z54" i="2"/>
  <c r="A50" i="12" s="1"/>
  <c r="W51" i="2"/>
  <c r="D2" i="14"/>
  <c r="Z7" i="2"/>
  <c r="A3" i="12" s="1"/>
  <c r="Z49" i="2"/>
  <c r="Z52" i="2"/>
  <c r="Z51" i="2"/>
  <c r="A129" i="13" s="1"/>
  <c r="Z50" i="2"/>
  <c r="Z48" i="2"/>
  <c r="AP23" i="4"/>
  <c r="AL50" i="4"/>
  <c r="AN23" i="4"/>
  <c r="AI7" i="4"/>
  <c r="AI14" i="4" s="1"/>
  <c r="AM7" i="4"/>
  <c r="AM14" i="4" s="1"/>
  <c r="AN7" i="4"/>
  <c r="AN14" i="4" s="1"/>
  <c r="AI50" i="4"/>
  <c r="AK7" i="4"/>
  <c r="AK14" i="4" s="1"/>
  <c r="AO23" i="4"/>
  <c r="AL7" i="4"/>
  <c r="AL14" i="4" s="1"/>
  <c r="AP7" i="4"/>
  <c r="AP14" i="4" s="1"/>
  <c r="AO7" i="4"/>
  <c r="AK23" i="4"/>
  <c r="AL23" i="4"/>
  <c r="AI32" i="4"/>
  <c r="AI23" i="4"/>
  <c r="AK50" i="4"/>
  <c r="AO50" i="4"/>
  <c r="AJ23" i="4"/>
  <c r="AM23" i="4"/>
  <c r="AK32" i="4"/>
  <c r="AI41" i="4"/>
  <c r="AP50" i="4"/>
  <c r="AJ50" i="4"/>
  <c r="AM50" i="4"/>
  <c r="AN50" i="4"/>
  <c r="Z6" i="2"/>
  <c r="A2" i="12" s="1"/>
  <c r="AO14" i="4"/>
  <c r="AP32" i="4"/>
  <c r="AJ32" i="4"/>
  <c r="AM41" i="4"/>
  <c r="AO41" i="4"/>
  <c r="AK41" i="4"/>
  <c r="AP41" i="4"/>
  <c r="AM32" i="4"/>
  <c r="O36" i="4"/>
  <c r="O40" i="4"/>
  <c r="O44" i="4"/>
  <c r="O48" i="4"/>
  <c r="O52" i="4"/>
  <c r="O56" i="4"/>
  <c r="O60" i="4"/>
  <c r="O64" i="4"/>
  <c r="O68" i="4"/>
  <c r="O72" i="4"/>
  <c r="O76" i="4"/>
  <c r="O80" i="4"/>
  <c r="O84" i="4"/>
  <c r="O35" i="4"/>
  <c r="O39" i="4"/>
  <c r="O43" i="4"/>
  <c r="O47" i="4"/>
  <c r="O51" i="4"/>
  <c r="O55" i="4"/>
  <c r="O59" i="4"/>
  <c r="O63" i="4"/>
  <c r="O67" i="4"/>
  <c r="O71" i="4"/>
  <c r="O75" i="4"/>
  <c r="O79" i="4"/>
  <c r="O83" i="4"/>
  <c r="P59" i="4"/>
  <c r="P40" i="4"/>
  <c r="L122" i="4" s="1"/>
  <c r="P48" i="4"/>
  <c r="P80" i="4"/>
  <c r="P81" i="4"/>
  <c r="P55" i="4"/>
  <c r="P76" i="4"/>
  <c r="P73" i="4"/>
  <c r="M34" i="4"/>
  <c r="N34" i="4" s="1"/>
  <c r="M42" i="4"/>
  <c r="N42" i="4" s="1"/>
  <c r="M50" i="4"/>
  <c r="N50" i="4" s="1"/>
  <c r="M58" i="4"/>
  <c r="N58" i="4" s="1"/>
  <c r="M66" i="4"/>
  <c r="N66" i="4" s="1"/>
  <c r="M74" i="4"/>
  <c r="N74" i="4" s="1"/>
  <c r="M82" i="4"/>
  <c r="N82" i="4" s="1"/>
  <c r="L41" i="4"/>
  <c r="L73" i="4"/>
  <c r="M37" i="4"/>
  <c r="N37" i="4" s="1"/>
  <c r="M45" i="4"/>
  <c r="N45" i="4" s="1"/>
  <c r="M53" i="4"/>
  <c r="N53" i="4" s="1"/>
  <c r="P45" i="4"/>
  <c r="L127" i="4" s="1"/>
  <c r="P61" i="4"/>
  <c r="P82" i="4"/>
  <c r="L35" i="4"/>
  <c r="L67" i="4"/>
  <c r="L46" i="4"/>
  <c r="L78" i="4"/>
  <c r="L48" i="4"/>
  <c r="M38" i="4"/>
  <c r="N38" i="4" s="1"/>
  <c r="M54" i="4"/>
  <c r="N54" i="4" s="1"/>
  <c r="M70" i="4"/>
  <c r="N70" i="4" s="1"/>
  <c r="M86" i="4"/>
  <c r="N86" i="4" s="1"/>
  <c r="P69" i="4"/>
  <c r="L55" i="4"/>
  <c r="M35" i="4"/>
  <c r="N35" i="4" s="1"/>
  <c r="M43" i="4"/>
  <c r="N43" i="4" s="1"/>
  <c r="M51" i="4"/>
  <c r="N51" i="4" s="1"/>
  <c r="M59" i="4"/>
  <c r="N59" i="4" s="1"/>
  <c r="M67" i="4"/>
  <c r="N67" i="4" s="1"/>
  <c r="M75" i="4"/>
  <c r="N75" i="4" s="1"/>
  <c r="M83" i="4"/>
  <c r="N83" i="4" s="1"/>
  <c r="L42" i="4"/>
  <c r="L74" i="4"/>
  <c r="L81" i="4"/>
  <c r="L68" i="4"/>
  <c r="P56" i="4"/>
  <c r="P41" i="4"/>
  <c r="L123" i="4" s="1"/>
  <c r="P39" i="4"/>
  <c r="L121" i="4" s="1"/>
  <c r="P63" i="4"/>
  <c r="P84" i="4"/>
  <c r="L49" i="4"/>
  <c r="M46" i="4"/>
  <c r="N46" i="4" s="1"/>
  <c r="M78" i="4"/>
  <c r="N78" i="4" s="1"/>
  <c r="L45" i="4"/>
  <c r="M44" i="4"/>
  <c r="N44" i="4" s="1"/>
  <c r="M60" i="4"/>
  <c r="N60" i="4" s="1"/>
  <c r="M76" i="4"/>
  <c r="N76" i="4" s="1"/>
  <c r="L75" i="4"/>
  <c r="L54" i="4"/>
  <c r="L64" i="4"/>
  <c r="L69" i="4"/>
  <c r="P35" i="4"/>
  <c r="L117" i="4" s="1"/>
  <c r="P51" i="4"/>
  <c r="P72" i="4"/>
  <c r="P38" i="4"/>
  <c r="L120" i="4" s="1"/>
  <c r="P86" i="4"/>
  <c r="P79" i="4"/>
  <c r="P57" i="4"/>
  <c r="L33" i="4"/>
  <c r="M62" i="4"/>
  <c r="N62" i="4" s="1"/>
  <c r="P77" i="4"/>
  <c r="L59" i="4"/>
  <c r="L70" i="4"/>
  <c r="M61" i="4"/>
  <c r="N61" i="4" s="1"/>
  <c r="L37" i="4"/>
  <c r="P74" i="4"/>
  <c r="L47" i="4"/>
  <c r="L82" i="4"/>
  <c r="L72" i="4"/>
  <c r="L66" i="4"/>
  <c r="M73" i="4"/>
  <c r="N73" i="4" s="1"/>
  <c r="M69" i="4"/>
  <c r="N69" i="4" s="1"/>
  <c r="L84" i="4"/>
  <c r="O34" i="4"/>
  <c r="O38" i="4"/>
  <c r="O42" i="4"/>
  <c r="O46" i="4"/>
  <c r="O50" i="4"/>
  <c r="O54" i="4"/>
  <c r="O58" i="4"/>
  <c r="O62" i="4"/>
  <c r="O66" i="4"/>
  <c r="O70" i="4"/>
  <c r="O74" i="4"/>
  <c r="O78" i="4"/>
  <c r="O82" i="4"/>
  <c r="O86" i="4"/>
  <c r="O33" i="4"/>
  <c r="O37" i="4"/>
  <c r="O41" i="4"/>
  <c r="O45" i="4"/>
  <c r="O49" i="4"/>
  <c r="O53" i="4"/>
  <c r="O57" i="4"/>
  <c r="O61" i="4"/>
  <c r="O65" i="4"/>
  <c r="O69" i="4"/>
  <c r="O73" i="4"/>
  <c r="O77" i="4"/>
  <c r="O81" i="4"/>
  <c r="O85" i="4"/>
  <c r="P37" i="4"/>
  <c r="L119" i="4" s="1"/>
  <c r="P75" i="4"/>
  <c r="P64" i="4"/>
  <c r="P49" i="4"/>
  <c r="P70" i="4"/>
  <c r="P71" i="4"/>
  <c r="P60" i="4"/>
  <c r="P46" i="4"/>
  <c r="L128" i="4" s="1"/>
  <c r="P62" i="4"/>
  <c r="L57" i="4"/>
  <c r="L61" i="4"/>
  <c r="P34" i="4"/>
  <c r="L116" i="4" s="1"/>
  <c r="P50" i="4"/>
  <c r="L51" i="4"/>
  <c r="L62" i="4"/>
  <c r="M65" i="4"/>
  <c r="N65" i="4" s="1"/>
  <c r="M81" i="4"/>
  <c r="N81" i="4" s="1"/>
  <c r="L80" i="4"/>
  <c r="L60" i="4"/>
  <c r="L53" i="4"/>
  <c r="P42" i="4"/>
  <c r="L124" i="4" s="1"/>
  <c r="P58" i="4"/>
  <c r="M40" i="4"/>
  <c r="N40" i="4" s="1"/>
  <c r="M48" i="4"/>
  <c r="N48" i="4" s="1"/>
  <c r="M56" i="4"/>
  <c r="N56" i="4" s="1"/>
  <c r="M64" i="4"/>
  <c r="N64" i="4" s="1"/>
  <c r="M72" i="4"/>
  <c r="N72" i="4" s="1"/>
  <c r="M80" i="4"/>
  <c r="N80" i="4" s="1"/>
  <c r="L39" i="4"/>
  <c r="L71" i="4"/>
  <c r="L58" i="4"/>
  <c r="L85" i="4"/>
  <c r="L56" i="4"/>
  <c r="L36" i="4"/>
  <c r="L83" i="4"/>
  <c r="P43" i="4"/>
  <c r="L125" i="4" s="1"/>
  <c r="P67" i="4"/>
  <c r="P54" i="4"/>
  <c r="P36" i="4"/>
  <c r="L118" i="4" s="1"/>
  <c r="P52" i="4"/>
  <c r="P66" i="4"/>
  <c r="L43" i="4"/>
  <c r="M47" i="4"/>
  <c r="N47" i="4" s="1"/>
  <c r="M63" i="4"/>
  <c r="N63" i="4" s="1"/>
  <c r="M79" i="4"/>
  <c r="N79" i="4" s="1"/>
  <c r="L86" i="4"/>
  <c r="M77" i="4"/>
  <c r="N77" i="4" s="1"/>
  <c r="L44" i="4"/>
  <c r="M41" i="4"/>
  <c r="N41" i="4" s="1"/>
  <c r="M57" i="4"/>
  <c r="N57" i="4" s="1"/>
  <c r="P85" i="4"/>
  <c r="L63" i="4"/>
  <c r="P83" i="4"/>
  <c r="P65" i="4"/>
  <c r="P33" i="4"/>
  <c r="L115" i="4" s="1"/>
  <c r="P47" i="4"/>
  <c r="P44" i="4"/>
  <c r="L126" i="4" s="1"/>
  <c r="P68" i="4"/>
  <c r="P78" i="4"/>
  <c r="L65" i="4"/>
  <c r="L77" i="4"/>
  <c r="M36" i="4"/>
  <c r="N36" i="4" s="1"/>
  <c r="M52" i="4"/>
  <c r="N52" i="4" s="1"/>
  <c r="M68" i="4"/>
  <c r="N68" i="4" s="1"/>
  <c r="M84" i="4"/>
  <c r="N84" i="4" s="1"/>
  <c r="M39" i="4"/>
  <c r="N39" i="4" s="1"/>
  <c r="M55" i="4"/>
  <c r="N55" i="4" s="1"/>
  <c r="M71" i="4"/>
  <c r="N71" i="4" s="1"/>
  <c r="L38" i="4"/>
  <c r="L76" i="4"/>
  <c r="M33" i="4"/>
  <c r="N33" i="4" s="1"/>
  <c r="M49" i="4"/>
  <c r="N49" i="4" s="1"/>
  <c r="P53" i="4"/>
  <c r="L79" i="4"/>
  <c r="L50" i="4"/>
  <c r="M85" i="4"/>
  <c r="N85" i="4" s="1"/>
  <c r="L52" i="4"/>
  <c r="L40" i="4"/>
  <c r="L34" i="4"/>
  <c r="AK59" i="4"/>
  <c r="AN59" i="4"/>
  <c r="AL59" i="4"/>
  <c r="AM59" i="4"/>
  <c r="N103" i="4"/>
  <c r="N111" i="4"/>
  <c r="N119" i="4"/>
  <c r="N127" i="4"/>
  <c r="N97" i="4"/>
  <c r="N105" i="4"/>
  <c r="N113" i="4"/>
  <c r="N121" i="4"/>
  <c r="N124" i="4"/>
  <c r="N116" i="4"/>
  <c r="N108" i="4"/>
  <c r="N100" i="4"/>
  <c r="N92" i="4"/>
  <c r="N122" i="4"/>
  <c r="N114" i="4"/>
  <c r="N106" i="4"/>
  <c r="N98" i="4"/>
  <c r="N99" i="4"/>
  <c r="N107" i="4"/>
  <c r="N115" i="4"/>
  <c r="N123" i="4"/>
  <c r="N101" i="4"/>
  <c r="N109" i="4"/>
  <c r="N117" i="4"/>
  <c r="N125" i="4"/>
  <c r="N128" i="4"/>
  <c r="N120" i="4"/>
  <c r="N112" i="4"/>
  <c r="N104" i="4"/>
  <c r="N96" i="4"/>
  <c r="N126" i="4"/>
  <c r="N118" i="4"/>
  <c r="N110" i="4"/>
  <c r="N102" i="4"/>
  <c r="N94" i="4"/>
  <c r="AJ14" i="4"/>
  <c r="AJ41" i="4"/>
  <c r="AL32" i="4"/>
  <c r="AO32" i="4"/>
  <c r="AN32" i="4"/>
  <c r="AL41" i="4"/>
  <c r="AN41" i="4"/>
  <c r="AI59" i="4"/>
  <c r="AJ59" i="4"/>
  <c r="AO59" i="4"/>
  <c r="AP59" i="4"/>
  <c r="N89" i="4" l="1"/>
  <c r="M29" i="4"/>
  <c r="N29" i="4" s="1"/>
  <c r="R29" i="4" s="1"/>
  <c r="P30" i="4"/>
  <c r="P29" i="4"/>
  <c r="L111" i="4" s="1"/>
  <c r="O22" i="4"/>
  <c r="L21" i="4"/>
  <c r="O32" i="4"/>
  <c r="O21" i="4"/>
  <c r="M32" i="4"/>
  <c r="N32" i="4" s="1"/>
  <c r="Q32" i="4" s="1"/>
  <c r="M18" i="4"/>
  <c r="N18" i="4" s="1"/>
  <c r="Q18" i="4" s="1"/>
  <c r="P19" i="4"/>
  <c r="M25" i="4"/>
  <c r="N25" i="4" s="1"/>
  <c r="S25" i="4" s="1"/>
  <c r="O24" i="4"/>
  <c r="L32" i="4"/>
  <c r="M14" i="4"/>
  <c r="N14" i="4" s="1"/>
  <c r="R14" i="4" s="1"/>
  <c r="P18" i="4"/>
  <c r="P24" i="4"/>
  <c r="O19" i="4"/>
  <c r="L17" i="4"/>
  <c r="M17" i="4"/>
  <c r="N17" i="4" s="1"/>
  <c r="S17" i="4" s="1"/>
  <c r="P23" i="4"/>
  <c r="M27" i="4"/>
  <c r="N27" i="4" s="1"/>
  <c r="R27" i="4" s="1"/>
  <c r="L28" i="4"/>
  <c r="O27" i="4"/>
  <c r="L27" i="4"/>
  <c r="P27" i="4"/>
  <c r="L109" i="4" s="1"/>
  <c r="O29" i="4"/>
  <c r="O30" i="4"/>
  <c r="M30" i="4"/>
  <c r="N30" i="4" s="1"/>
  <c r="S30" i="4" s="1"/>
  <c r="P25" i="4"/>
  <c r="L107" i="4" s="1"/>
  <c r="L24" i="4"/>
  <c r="O16" i="4"/>
  <c r="M20" i="4"/>
  <c r="N20" i="4" s="1"/>
  <c r="S20" i="4" s="1"/>
  <c r="P31" i="4"/>
  <c r="L22" i="4"/>
  <c r="M31" i="4"/>
  <c r="N31" i="4" s="1"/>
  <c r="R31" i="4" s="1"/>
  <c r="P22" i="4"/>
  <c r="P16" i="4"/>
  <c r="M24" i="4"/>
  <c r="N24" i="4" s="1"/>
  <c r="S24" i="4" s="1"/>
  <c r="P26" i="4"/>
  <c r="L16" i="4"/>
  <c r="L30" i="4"/>
  <c r="M21" i="4"/>
  <c r="N21" i="4" s="1"/>
  <c r="S21" i="4" s="1"/>
  <c r="O17" i="4"/>
  <c r="O26" i="4"/>
  <c r="M19" i="4"/>
  <c r="N19" i="4" s="1"/>
  <c r="R19" i="4" s="1"/>
  <c r="M16" i="4"/>
  <c r="N16" i="4" s="1"/>
  <c r="R16" i="4" s="1"/>
  <c r="L29" i="4"/>
  <c r="O23" i="4"/>
  <c r="O28" i="4"/>
  <c r="M23" i="4"/>
  <c r="N23" i="4" s="1"/>
  <c r="P28" i="4"/>
  <c r="P17" i="4"/>
  <c r="P20" i="4"/>
  <c r="L26" i="4"/>
  <c r="L19" i="4"/>
  <c r="L25" i="4"/>
  <c r="P21" i="4"/>
  <c r="O25" i="4"/>
  <c r="O18" i="4"/>
  <c r="L20" i="4"/>
  <c r="L18" i="4"/>
  <c r="L31" i="4"/>
  <c r="M28" i="4"/>
  <c r="N28" i="4" s="1"/>
  <c r="Q28" i="4" s="1"/>
  <c r="L23" i="4"/>
  <c r="M22" i="4"/>
  <c r="N22" i="4" s="1"/>
  <c r="R22" i="4" s="1"/>
  <c r="M26" i="4"/>
  <c r="N26" i="4" s="1"/>
  <c r="Q26" i="4" s="1"/>
  <c r="P32" i="4"/>
  <c r="O31" i="4"/>
  <c r="O20" i="4"/>
  <c r="B129" i="13"/>
  <c r="C129" i="13"/>
  <c r="M8" i="4"/>
  <c r="P8" i="4"/>
  <c r="P10" i="4"/>
  <c r="P15" i="4"/>
  <c r="O15" i="4"/>
  <c r="N93" i="4"/>
  <c r="N95" i="4"/>
  <c r="L15" i="4"/>
  <c r="M15" i="4"/>
  <c r="N15" i="4" s="1"/>
  <c r="Q15" i="4" s="1"/>
  <c r="P14" i="4"/>
  <c r="L96" i="4" s="1"/>
  <c r="O9" i="4"/>
  <c r="L14" i="4"/>
  <c r="O14" i="4"/>
  <c r="L12" i="4"/>
  <c r="L7" i="4"/>
  <c r="A44" i="12"/>
  <c r="A44" i="13"/>
  <c r="A45" i="12"/>
  <c r="A45" i="13"/>
  <c r="A127" i="13"/>
  <c r="M7" i="4"/>
  <c r="M9" i="4"/>
  <c r="O7" i="4"/>
  <c r="P9" i="4"/>
  <c r="A46" i="12"/>
  <c r="A46" i="13"/>
  <c r="A47" i="12"/>
  <c r="A47" i="13"/>
  <c r="L8" i="4"/>
  <c r="L9" i="4"/>
  <c r="P7" i="4"/>
  <c r="O8" i="4"/>
  <c r="A48" i="12"/>
  <c r="A48" i="13"/>
  <c r="O13" i="4"/>
  <c r="P11" i="4"/>
  <c r="M12" i="4"/>
  <c r="N12" i="4" s="1"/>
  <c r="Q12" i="4" s="1"/>
  <c r="L11" i="4"/>
  <c r="L13" i="4"/>
  <c r="O12" i="4"/>
  <c r="P12" i="4"/>
  <c r="M10" i="4"/>
  <c r="M13" i="4"/>
  <c r="O10" i="4"/>
  <c r="O11" i="4"/>
  <c r="L10" i="4"/>
  <c r="M11" i="4"/>
  <c r="P13" i="4"/>
  <c r="N8" i="4"/>
  <c r="S8" i="4" s="1"/>
  <c r="AQ50" i="4"/>
  <c r="F42" i="4" s="1"/>
  <c r="AS42" i="4" s="1"/>
  <c r="AR50" i="4"/>
  <c r="H35" i="1" s="1"/>
  <c r="AT3" i="7" s="1"/>
  <c r="AR23" i="4"/>
  <c r="P34" i="1" s="1"/>
  <c r="AS3" i="7" s="1"/>
  <c r="AQ23" i="4"/>
  <c r="F15" i="4" s="1"/>
  <c r="AQ32" i="4"/>
  <c r="F24" i="4" s="1"/>
  <c r="AQ41" i="4"/>
  <c r="F33" i="4" s="1"/>
  <c r="AR14" i="4"/>
  <c r="H34" i="1" s="1"/>
  <c r="AR3" i="7" s="1"/>
  <c r="AQ59" i="4"/>
  <c r="F51" i="4" s="1"/>
  <c r="AR59" i="4"/>
  <c r="P35" i="1" s="1"/>
  <c r="AU3" i="7" s="1"/>
  <c r="AR32" i="4"/>
  <c r="H33" i="1" s="1"/>
  <c r="R33" i="4"/>
  <c r="Q33" i="4"/>
  <c r="S33" i="4"/>
  <c r="S55" i="4"/>
  <c r="Q55" i="4"/>
  <c r="R55" i="4"/>
  <c r="R84" i="4"/>
  <c r="S84" i="4"/>
  <c r="Q84" i="4"/>
  <c r="S52" i="4"/>
  <c r="R52" i="4"/>
  <c r="Q52" i="4"/>
  <c r="S57" i="4"/>
  <c r="Q57" i="4"/>
  <c r="R57" i="4"/>
  <c r="Q79" i="4"/>
  <c r="S79" i="4"/>
  <c r="R79" i="4"/>
  <c r="R47" i="4"/>
  <c r="Q47" i="4"/>
  <c r="R80" i="4"/>
  <c r="S80" i="4"/>
  <c r="Q80" i="4"/>
  <c r="S64" i="4"/>
  <c r="Q64" i="4"/>
  <c r="R64" i="4"/>
  <c r="Q48" i="4"/>
  <c r="R48" i="4"/>
  <c r="S48" i="4"/>
  <c r="Q81" i="4"/>
  <c r="S81" i="4"/>
  <c r="R81" i="4"/>
  <c r="S73" i="4"/>
  <c r="Q73" i="4"/>
  <c r="R73" i="4"/>
  <c r="R61" i="4"/>
  <c r="S61" i="4"/>
  <c r="Q61" i="4"/>
  <c r="S60" i="4"/>
  <c r="Q60" i="4"/>
  <c r="R60" i="4"/>
  <c r="Q46" i="4"/>
  <c r="S46" i="4"/>
  <c r="R46" i="4"/>
  <c r="S83" i="4"/>
  <c r="R83" i="4"/>
  <c r="Q83" i="4"/>
  <c r="R67" i="4"/>
  <c r="S67" i="4"/>
  <c r="Q67" i="4"/>
  <c r="S51" i="4"/>
  <c r="Q51" i="4"/>
  <c r="R51" i="4"/>
  <c r="R35" i="4"/>
  <c r="Q35" i="4"/>
  <c r="S35" i="4"/>
  <c r="S70" i="4"/>
  <c r="R70" i="4"/>
  <c r="Q70" i="4"/>
  <c r="Q38" i="4"/>
  <c r="R38" i="4"/>
  <c r="S38" i="4"/>
  <c r="R53" i="4"/>
  <c r="Q53" i="4"/>
  <c r="S53" i="4"/>
  <c r="R37" i="4"/>
  <c r="Q37" i="4"/>
  <c r="S37" i="4"/>
  <c r="S82" i="4"/>
  <c r="Q82" i="4"/>
  <c r="R82" i="4"/>
  <c r="R66" i="4"/>
  <c r="Q66" i="4"/>
  <c r="S66" i="4"/>
  <c r="S50" i="4"/>
  <c r="Q50" i="4"/>
  <c r="R50" i="4"/>
  <c r="R34" i="4"/>
  <c r="S34" i="4"/>
  <c r="Q34" i="4"/>
  <c r="AQ14" i="4"/>
  <c r="F6" i="4" s="1"/>
  <c r="AR41" i="4"/>
  <c r="P33" i="1" s="1"/>
  <c r="AQ3" i="7" s="1"/>
  <c r="S85" i="4"/>
  <c r="Q85" i="4"/>
  <c r="R85" i="4"/>
  <c r="R49" i="4"/>
  <c r="S49" i="4"/>
  <c r="Q49" i="4"/>
  <c r="R71" i="4"/>
  <c r="S71" i="4"/>
  <c r="Q71" i="4"/>
  <c r="Q39" i="4"/>
  <c r="R39" i="4"/>
  <c r="S39" i="4"/>
  <c r="R68" i="4"/>
  <c r="Q68" i="4"/>
  <c r="S68" i="4"/>
  <c r="Q36" i="4"/>
  <c r="S36" i="4"/>
  <c r="R36" i="4"/>
  <c r="S41" i="4"/>
  <c r="Q41" i="4"/>
  <c r="R41" i="4"/>
  <c r="Q77" i="4"/>
  <c r="S77" i="4"/>
  <c r="R77" i="4"/>
  <c r="Q63" i="4"/>
  <c r="S63" i="4"/>
  <c r="R63" i="4"/>
  <c r="R72" i="4"/>
  <c r="Q72" i="4"/>
  <c r="S72" i="4"/>
  <c r="S56" i="4"/>
  <c r="Q56" i="4"/>
  <c r="R56" i="4"/>
  <c r="R40" i="4"/>
  <c r="Q40" i="4"/>
  <c r="S40" i="4"/>
  <c r="Q65" i="4"/>
  <c r="S65" i="4"/>
  <c r="R65" i="4"/>
  <c r="Q69" i="4"/>
  <c r="S69" i="4"/>
  <c r="R69" i="4"/>
  <c r="R62" i="4"/>
  <c r="Q62" i="4"/>
  <c r="S62" i="4"/>
  <c r="R76" i="4"/>
  <c r="Q76" i="4"/>
  <c r="S76" i="4"/>
  <c r="Q44" i="4"/>
  <c r="S44" i="4"/>
  <c r="R44" i="4"/>
  <c r="S78" i="4"/>
  <c r="R78" i="4"/>
  <c r="Q78" i="4"/>
  <c r="R75" i="4"/>
  <c r="Q75" i="4"/>
  <c r="S75" i="4"/>
  <c r="R59" i="4"/>
  <c r="Q59" i="4"/>
  <c r="S59" i="4"/>
  <c r="R43" i="4"/>
  <c r="Q43" i="4"/>
  <c r="S43" i="4"/>
  <c r="Q86" i="4"/>
  <c r="S86" i="4"/>
  <c r="R86" i="4"/>
  <c r="Q54" i="4"/>
  <c r="S54" i="4"/>
  <c r="R54" i="4"/>
  <c r="R45" i="4"/>
  <c r="S45" i="4"/>
  <c r="Q45" i="4"/>
  <c r="Q74" i="4"/>
  <c r="S74" i="4"/>
  <c r="R74" i="4"/>
  <c r="Q58" i="4"/>
  <c r="S58" i="4"/>
  <c r="R58" i="4"/>
  <c r="Q42" i="4"/>
  <c r="S42" i="4"/>
  <c r="R42" i="4"/>
  <c r="S19" i="4" l="1"/>
  <c r="Q29" i="4"/>
  <c r="S31" i="4"/>
  <c r="R17" i="4"/>
  <c r="Q14" i="4"/>
  <c r="R25" i="4"/>
  <c r="S28" i="4"/>
  <c r="S32" i="4"/>
  <c r="S29" i="4"/>
  <c r="S16" i="4"/>
  <c r="S14" i="4"/>
  <c r="L112" i="4"/>
  <c r="Q21" i="4"/>
  <c r="R24" i="4"/>
  <c r="Q22" i="4"/>
  <c r="Q16" i="4"/>
  <c r="L94" i="4"/>
  <c r="Q27" i="4"/>
  <c r="L105" i="4"/>
  <c r="Q25" i="4"/>
  <c r="Q17" i="4"/>
  <c r="Q31" i="4"/>
  <c r="L104" i="4"/>
  <c r="S27" i="4"/>
  <c r="R28" i="4"/>
  <c r="Q19" i="4"/>
  <c r="R18" i="4"/>
  <c r="L101" i="4"/>
  <c r="S26" i="4"/>
  <c r="S18" i="4"/>
  <c r="Q30" i="4"/>
  <c r="S22" i="4"/>
  <c r="R32" i="4"/>
  <c r="R20" i="4"/>
  <c r="L99" i="4"/>
  <c r="L100" i="4"/>
  <c r="Q20" i="4"/>
  <c r="Q23" i="4"/>
  <c r="R30" i="4"/>
  <c r="L114" i="4"/>
  <c r="R26" i="4"/>
  <c r="R21" i="4"/>
  <c r="Q24" i="4"/>
  <c r="S23" i="4"/>
  <c r="L103" i="4"/>
  <c r="L102" i="4"/>
  <c r="L108" i="4"/>
  <c r="L106" i="4"/>
  <c r="R23" i="4"/>
  <c r="L97" i="4"/>
  <c r="L110" i="4"/>
  <c r="L98" i="4"/>
  <c r="L113" i="4"/>
  <c r="R15" i="4"/>
  <c r="N9" i="4"/>
  <c r="L91" i="4" s="1"/>
  <c r="N7" i="4"/>
  <c r="R7" i="4" s="1"/>
  <c r="S15" i="4"/>
  <c r="N11" i="4"/>
  <c r="R11" i="4" s="1"/>
  <c r="C47" i="13"/>
  <c r="B47" i="13"/>
  <c r="C127" i="13"/>
  <c r="B127" i="13"/>
  <c r="C45" i="13"/>
  <c r="B45" i="13"/>
  <c r="C48" i="13"/>
  <c r="B48" i="13"/>
  <c r="C46" i="13"/>
  <c r="B46" i="13"/>
  <c r="C44" i="13"/>
  <c r="B44" i="13"/>
  <c r="R12" i="4"/>
  <c r="N13" i="4"/>
  <c r="L95" i="4" s="1"/>
  <c r="N10" i="4"/>
  <c r="L92" i="4" s="1"/>
  <c r="R8" i="4"/>
  <c r="S12" i="4"/>
  <c r="L90" i="4"/>
  <c r="Q8" i="4"/>
  <c r="A37" i="14"/>
  <c r="P36" i="1"/>
  <c r="N48" i="1" s="1"/>
  <c r="AY3" i="7" s="1"/>
  <c r="AP3" i="7"/>
  <c r="AV3" i="7" s="1"/>
  <c r="A46" i="14"/>
  <c r="AS51" i="4"/>
  <c r="S9" i="4" l="1"/>
  <c r="Q9" i="4"/>
  <c r="R9" i="4"/>
  <c r="L89" i="4"/>
  <c r="L93" i="4"/>
  <c r="S7" i="4"/>
  <c r="Q7" i="4"/>
  <c r="S11" i="4"/>
  <c r="Q11" i="4"/>
  <c r="Q10" i="4"/>
  <c r="S10" i="4"/>
  <c r="R10" i="4"/>
  <c r="Q13" i="4"/>
  <c r="S13" i="4"/>
  <c r="R13" i="4"/>
</calcChain>
</file>

<file path=xl/sharedStrings.xml><?xml version="1.0" encoding="utf-8"?>
<sst xmlns="http://schemas.openxmlformats.org/spreadsheetml/2006/main" count="830" uniqueCount="318">
  <si>
    <t>チーム登録番号：</t>
    <rPh sb="3" eb="5">
      <t>トウロク</t>
    </rPh>
    <rPh sb="5" eb="7">
      <t>バンゴウ</t>
    </rPh>
    <phoneticPr fontId="2"/>
  </si>
  <si>
    <t>チーム名称：</t>
    <rPh sb="3" eb="5">
      <t>メイショウ</t>
    </rPh>
    <phoneticPr fontId="2"/>
  </si>
  <si>
    <t>チーム略称：</t>
    <rPh sb="3" eb="5">
      <t>リャクショウ</t>
    </rPh>
    <phoneticPr fontId="2"/>
  </si>
  <si>
    <t>申込責任者：</t>
    <rPh sb="0" eb="2">
      <t>モウシコミ</t>
    </rPh>
    <rPh sb="2" eb="5">
      <t>セキニンシャ</t>
    </rPh>
    <phoneticPr fontId="2"/>
  </si>
  <si>
    <t>連絡先住所：</t>
    <rPh sb="0" eb="3">
      <t>レンラクサキ</t>
    </rPh>
    <rPh sb="3" eb="5">
      <t>ジュウショ</t>
    </rPh>
    <phoneticPr fontId="2"/>
  </si>
  <si>
    <t>〒</t>
    <phoneticPr fontId="2"/>
  </si>
  <si>
    <t>℡</t>
    <phoneticPr fontId="2"/>
  </si>
  <si>
    <t>大会初日：</t>
    <rPh sb="0" eb="2">
      <t>タイカイ</t>
    </rPh>
    <rPh sb="2" eb="4">
      <t>ショニチ</t>
    </rPh>
    <phoneticPr fontId="2"/>
  </si>
  <si>
    <t>大会最終日：</t>
    <rPh sb="0" eb="2">
      <t>タイカイ</t>
    </rPh>
    <rPh sb="2" eb="5">
      <t>サイシュウビ</t>
    </rPh>
    <phoneticPr fontId="2"/>
  </si>
  <si>
    <t>生年月日</t>
    <rPh sb="0" eb="2">
      <t>セイネン</t>
    </rPh>
    <rPh sb="2" eb="4">
      <t>ガッピ</t>
    </rPh>
    <phoneticPr fontId="2"/>
  </si>
  <si>
    <t>登録種別</t>
    <rPh sb="0" eb="2">
      <t>トウロク</t>
    </rPh>
    <rPh sb="2" eb="4">
      <t>シュベツ</t>
    </rPh>
    <phoneticPr fontId="2"/>
  </si>
  <si>
    <t>No</t>
    <phoneticPr fontId="2"/>
  </si>
  <si>
    <t>姓</t>
    <rPh sb="0" eb="1">
      <t>セイ</t>
    </rPh>
    <phoneticPr fontId="2"/>
  </si>
  <si>
    <t>名</t>
    <rPh sb="0" eb="1">
      <t>ナ</t>
    </rPh>
    <phoneticPr fontId="2"/>
  </si>
  <si>
    <t>姓カナ</t>
    <rPh sb="0" eb="1">
      <t>セイ</t>
    </rPh>
    <phoneticPr fontId="2"/>
  </si>
  <si>
    <t>名カナ</t>
    <rPh sb="0" eb="1">
      <t>ナ</t>
    </rPh>
    <phoneticPr fontId="2"/>
  </si>
  <si>
    <t>No.</t>
    <phoneticPr fontId="2"/>
  </si>
  <si>
    <t>チーム名</t>
    <rPh sb="3" eb="4">
      <t>メイ</t>
    </rPh>
    <phoneticPr fontId="2"/>
  </si>
  <si>
    <t>合計年齢</t>
    <rPh sb="0" eb="2">
      <t>ゴウケイ</t>
    </rPh>
    <rPh sb="2" eb="4">
      <t>ネンレイ</t>
    </rPh>
    <phoneticPr fontId="2"/>
  </si>
  <si>
    <t>第一泳者</t>
    <rPh sb="0" eb="2">
      <t>ダイイチ</t>
    </rPh>
    <rPh sb="2" eb="4">
      <t>エイシャ</t>
    </rPh>
    <phoneticPr fontId="2"/>
  </si>
  <si>
    <t>第二泳者</t>
    <rPh sb="0" eb="2">
      <t>ダイニ</t>
    </rPh>
    <rPh sb="2" eb="4">
      <t>エイシャ</t>
    </rPh>
    <phoneticPr fontId="2"/>
  </si>
  <si>
    <t>第三泳者</t>
    <rPh sb="0" eb="1">
      <t>ダイ</t>
    </rPh>
    <rPh sb="1" eb="2">
      <t>サン</t>
    </rPh>
    <rPh sb="2" eb="4">
      <t>エイシャ</t>
    </rPh>
    <phoneticPr fontId="2"/>
  </si>
  <si>
    <t>第四泳者</t>
    <rPh sb="0" eb="1">
      <t>ダイ</t>
    </rPh>
    <rPh sb="1" eb="2">
      <t>ヨン</t>
    </rPh>
    <rPh sb="2" eb="4">
      <t>エイシャ</t>
    </rPh>
    <phoneticPr fontId="2"/>
  </si>
  <si>
    <t>ｴﾝﾄﾘｰﾀｲﾑ</t>
    <phoneticPr fontId="2"/>
  </si>
  <si>
    <t>年齢</t>
    <rPh sb="0" eb="2">
      <t>ネンレイ</t>
    </rPh>
    <phoneticPr fontId="2"/>
  </si>
  <si>
    <t>区分</t>
    <rPh sb="0" eb="2">
      <t>クブン</t>
    </rPh>
    <phoneticPr fontId="2"/>
  </si>
  <si>
    <t>Fax</t>
    <phoneticPr fontId="2"/>
  </si>
  <si>
    <t>メールアドレス</t>
    <phoneticPr fontId="2"/>
  </si>
  <si>
    <t>競技役員：</t>
    <rPh sb="0" eb="2">
      <t>キョウギ</t>
    </rPh>
    <rPh sb="2" eb="4">
      <t>ヤクイン</t>
    </rPh>
    <phoneticPr fontId="2"/>
  </si>
  <si>
    <t>６日</t>
    <rPh sb="1" eb="2">
      <t>ニチ</t>
    </rPh>
    <phoneticPr fontId="2"/>
  </si>
  <si>
    <t>７日</t>
    <rPh sb="1" eb="2">
      <t>ニチ</t>
    </rPh>
    <phoneticPr fontId="2"/>
  </si>
  <si>
    <t>フリガナ</t>
    <phoneticPr fontId="2"/>
  </si>
  <si>
    <t>◎参加人数</t>
    <rPh sb="1" eb="3">
      <t>サンカ</t>
    </rPh>
    <rPh sb="3" eb="5">
      <t>ニンズウ</t>
    </rPh>
    <phoneticPr fontId="2"/>
  </si>
  <si>
    <t>女子</t>
    <rPh sb="0" eb="2">
      <t>ジョシ</t>
    </rPh>
    <phoneticPr fontId="2"/>
  </si>
  <si>
    <t>男子</t>
    <rPh sb="0" eb="2">
      <t>ダンシ</t>
    </rPh>
    <phoneticPr fontId="2"/>
  </si>
  <si>
    <t>合計</t>
    <rPh sb="0" eb="2">
      <t>ゴウケイ</t>
    </rPh>
    <phoneticPr fontId="2"/>
  </si>
  <si>
    <t>◎リレー種目数</t>
    <rPh sb="4" eb="6">
      <t>シュモク</t>
    </rPh>
    <rPh sb="6" eb="7">
      <t>スウ</t>
    </rPh>
    <phoneticPr fontId="2"/>
  </si>
  <si>
    <t>◎個人種目数</t>
    <rPh sb="1" eb="3">
      <t>コジン</t>
    </rPh>
    <rPh sb="3" eb="5">
      <t>シュモク</t>
    </rPh>
    <rPh sb="5" eb="6">
      <t>スウ</t>
    </rPh>
    <phoneticPr fontId="2"/>
  </si>
  <si>
    <t>女子メドレー</t>
    <rPh sb="0" eb="2">
      <t>ジョシ</t>
    </rPh>
    <phoneticPr fontId="2"/>
  </si>
  <si>
    <t>男子メドレー</t>
    <rPh sb="0" eb="2">
      <t>ダンシ</t>
    </rPh>
    <phoneticPr fontId="2"/>
  </si>
  <si>
    <t>混合メドレー</t>
    <rPh sb="0" eb="2">
      <t>コンゴウ</t>
    </rPh>
    <phoneticPr fontId="2"/>
  </si>
  <si>
    <t>女子フリー</t>
    <rPh sb="0" eb="2">
      <t>ジョシ</t>
    </rPh>
    <phoneticPr fontId="2"/>
  </si>
  <si>
    <t>男子フリー</t>
    <rPh sb="0" eb="2">
      <t>ダンシ</t>
    </rPh>
    <phoneticPr fontId="2"/>
  </si>
  <si>
    <t>混合フリー</t>
    <rPh sb="0" eb="2">
      <t>コンゴウ</t>
    </rPh>
    <phoneticPr fontId="2"/>
  </si>
  <si>
    <t>リレー合計</t>
    <rPh sb="3" eb="5">
      <t>ゴウケイ</t>
    </rPh>
    <phoneticPr fontId="2"/>
  </si>
  <si>
    <t>◎申込金明細</t>
    <rPh sb="1" eb="3">
      <t>モウシコミ</t>
    </rPh>
    <rPh sb="3" eb="4">
      <t>キン</t>
    </rPh>
    <rPh sb="4" eb="6">
      <t>メイサイ</t>
    </rPh>
    <phoneticPr fontId="2"/>
  </si>
  <si>
    <t>プログラム</t>
    <phoneticPr fontId="2"/>
  </si>
  <si>
    <t>合計金額</t>
    <rPh sb="0" eb="2">
      <t>ゴウケイ</t>
    </rPh>
    <rPh sb="2" eb="4">
      <t>キンガク</t>
    </rPh>
    <phoneticPr fontId="2"/>
  </si>
  <si>
    <t>【　男子　】</t>
    <rPh sb="2" eb="4">
      <t>ダンシ</t>
    </rPh>
    <phoneticPr fontId="2"/>
  </si>
  <si>
    <t>【　女子　】</t>
    <rPh sb="2" eb="4">
      <t>ジョシ</t>
    </rPh>
    <phoneticPr fontId="2"/>
  </si>
  <si>
    <t>出場種目数</t>
    <rPh sb="0" eb="2">
      <t>シュツジョウ</t>
    </rPh>
    <rPh sb="2" eb="4">
      <t>シュモク</t>
    </rPh>
    <rPh sb="4" eb="5">
      <t>スウ</t>
    </rPh>
    <phoneticPr fontId="2"/>
  </si>
  <si>
    <t>①</t>
    <phoneticPr fontId="2"/>
  </si>
  <si>
    <t>②</t>
    <phoneticPr fontId="2"/>
  </si>
  <si>
    <t>③</t>
    <phoneticPr fontId="2"/>
  </si>
  <si>
    <t>④</t>
    <phoneticPr fontId="2"/>
  </si>
  <si>
    <t>＝</t>
    <phoneticPr fontId="2"/>
  </si>
  <si>
    <t>×</t>
    <phoneticPr fontId="2"/>
  </si>
  <si>
    <t>×</t>
    <phoneticPr fontId="2"/>
  </si>
  <si>
    <t>種目重複</t>
    <rPh sb="0" eb="2">
      <t>シュモク</t>
    </rPh>
    <rPh sb="2" eb="4">
      <t>チョウフク</t>
    </rPh>
    <phoneticPr fontId="2"/>
  </si>
  <si>
    <t>【　男子メドレーリレー　】</t>
    <rPh sb="2" eb="4">
      <t>ダンシ</t>
    </rPh>
    <phoneticPr fontId="2"/>
  </si>
  <si>
    <t>【　男子フリーリレー　】</t>
    <rPh sb="2" eb="4">
      <t>ダンシ</t>
    </rPh>
    <phoneticPr fontId="2"/>
  </si>
  <si>
    <t>【　女子メドレーリレー　】</t>
    <rPh sb="2" eb="4">
      <t>ジョシ</t>
    </rPh>
    <phoneticPr fontId="2"/>
  </si>
  <si>
    <t>【　女子フリーリレー　】</t>
    <rPh sb="2" eb="4">
      <t>ジョシ</t>
    </rPh>
    <phoneticPr fontId="2"/>
  </si>
  <si>
    <t>【　混合メドレーリレー　】</t>
    <rPh sb="2" eb="4">
      <t>コンゴウ</t>
    </rPh>
    <phoneticPr fontId="2"/>
  </si>
  <si>
    <t>【　混合フリーリレー　】</t>
    <rPh sb="2" eb="4">
      <t>コンゴウ</t>
    </rPh>
    <phoneticPr fontId="2"/>
  </si>
  <si>
    <t>※個人種目の入力を先に行って下さい。</t>
    <rPh sb="1" eb="3">
      <t>コジン</t>
    </rPh>
    <rPh sb="3" eb="5">
      <t>シュモク</t>
    </rPh>
    <rPh sb="6" eb="8">
      <t>ニュウリョク</t>
    </rPh>
    <rPh sb="9" eb="10">
      <t>サキ</t>
    </rPh>
    <rPh sb="11" eb="12">
      <t>オコナ</t>
    </rPh>
    <rPh sb="14" eb="15">
      <t>クダ</t>
    </rPh>
    <phoneticPr fontId="2"/>
  </si>
  <si>
    <t>　</t>
    <phoneticPr fontId="13"/>
  </si>
  <si>
    <t>　　　　　　　　　　　</t>
    <phoneticPr fontId="13"/>
  </si>
  <si>
    <t>出　場　者　選　手　・　署　名　捺　印</t>
    <rPh sb="0" eb="1">
      <t>デ</t>
    </rPh>
    <rPh sb="2" eb="3">
      <t>バ</t>
    </rPh>
    <rPh sb="4" eb="5">
      <t>シャ</t>
    </rPh>
    <rPh sb="6" eb="7">
      <t>セン</t>
    </rPh>
    <rPh sb="8" eb="9">
      <t>テ</t>
    </rPh>
    <rPh sb="12" eb="13">
      <t>ショ</t>
    </rPh>
    <rPh sb="14" eb="15">
      <t>メイ</t>
    </rPh>
    <rPh sb="16" eb="17">
      <t>ナツ</t>
    </rPh>
    <rPh sb="18" eb="19">
      <t>イン</t>
    </rPh>
    <phoneticPr fontId="13"/>
  </si>
  <si>
    <t>Ｎｏ</t>
    <phoneticPr fontId="13"/>
  </si>
  <si>
    <t>印</t>
    <rPh sb="0" eb="1">
      <t>イン</t>
    </rPh>
    <phoneticPr fontId="13"/>
  </si>
  <si>
    <t>Ｎo</t>
    <phoneticPr fontId="13"/>
  </si>
  <si>
    <t>年　　　　月　　　　日</t>
    <rPh sb="0" eb="1">
      <t>ネン</t>
    </rPh>
    <rPh sb="5" eb="6">
      <t>ガツ</t>
    </rPh>
    <rPh sb="10" eb="11">
      <t>ニチ</t>
    </rPh>
    <phoneticPr fontId="13"/>
  </si>
  <si>
    <t>チーム名</t>
    <rPh sb="3" eb="4">
      <t>メイ</t>
    </rPh>
    <phoneticPr fontId="13"/>
  </si>
  <si>
    <t>住所〒</t>
    <rPh sb="0" eb="2">
      <t>ジュウショ</t>
    </rPh>
    <phoneticPr fontId="13"/>
  </si>
  <si>
    <t>ＴＥＬ</t>
    <phoneticPr fontId="13"/>
  </si>
  <si>
    <t>責任者名</t>
    <rPh sb="0" eb="3">
      <t>セキニンシャ</t>
    </rPh>
    <rPh sb="3" eb="4">
      <t>メイ</t>
    </rPh>
    <phoneticPr fontId="13"/>
  </si>
  <si>
    <t>色のついた部分のみ入力願います。</t>
    <rPh sb="0" eb="1">
      <t>イロ</t>
    </rPh>
    <rPh sb="5" eb="7">
      <t>ブブン</t>
    </rPh>
    <rPh sb="9" eb="11">
      <t>ニュウリョク</t>
    </rPh>
    <rPh sb="11" eb="12">
      <t>ネガ</t>
    </rPh>
    <phoneticPr fontId="2"/>
  </si>
  <si>
    <t>◎振込明細</t>
    <rPh sb="1" eb="3">
      <t>フリコミ</t>
    </rPh>
    <rPh sb="3" eb="5">
      <t>メイサイ</t>
    </rPh>
    <phoneticPr fontId="2"/>
  </si>
  <si>
    <t>※　振込手数料はチーム負担となります。</t>
    <rPh sb="2" eb="4">
      <t>フリコミ</t>
    </rPh>
    <rPh sb="4" eb="7">
      <t>テスウリョウ</t>
    </rPh>
    <rPh sb="11" eb="13">
      <t>フタン</t>
    </rPh>
    <phoneticPr fontId="2"/>
  </si>
  <si>
    <t>※　チーム名でお振込下さい。</t>
    <rPh sb="5" eb="6">
      <t>メイ</t>
    </rPh>
    <rPh sb="8" eb="10">
      <t>フリコミ</t>
    </rPh>
    <rPh sb="10" eb="11">
      <t>クダ</t>
    </rPh>
    <phoneticPr fontId="2"/>
  </si>
  <si>
    <t>に</t>
    <phoneticPr fontId="2"/>
  </si>
  <si>
    <t>名義で</t>
    <rPh sb="0" eb="2">
      <t>メイギ</t>
    </rPh>
    <phoneticPr fontId="2"/>
  </si>
  <si>
    <t>より</t>
    <phoneticPr fontId="2"/>
  </si>
  <si>
    <t>を振込済み。</t>
    <rPh sb="1" eb="3">
      <t>フリコミ</t>
    </rPh>
    <rPh sb="3" eb="4">
      <t>ズ</t>
    </rPh>
    <phoneticPr fontId="2"/>
  </si>
  <si>
    <t>指定口座</t>
    <rPh sb="0" eb="2">
      <t>シテイ</t>
    </rPh>
    <rPh sb="2" eb="4">
      <t>コウザ</t>
    </rPh>
    <phoneticPr fontId="2"/>
  </si>
  <si>
    <t>みずほ銀行　　市ヶ谷支店</t>
    <rPh sb="3" eb="5">
      <t>ギンコウ</t>
    </rPh>
    <rPh sb="7" eb="10">
      <t>イチガヤ</t>
    </rPh>
    <rPh sb="10" eb="12">
      <t>シテン</t>
    </rPh>
    <phoneticPr fontId="2"/>
  </si>
  <si>
    <t>普通預金　　　１８３０７３３</t>
    <rPh sb="0" eb="2">
      <t>フツウ</t>
    </rPh>
    <rPh sb="2" eb="4">
      <t>ヨキン</t>
    </rPh>
    <phoneticPr fontId="2"/>
  </si>
  <si>
    <t>口座名　　　　ＦＩＡマスターズ事務局</t>
    <rPh sb="7" eb="10">
      <t>エフアイエー</t>
    </rPh>
    <rPh sb="15" eb="18">
      <t>ジムキョク</t>
    </rPh>
    <phoneticPr fontId="2"/>
  </si>
  <si>
    <t>リレーオーダー用紙</t>
    <rPh sb="7" eb="9">
      <t>ヨウシ</t>
    </rPh>
    <phoneticPr fontId="2"/>
  </si>
  <si>
    <t>申込一覧表</t>
    <rPh sb="0" eb="2">
      <t>モウシコミ</t>
    </rPh>
    <rPh sb="2" eb="4">
      <t>イチラン</t>
    </rPh>
    <rPh sb="4" eb="5">
      <t>ヒョウ</t>
    </rPh>
    <phoneticPr fontId="2"/>
  </si>
  <si>
    <t>申込書</t>
    <rPh sb="0" eb="3">
      <t>モウシコミショ</t>
    </rPh>
    <phoneticPr fontId="2"/>
  </si>
  <si>
    <t>チーム名フリガナ：</t>
    <rPh sb="3" eb="4">
      <t>メイ</t>
    </rPh>
    <phoneticPr fontId="2"/>
  </si>
  <si>
    <t>X-MR</t>
    <phoneticPr fontId="2"/>
  </si>
  <si>
    <t>X-FR</t>
    <phoneticPr fontId="2"/>
  </si>
  <si>
    <t>MR</t>
    <phoneticPr fontId="2"/>
  </si>
  <si>
    <t>FR</t>
    <phoneticPr fontId="2"/>
  </si>
  <si>
    <t>振込日</t>
    <rPh sb="0" eb="2">
      <t>フリコミ</t>
    </rPh>
    <rPh sb="2" eb="3">
      <t>ビ</t>
    </rPh>
    <phoneticPr fontId="2"/>
  </si>
  <si>
    <t>名義</t>
    <rPh sb="0" eb="2">
      <t>メイギ</t>
    </rPh>
    <phoneticPr fontId="2"/>
  </si>
  <si>
    <t>金融機関</t>
    <rPh sb="0" eb="2">
      <t>キンユウ</t>
    </rPh>
    <rPh sb="2" eb="4">
      <t>キカン</t>
    </rPh>
    <phoneticPr fontId="2"/>
  </si>
  <si>
    <t>チーム番号</t>
    <rPh sb="3" eb="5">
      <t>バンゴウ</t>
    </rPh>
    <phoneticPr fontId="2"/>
  </si>
  <si>
    <t>チーム略称</t>
    <rPh sb="3" eb="5">
      <t>リャクショウ</t>
    </rPh>
    <phoneticPr fontId="2"/>
  </si>
  <si>
    <t>連絡責任者名</t>
    <rPh sb="0" eb="2">
      <t>レンラク</t>
    </rPh>
    <rPh sb="2" eb="5">
      <t>セキニンシャ</t>
    </rPh>
    <rPh sb="5" eb="6">
      <t>メイ</t>
    </rPh>
    <phoneticPr fontId="2"/>
  </si>
  <si>
    <t>責任者カナ</t>
    <rPh sb="0" eb="3">
      <t>セキニンシャ</t>
    </rPh>
    <phoneticPr fontId="2"/>
  </si>
  <si>
    <t>郵便番号</t>
    <rPh sb="0" eb="4">
      <t>ユウビンバンゴウ</t>
    </rPh>
    <phoneticPr fontId="2"/>
  </si>
  <si>
    <t>チーム名カナ</t>
    <rPh sb="3" eb="4">
      <t>メイ</t>
    </rPh>
    <phoneticPr fontId="2"/>
  </si>
  <si>
    <t>住所１</t>
    <rPh sb="0" eb="2">
      <t>ジュウショ</t>
    </rPh>
    <phoneticPr fontId="2"/>
  </si>
  <si>
    <t>住所２</t>
    <rPh sb="0" eb="2">
      <t>ジュウショ</t>
    </rPh>
    <phoneticPr fontId="2"/>
  </si>
  <si>
    <t>電話番号</t>
    <rPh sb="0" eb="2">
      <t>デンワ</t>
    </rPh>
    <rPh sb="2" eb="4">
      <t>バンゴウ</t>
    </rPh>
    <phoneticPr fontId="2"/>
  </si>
  <si>
    <t>ＦＡＸ番号</t>
    <rPh sb="3" eb="5">
      <t>バンゴウ</t>
    </rPh>
    <phoneticPr fontId="2"/>
  </si>
  <si>
    <t>メールアドレス</t>
    <phoneticPr fontId="2"/>
  </si>
  <si>
    <t>女子一般</t>
    <rPh sb="0" eb="2">
      <t>ジョシ</t>
    </rPh>
    <rPh sb="2" eb="4">
      <t>イッパン</t>
    </rPh>
    <phoneticPr fontId="2"/>
  </si>
  <si>
    <t>女子招待</t>
    <rPh sb="0" eb="2">
      <t>ジョシ</t>
    </rPh>
    <rPh sb="2" eb="4">
      <t>ショウタイ</t>
    </rPh>
    <phoneticPr fontId="2"/>
  </si>
  <si>
    <t>女子合計</t>
    <rPh sb="0" eb="2">
      <t>ジョシ</t>
    </rPh>
    <rPh sb="2" eb="4">
      <t>ゴウケイ</t>
    </rPh>
    <phoneticPr fontId="2"/>
  </si>
  <si>
    <t>男子一般</t>
    <rPh sb="0" eb="2">
      <t>ダンシ</t>
    </rPh>
    <rPh sb="2" eb="4">
      <t>イッパン</t>
    </rPh>
    <phoneticPr fontId="2"/>
  </si>
  <si>
    <t>男子招待</t>
    <rPh sb="0" eb="2">
      <t>ダンシ</t>
    </rPh>
    <rPh sb="2" eb="4">
      <t>ショウタイ</t>
    </rPh>
    <phoneticPr fontId="2"/>
  </si>
  <si>
    <t>男子合計</t>
    <rPh sb="0" eb="2">
      <t>ダンシ</t>
    </rPh>
    <rPh sb="2" eb="4">
      <t>ゴウケイ</t>
    </rPh>
    <phoneticPr fontId="2"/>
  </si>
  <si>
    <t>参加人数</t>
    <rPh sb="0" eb="2">
      <t>サンカ</t>
    </rPh>
    <rPh sb="2" eb="4">
      <t>ニンズウ</t>
    </rPh>
    <phoneticPr fontId="2"/>
  </si>
  <si>
    <t>男女一般</t>
    <rPh sb="0" eb="2">
      <t>ダンジョ</t>
    </rPh>
    <rPh sb="2" eb="4">
      <t>イッパン</t>
    </rPh>
    <phoneticPr fontId="2"/>
  </si>
  <si>
    <t>男女招待</t>
    <rPh sb="0" eb="2">
      <t>ダンジョ</t>
    </rPh>
    <rPh sb="2" eb="4">
      <t>ショウタイ</t>
    </rPh>
    <phoneticPr fontId="2"/>
  </si>
  <si>
    <t>男女合計</t>
    <rPh sb="0" eb="2">
      <t>ダンジョ</t>
    </rPh>
    <rPh sb="2" eb="4">
      <t>ゴウケイ</t>
    </rPh>
    <phoneticPr fontId="2"/>
  </si>
  <si>
    <t>リレー種目数</t>
    <rPh sb="3" eb="5">
      <t>シュモク</t>
    </rPh>
    <rPh sb="5" eb="6">
      <t>スウ</t>
    </rPh>
    <phoneticPr fontId="2"/>
  </si>
  <si>
    <t>個人種目数</t>
    <rPh sb="0" eb="2">
      <t>コジン</t>
    </rPh>
    <rPh sb="2" eb="4">
      <t>シュモク</t>
    </rPh>
    <rPh sb="4" eb="5">
      <t>スウ</t>
    </rPh>
    <phoneticPr fontId="2"/>
  </si>
  <si>
    <t>女子MR</t>
    <rPh sb="0" eb="2">
      <t>ジョシ</t>
    </rPh>
    <phoneticPr fontId="2"/>
  </si>
  <si>
    <t>女子FR</t>
    <rPh sb="0" eb="2">
      <t>ジョシ</t>
    </rPh>
    <phoneticPr fontId="2"/>
  </si>
  <si>
    <t>男子MR</t>
    <rPh sb="0" eb="2">
      <t>ダンシ</t>
    </rPh>
    <phoneticPr fontId="2"/>
  </si>
  <si>
    <t>男子FR</t>
    <rPh sb="0" eb="2">
      <t>ダンシ</t>
    </rPh>
    <phoneticPr fontId="2"/>
  </si>
  <si>
    <t>混合MR</t>
    <rPh sb="0" eb="2">
      <t>コンゴウ</t>
    </rPh>
    <phoneticPr fontId="2"/>
  </si>
  <si>
    <t>混合FR</t>
    <rPh sb="0" eb="2">
      <t>コンゴウ</t>
    </rPh>
    <phoneticPr fontId="2"/>
  </si>
  <si>
    <t>ランキング</t>
    <phoneticPr fontId="2"/>
  </si>
  <si>
    <t>入金金額</t>
    <rPh sb="0" eb="2">
      <t>ニュウキン</t>
    </rPh>
    <rPh sb="2" eb="4">
      <t>キンガク</t>
    </rPh>
    <phoneticPr fontId="2"/>
  </si>
  <si>
    <t>No</t>
    <phoneticPr fontId="2"/>
  </si>
  <si>
    <t>種　　目</t>
    <rPh sb="0" eb="1">
      <t>タネ</t>
    </rPh>
    <rPh sb="3" eb="4">
      <t>メ</t>
    </rPh>
    <phoneticPr fontId="2"/>
  </si>
  <si>
    <t>社団法人日本フィットネス産業協会</t>
    <rPh sb="0" eb="2">
      <t>シャダン</t>
    </rPh>
    <rPh sb="2" eb="4">
      <t>ホウジン</t>
    </rPh>
    <rPh sb="4" eb="6">
      <t>ニホン</t>
    </rPh>
    <rPh sb="12" eb="14">
      <t>サンギョウ</t>
    </rPh>
    <rPh sb="14" eb="16">
      <t>キョウカイ</t>
    </rPh>
    <phoneticPr fontId="13"/>
  </si>
  <si>
    <t>　　誓　約　書</t>
    <rPh sb="2" eb="3">
      <t>チカイ</t>
    </rPh>
    <rPh sb="4" eb="5">
      <t>ヤク</t>
    </rPh>
    <rPh sb="6" eb="7">
      <t>ショ</t>
    </rPh>
    <phoneticPr fontId="13"/>
  </si>
  <si>
    <t>氏　名</t>
    <rPh sb="0" eb="1">
      <t>シ</t>
    </rPh>
    <rPh sb="2" eb="3">
      <t>メイ</t>
    </rPh>
    <phoneticPr fontId="13"/>
  </si>
  <si>
    <t>氏　名　</t>
    <rPh sb="0" eb="1">
      <t>シ</t>
    </rPh>
    <rPh sb="2" eb="3">
      <t>メイ</t>
    </rPh>
    <phoneticPr fontId="13"/>
  </si>
  <si>
    <t>競技役員資格</t>
    <rPh sb="0" eb="2">
      <t>キョウギ</t>
    </rPh>
    <rPh sb="2" eb="4">
      <t>ヤクイン</t>
    </rPh>
    <rPh sb="4" eb="6">
      <t>シカク</t>
    </rPh>
    <phoneticPr fontId="2"/>
  </si>
  <si>
    <t>競技役員経験</t>
    <rPh sb="0" eb="2">
      <t>キョウギ</t>
    </rPh>
    <rPh sb="2" eb="4">
      <t>ヤクイン</t>
    </rPh>
    <rPh sb="4" eb="6">
      <t>ケイケン</t>
    </rPh>
    <phoneticPr fontId="2"/>
  </si>
  <si>
    <t>役職名</t>
    <rPh sb="0" eb="2">
      <t>ヤクショク</t>
    </rPh>
    <rPh sb="2" eb="3">
      <t>メイ</t>
    </rPh>
    <phoneticPr fontId="2"/>
  </si>
  <si>
    <t>氏名</t>
    <rPh sb="0" eb="2">
      <t>シメイ</t>
    </rPh>
    <phoneticPr fontId="2"/>
  </si>
  <si>
    <t>資格</t>
    <rPh sb="0" eb="2">
      <t>シカク</t>
    </rPh>
    <phoneticPr fontId="2"/>
  </si>
  <si>
    <t>経験</t>
    <rPh sb="0" eb="2">
      <t>ケイケン</t>
    </rPh>
    <phoneticPr fontId="2"/>
  </si>
  <si>
    <t>役職</t>
    <rPh sb="0" eb="2">
      <t>ヤクショク</t>
    </rPh>
    <phoneticPr fontId="2"/>
  </si>
  <si>
    <t>１日目競技役員</t>
    <rPh sb="1" eb="2">
      <t>ニチ</t>
    </rPh>
    <rPh sb="2" eb="3">
      <t>メ</t>
    </rPh>
    <rPh sb="3" eb="5">
      <t>キョウギ</t>
    </rPh>
    <rPh sb="5" eb="7">
      <t>ヤクイン</t>
    </rPh>
    <phoneticPr fontId="2"/>
  </si>
  <si>
    <t>２日目競技役員</t>
    <rPh sb="1" eb="2">
      <t>ニチ</t>
    </rPh>
    <rPh sb="2" eb="3">
      <t>メ</t>
    </rPh>
    <rPh sb="3" eb="5">
      <t>キョウギ</t>
    </rPh>
    <rPh sb="5" eb="7">
      <t>ヤクイン</t>
    </rPh>
    <phoneticPr fontId="2"/>
  </si>
  <si>
    <t>Ｆ Ｉ Ａ マ ス タ ー ズ ス イ ミ ン グ 選 手 権 大 会 ２ ０ １ １</t>
    <rPh sb="26" eb="27">
      <t>セン</t>
    </rPh>
    <rPh sb="28" eb="29">
      <t>テ</t>
    </rPh>
    <rPh sb="30" eb="31">
      <t>ケン</t>
    </rPh>
    <rPh sb="32" eb="33">
      <t>ダイ</t>
    </rPh>
    <rPh sb="34" eb="35">
      <t>カイ</t>
    </rPh>
    <phoneticPr fontId="13"/>
  </si>
  <si>
    <t>－　　　　</t>
    <phoneticPr fontId="13"/>
  </si>
  <si>
    <t>所属番号</t>
    <rPh sb="0" eb="2">
      <t>ショゾク</t>
    </rPh>
    <rPh sb="2" eb="4">
      <t>バンゴウ</t>
    </rPh>
    <phoneticPr fontId="2"/>
  </si>
  <si>
    <t>所属名</t>
    <rPh sb="0" eb="3">
      <t>ショゾクメイ</t>
    </rPh>
    <phoneticPr fontId="2"/>
  </si>
  <si>
    <t>所属略称</t>
    <rPh sb="0" eb="2">
      <t>ショゾク</t>
    </rPh>
    <rPh sb="2" eb="4">
      <t>リャクショウ</t>
    </rPh>
    <phoneticPr fontId="2"/>
  </si>
  <si>
    <t>所属名カナ</t>
    <rPh sb="0" eb="3">
      <t>ショゾクメイ</t>
    </rPh>
    <phoneticPr fontId="2"/>
  </si>
  <si>
    <t>所属略称カナ</t>
    <rPh sb="0" eb="2">
      <t>ショゾク</t>
    </rPh>
    <rPh sb="2" eb="4">
      <t>リャクショウ</t>
    </rPh>
    <phoneticPr fontId="2"/>
  </si>
  <si>
    <t>選手No</t>
    <rPh sb="0" eb="2">
      <t>センシュ</t>
    </rPh>
    <phoneticPr fontId="2"/>
  </si>
  <si>
    <t>性別</t>
    <rPh sb="0" eb="2">
      <t>セイベツ</t>
    </rPh>
    <phoneticPr fontId="2"/>
  </si>
  <si>
    <t>氏名カナ</t>
    <rPh sb="0" eb="2">
      <t>シメイ</t>
    </rPh>
    <phoneticPr fontId="2"/>
  </si>
  <si>
    <t>区分No</t>
    <rPh sb="0" eb="2">
      <t>クブン</t>
    </rPh>
    <phoneticPr fontId="2"/>
  </si>
  <si>
    <t>JASF</t>
    <phoneticPr fontId="2"/>
  </si>
  <si>
    <t>登録100</t>
    <rPh sb="0" eb="2">
      <t>トウロク</t>
    </rPh>
    <phoneticPr fontId="2"/>
  </si>
  <si>
    <t>氏名2</t>
    <rPh sb="0" eb="2">
      <t>シメイ</t>
    </rPh>
    <phoneticPr fontId="2"/>
  </si>
  <si>
    <t>団体番号</t>
    <rPh sb="0" eb="2">
      <t>ダンタイ</t>
    </rPh>
    <rPh sb="2" eb="4">
      <t>バンゴウ</t>
    </rPh>
    <phoneticPr fontId="2"/>
  </si>
  <si>
    <t>種目No</t>
    <rPh sb="0" eb="2">
      <t>シュモク</t>
    </rPh>
    <phoneticPr fontId="2"/>
  </si>
  <si>
    <t>距離</t>
    <rPh sb="0" eb="2">
      <t>キョリ</t>
    </rPh>
    <phoneticPr fontId="2"/>
  </si>
  <si>
    <t>オープン</t>
    <phoneticPr fontId="2"/>
  </si>
  <si>
    <t>エントリータイム</t>
    <phoneticPr fontId="2"/>
  </si>
  <si>
    <t>エントリータイム</t>
    <phoneticPr fontId="2"/>
  </si>
  <si>
    <t>性別</t>
    <rPh sb="0" eb="2">
      <t>セイベツ</t>
    </rPh>
    <phoneticPr fontId="24"/>
  </si>
  <si>
    <t>チーム名</t>
    <rPh sb="3" eb="4">
      <t>メイ</t>
    </rPh>
    <phoneticPr fontId="24"/>
  </si>
  <si>
    <t>チーム名カナ</t>
    <rPh sb="3" eb="4">
      <t>メイ</t>
    </rPh>
    <phoneticPr fontId="24"/>
  </si>
  <si>
    <t>区分No</t>
    <rPh sb="0" eb="2">
      <t>クブン</t>
    </rPh>
    <phoneticPr fontId="24"/>
  </si>
  <si>
    <t>エントリータイム</t>
    <phoneticPr fontId="24"/>
  </si>
  <si>
    <t>団体番号</t>
    <rPh sb="0" eb="2">
      <t>ダンタイ</t>
    </rPh>
    <rPh sb="2" eb="4">
      <t>バンゴウ</t>
    </rPh>
    <phoneticPr fontId="24"/>
  </si>
  <si>
    <t>オープン</t>
    <phoneticPr fontId="24"/>
  </si>
  <si>
    <t>種目No</t>
    <rPh sb="0" eb="2">
      <t>シュモク</t>
    </rPh>
    <phoneticPr fontId="24"/>
  </si>
  <si>
    <t>距離</t>
    <rPh sb="0" eb="2">
      <t>キョリ</t>
    </rPh>
    <phoneticPr fontId="24"/>
  </si>
  <si>
    <t>泳者1No</t>
    <rPh sb="0" eb="2">
      <t>エイシャ</t>
    </rPh>
    <phoneticPr fontId="24"/>
  </si>
  <si>
    <t>泳者2No</t>
    <rPh sb="0" eb="2">
      <t>エイシャ</t>
    </rPh>
    <phoneticPr fontId="24"/>
  </si>
  <si>
    <t>泳者3No</t>
    <rPh sb="0" eb="2">
      <t>エイシャ</t>
    </rPh>
    <phoneticPr fontId="24"/>
  </si>
  <si>
    <t>泳者4No</t>
    <rPh sb="0" eb="2">
      <t>エイシャ</t>
    </rPh>
    <phoneticPr fontId="24"/>
  </si>
  <si>
    <t>性</t>
    <rPh sb="0" eb="1">
      <t>セイ</t>
    </rPh>
    <phoneticPr fontId="2"/>
  </si>
  <si>
    <t>男子選択用</t>
    <rPh sb="0" eb="2">
      <t>ダンシ</t>
    </rPh>
    <rPh sb="2" eb="5">
      <t>センタクヨウ</t>
    </rPh>
    <phoneticPr fontId="2"/>
  </si>
  <si>
    <t>女子選択用</t>
    <rPh sb="0" eb="2">
      <t>ジョシ</t>
    </rPh>
    <rPh sb="2" eb="5">
      <t>センタクヨウ</t>
    </rPh>
    <phoneticPr fontId="2"/>
  </si>
  <si>
    <t>重複</t>
    <rPh sb="0" eb="2">
      <t>チョウフク</t>
    </rPh>
    <phoneticPr fontId="2"/>
  </si>
  <si>
    <t>選手ID</t>
    <rPh sb="0" eb="2">
      <t>センシュ</t>
    </rPh>
    <phoneticPr fontId="2"/>
  </si>
  <si>
    <t>申込み締切日：</t>
    <rPh sb="0" eb="2">
      <t>モウシコ</t>
    </rPh>
    <rPh sb="3" eb="6">
      <t>シメキリビ</t>
    </rPh>
    <phoneticPr fontId="2"/>
  </si>
  <si>
    <t>申込み開始日：</t>
    <rPh sb="0" eb="2">
      <t>モウシコミ</t>
    </rPh>
    <rPh sb="3" eb="6">
      <t>カイシビ</t>
    </rPh>
    <phoneticPr fontId="2"/>
  </si>
  <si>
    <t>①</t>
    <phoneticPr fontId="2"/>
  </si>
  <si>
    <t>②</t>
    <phoneticPr fontId="2"/>
  </si>
  <si>
    <t>大会名</t>
    <rPh sb="0" eb="2">
      <t>タイカイ</t>
    </rPh>
    <rPh sb="2" eb="3">
      <t>メイ</t>
    </rPh>
    <phoneticPr fontId="2"/>
  </si>
  <si>
    <t>訂正締切日</t>
    <rPh sb="0" eb="2">
      <t>テイセイ</t>
    </rPh>
    <rPh sb="2" eb="5">
      <t>シメキリビ</t>
    </rPh>
    <phoneticPr fontId="2"/>
  </si>
  <si>
    <t>返信宛先</t>
    <rPh sb="0" eb="2">
      <t>ヘンシン</t>
    </rPh>
    <rPh sb="2" eb="4">
      <t>アテサキ</t>
    </rPh>
    <phoneticPr fontId="2"/>
  </si>
  <si>
    <t>fia2011@tdsystem.co.jp</t>
    <phoneticPr fontId="2"/>
  </si>
  <si>
    <t>年齢</t>
    <rPh sb="0" eb="2">
      <t>ネンレイ</t>
    </rPh>
    <phoneticPr fontId="2"/>
  </si>
  <si>
    <t>氏名カナ</t>
    <rPh sb="0" eb="2">
      <t>シメイ</t>
    </rPh>
    <phoneticPr fontId="2"/>
  </si>
  <si>
    <t>氏名２</t>
    <rPh sb="0" eb="2">
      <t>シメイ</t>
    </rPh>
    <phoneticPr fontId="2"/>
  </si>
  <si>
    <t>Version2</t>
    <phoneticPr fontId="2"/>
  </si>
  <si>
    <t>種目①</t>
    <rPh sb="0" eb="2">
      <t>シュモク</t>
    </rPh>
    <phoneticPr fontId="2"/>
  </si>
  <si>
    <t>種目②</t>
    <rPh sb="0" eb="2">
      <t>シュモク</t>
    </rPh>
    <phoneticPr fontId="2"/>
  </si>
  <si>
    <t>種目③</t>
    <rPh sb="0" eb="2">
      <t>シュモク</t>
    </rPh>
    <phoneticPr fontId="2"/>
  </si>
  <si>
    <t>種目④</t>
    <rPh sb="0" eb="2">
      <t>シュモク</t>
    </rPh>
    <phoneticPr fontId="2"/>
  </si>
  <si>
    <t>1500m 自由形</t>
    <rPh sb="6" eb="9">
      <t>ジユウガタ</t>
    </rPh>
    <phoneticPr fontId="2"/>
  </si>
  <si>
    <t>3000m 自由形</t>
    <rPh sb="6" eb="9">
      <t>ジユウガタ</t>
    </rPh>
    <phoneticPr fontId="2"/>
  </si>
  <si>
    <t xml:space="preserve"> 800m 自由形</t>
    <rPh sb="6" eb="9">
      <t>ジユウガタ</t>
    </rPh>
    <phoneticPr fontId="2"/>
  </si>
  <si>
    <t xml:space="preserve"> 400m 個人メドレー</t>
    <rPh sb="6" eb="8">
      <t>コジン</t>
    </rPh>
    <phoneticPr fontId="2"/>
  </si>
  <si>
    <t>北海道</t>
  </si>
  <si>
    <t>北海道</t>
    <rPh sb="0" eb="3">
      <t>ホッカイドウ</t>
    </rPh>
    <phoneticPr fontId="13"/>
  </si>
  <si>
    <t>青森県</t>
  </si>
  <si>
    <t>東北</t>
    <rPh sb="0" eb="2">
      <t>トウホク</t>
    </rPh>
    <phoneticPr fontId="13"/>
  </si>
  <si>
    <t>秋田県</t>
  </si>
  <si>
    <t>山形県</t>
  </si>
  <si>
    <t>岩手県</t>
  </si>
  <si>
    <t>宮城県</t>
  </si>
  <si>
    <t>福島県</t>
  </si>
  <si>
    <t>群馬県</t>
  </si>
  <si>
    <t>関東</t>
    <rPh sb="0" eb="2">
      <t>カントウ</t>
    </rPh>
    <phoneticPr fontId="13"/>
  </si>
  <si>
    <t>栃木県</t>
  </si>
  <si>
    <t>茨城県</t>
  </si>
  <si>
    <t>千葉県</t>
  </si>
  <si>
    <t>埼玉県</t>
  </si>
  <si>
    <t>東京都</t>
  </si>
  <si>
    <t>神奈川県</t>
  </si>
  <si>
    <t>山梨県</t>
  </si>
  <si>
    <t>長野県</t>
  </si>
  <si>
    <t>信越</t>
    <rPh sb="0" eb="2">
      <t>シンエツ</t>
    </rPh>
    <phoneticPr fontId="13"/>
  </si>
  <si>
    <t>新潟県</t>
  </si>
  <si>
    <t>富山県</t>
  </si>
  <si>
    <t>北陸</t>
    <rPh sb="0" eb="2">
      <t>ホクリク</t>
    </rPh>
    <phoneticPr fontId="13"/>
  </si>
  <si>
    <t>石川県</t>
  </si>
  <si>
    <t>福井県</t>
  </si>
  <si>
    <t>静岡県</t>
  </si>
  <si>
    <t>東海</t>
    <rPh sb="0" eb="2">
      <t>トウカイ</t>
    </rPh>
    <phoneticPr fontId="13"/>
  </si>
  <si>
    <t>愛知県</t>
  </si>
  <si>
    <t>岐阜県</t>
  </si>
  <si>
    <t>三重県</t>
  </si>
  <si>
    <t>滋賀県</t>
  </si>
  <si>
    <t>近畿</t>
    <rPh sb="0" eb="2">
      <t>キンキ</t>
    </rPh>
    <phoneticPr fontId="13"/>
  </si>
  <si>
    <t>京都府</t>
  </si>
  <si>
    <t>大阪府</t>
  </si>
  <si>
    <t>兵庫県</t>
  </si>
  <si>
    <t>奈良県</t>
  </si>
  <si>
    <t>和歌山県</t>
  </si>
  <si>
    <t>岡山県</t>
  </si>
  <si>
    <t>中国</t>
    <rPh sb="0" eb="2">
      <t>チュウゴク</t>
    </rPh>
    <phoneticPr fontId="13"/>
  </si>
  <si>
    <t>広島県</t>
  </si>
  <si>
    <t>山口県</t>
  </si>
  <si>
    <t>島根県</t>
  </si>
  <si>
    <t>鳥取県</t>
  </si>
  <si>
    <t>香川県</t>
  </si>
  <si>
    <t>四国</t>
    <rPh sb="0" eb="2">
      <t>シコク</t>
    </rPh>
    <phoneticPr fontId="13"/>
  </si>
  <si>
    <t>徳島県</t>
  </si>
  <si>
    <t>愛媛県</t>
  </si>
  <si>
    <t>高知県</t>
  </si>
  <si>
    <t>福岡県</t>
  </si>
  <si>
    <t>九州</t>
    <rPh sb="0" eb="2">
      <t>キュウシュウ</t>
    </rPh>
    <phoneticPr fontId="13"/>
  </si>
  <si>
    <t>大分県</t>
  </si>
  <si>
    <t>宮崎県</t>
  </si>
  <si>
    <t>佐賀県</t>
  </si>
  <si>
    <t>長崎県</t>
  </si>
  <si>
    <t>熊本県</t>
  </si>
  <si>
    <t>鹿児島県</t>
  </si>
  <si>
    <t>沖縄県</t>
  </si>
  <si>
    <t>種目料</t>
    <rPh sb="0" eb="2">
      <t>シュモク</t>
    </rPh>
    <rPh sb="2" eb="3">
      <t>リョウ</t>
    </rPh>
    <phoneticPr fontId="2"/>
  </si>
  <si>
    <t>1500円（2000円）</t>
    <rPh sb="4" eb="5">
      <t>エン</t>
    </rPh>
    <rPh sb="10" eb="11">
      <t>エン</t>
    </rPh>
    <phoneticPr fontId="2"/>
  </si>
  <si>
    <t>700円（1200円）</t>
    <rPh sb="3" eb="4">
      <t>エン</t>
    </rPh>
    <rPh sb="9" eb="10">
      <t>エン</t>
    </rPh>
    <phoneticPr fontId="2"/>
  </si>
  <si>
    <t>◎備考</t>
    <rPh sb="1" eb="3">
      <t>ビコウ</t>
    </rPh>
    <phoneticPr fontId="2"/>
  </si>
  <si>
    <t>※500円はクラブの事務手数料としてお納めください。</t>
    <rPh sb="4" eb="5">
      <t>エン</t>
    </rPh>
    <rPh sb="10" eb="12">
      <t>ジム</t>
    </rPh>
    <rPh sb="12" eb="15">
      <t>テスウリョウ</t>
    </rPh>
    <rPh sb="19" eb="20">
      <t>オサ</t>
    </rPh>
    <phoneticPr fontId="2"/>
  </si>
  <si>
    <t>記　録</t>
    <rPh sb="0" eb="1">
      <t>キ</t>
    </rPh>
    <rPh sb="2" eb="3">
      <t>ロク</t>
    </rPh>
    <phoneticPr fontId="2"/>
  </si>
  <si>
    <t>1種目目</t>
    <rPh sb="1" eb="3">
      <t>シュモク</t>
    </rPh>
    <rPh sb="3" eb="4">
      <t>メ</t>
    </rPh>
    <phoneticPr fontId="2"/>
  </si>
  <si>
    <t>2種目以上</t>
    <rPh sb="1" eb="5">
      <t>シュモクイジョウ</t>
    </rPh>
    <phoneticPr fontId="2"/>
  </si>
  <si>
    <t>Sサイズ　身丈66　身巾49　袖丈19</t>
    <phoneticPr fontId="13"/>
  </si>
  <si>
    <t>Mサイズ　身丈70　身巾52　袖丈20</t>
    <phoneticPr fontId="13"/>
  </si>
  <si>
    <t xml:space="preserve">Lサイズ　 身丈74　身巾55　袖丈22
</t>
    <phoneticPr fontId="13"/>
  </si>
  <si>
    <t>第16回
(2011年)</t>
    <rPh sb="0" eb="1">
      <t>ダイ</t>
    </rPh>
    <rPh sb="3" eb="4">
      <t>カイ</t>
    </rPh>
    <rPh sb="10" eb="11">
      <t>ネン</t>
    </rPh>
    <phoneticPr fontId="13"/>
  </si>
  <si>
    <t>800m自由形</t>
    <rPh sb="4" eb="7">
      <t>ジユウガタ</t>
    </rPh>
    <phoneticPr fontId="13"/>
  </si>
  <si>
    <t>1500m自由形</t>
    <rPh sb="5" eb="8">
      <t>ジユウガタ</t>
    </rPh>
    <phoneticPr fontId="13"/>
  </si>
  <si>
    <t>3000m自由形</t>
    <rPh sb="5" eb="8">
      <t>ジユウガタ</t>
    </rPh>
    <phoneticPr fontId="13"/>
  </si>
  <si>
    <t>400m個人メ</t>
    <rPh sb="4" eb="6">
      <t>コジン</t>
    </rPh>
    <phoneticPr fontId="13"/>
  </si>
  <si>
    <t>第15回
(2010年)</t>
    <rPh sb="0" eb="1">
      <t>ダイ</t>
    </rPh>
    <rPh sb="3" eb="4">
      <t>カイ</t>
    </rPh>
    <rPh sb="10" eb="11">
      <t>ネン</t>
    </rPh>
    <phoneticPr fontId="13"/>
  </si>
  <si>
    <t>第14回
(2009年)</t>
    <rPh sb="0" eb="1">
      <t>ダイ</t>
    </rPh>
    <rPh sb="3" eb="4">
      <t>カイ</t>
    </rPh>
    <rPh sb="10" eb="11">
      <t>ネン</t>
    </rPh>
    <phoneticPr fontId="13"/>
  </si>
  <si>
    <t>第13回
(2008年)</t>
    <rPh sb="0" eb="1">
      <t>ダイ</t>
    </rPh>
    <rPh sb="3" eb="4">
      <t>カイ</t>
    </rPh>
    <rPh sb="10" eb="11">
      <t>ネン</t>
    </rPh>
    <phoneticPr fontId="13"/>
  </si>
  <si>
    <t>第12回
(2007年)</t>
    <rPh sb="0" eb="1">
      <t>ダイ</t>
    </rPh>
    <rPh sb="3" eb="4">
      <t>カイ</t>
    </rPh>
    <rPh sb="10" eb="11">
      <t>ネン</t>
    </rPh>
    <phoneticPr fontId="13"/>
  </si>
  <si>
    <t>第11回
(2006年)</t>
    <rPh sb="0" eb="1">
      <t>ダイ</t>
    </rPh>
    <rPh sb="3" eb="4">
      <t>カイ</t>
    </rPh>
    <rPh sb="10" eb="11">
      <t>ネン</t>
    </rPh>
    <phoneticPr fontId="13"/>
  </si>
  <si>
    <t>第10回
(2005年)</t>
    <rPh sb="0" eb="1">
      <t>ダイ</t>
    </rPh>
    <rPh sb="3" eb="4">
      <t>カイ</t>
    </rPh>
    <rPh sb="10" eb="11">
      <t>ネン</t>
    </rPh>
    <phoneticPr fontId="13"/>
  </si>
  <si>
    <t>第９回
(2004年)</t>
    <rPh sb="0" eb="1">
      <t>ダイ</t>
    </rPh>
    <rPh sb="2" eb="3">
      <t>カイ</t>
    </rPh>
    <rPh sb="9" eb="10">
      <t>ネン</t>
    </rPh>
    <phoneticPr fontId="13"/>
  </si>
  <si>
    <t>第８回
(2003年)</t>
    <rPh sb="0" eb="1">
      <t>ダイ</t>
    </rPh>
    <rPh sb="2" eb="3">
      <t>カイ</t>
    </rPh>
    <rPh sb="9" eb="10">
      <t>ネン</t>
    </rPh>
    <phoneticPr fontId="13"/>
  </si>
  <si>
    <t>第７回
(2002年)</t>
    <rPh sb="0" eb="1">
      <t>ダイ</t>
    </rPh>
    <rPh sb="2" eb="3">
      <t>カイ</t>
    </rPh>
    <rPh sb="9" eb="10">
      <t>ネン</t>
    </rPh>
    <phoneticPr fontId="13"/>
  </si>
  <si>
    <t>第６回
(2001年)</t>
    <rPh sb="0" eb="1">
      <t>ダイ</t>
    </rPh>
    <rPh sb="2" eb="3">
      <t>カイ</t>
    </rPh>
    <rPh sb="9" eb="10">
      <t>ネン</t>
    </rPh>
    <phoneticPr fontId="13"/>
  </si>
  <si>
    <t>第５回
(2000年)</t>
    <rPh sb="0" eb="1">
      <t>ダイ</t>
    </rPh>
    <rPh sb="2" eb="3">
      <t>カイ</t>
    </rPh>
    <rPh sb="9" eb="10">
      <t>ネン</t>
    </rPh>
    <phoneticPr fontId="13"/>
  </si>
  <si>
    <t>第４回
(1999年)</t>
    <rPh sb="0" eb="1">
      <t>ダイ</t>
    </rPh>
    <rPh sb="2" eb="3">
      <t>カイ</t>
    </rPh>
    <rPh sb="9" eb="10">
      <t>ネン</t>
    </rPh>
    <phoneticPr fontId="13"/>
  </si>
  <si>
    <t>第３回
(1998年)</t>
    <rPh sb="0" eb="1">
      <t>ダイ</t>
    </rPh>
    <rPh sb="2" eb="3">
      <t>カイ</t>
    </rPh>
    <rPh sb="9" eb="10">
      <t>ネン</t>
    </rPh>
    <phoneticPr fontId="13"/>
  </si>
  <si>
    <t>第３回
（1998年)</t>
    <rPh sb="0" eb="1">
      <t>ダイ</t>
    </rPh>
    <rPh sb="2" eb="3">
      <t>カイ</t>
    </rPh>
    <rPh sb="9" eb="10">
      <t>ネン</t>
    </rPh>
    <phoneticPr fontId="13"/>
  </si>
  <si>
    <t>第２回
(1997年)</t>
    <rPh sb="0" eb="1">
      <t>ダイ</t>
    </rPh>
    <rPh sb="2" eb="3">
      <t>カイ</t>
    </rPh>
    <rPh sb="9" eb="10">
      <t>ネン</t>
    </rPh>
    <phoneticPr fontId="13"/>
  </si>
  <si>
    <t>第２回
（1997年)</t>
    <rPh sb="0" eb="1">
      <t>ダイ</t>
    </rPh>
    <rPh sb="2" eb="3">
      <t>カイ</t>
    </rPh>
    <rPh sb="9" eb="10">
      <t>ネン</t>
    </rPh>
    <phoneticPr fontId="13"/>
  </si>
  <si>
    <t>第１回
(1996年)</t>
    <rPh sb="0" eb="1">
      <t>ダイ</t>
    </rPh>
    <rPh sb="2" eb="3">
      <t>カイ</t>
    </rPh>
    <rPh sb="9" eb="10">
      <t>ネン</t>
    </rPh>
    <phoneticPr fontId="13"/>
  </si>
  <si>
    <t>第１回
（1996年)</t>
    <rPh sb="0" eb="1">
      <t>ダイ</t>
    </rPh>
    <rPh sb="2" eb="3">
      <t>カイ</t>
    </rPh>
    <rPh sb="9" eb="10">
      <t>ネン</t>
    </rPh>
    <phoneticPr fontId="13"/>
  </si>
  <si>
    <t>確　　認</t>
    <rPh sb="0" eb="1">
      <t>アキラ</t>
    </rPh>
    <rPh sb="3" eb="4">
      <t>シノブ</t>
    </rPh>
    <phoneticPr fontId="13"/>
  </si>
  <si>
    <t>JSCAマスターズ水泳通信記録会　連続出場申込書</t>
    <phoneticPr fontId="13"/>
  </si>
  <si>
    <t>第17回
(2012年)</t>
    <rPh sb="0" eb="1">
      <t>ダイ</t>
    </rPh>
    <rPh sb="3" eb="4">
      <t>カイ</t>
    </rPh>
    <rPh sb="10" eb="11">
      <t>ネン</t>
    </rPh>
    <phoneticPr fontId="13"/>
  </si>
  <si>
    <t>会場：各クラブ</t>
    <rPh sb="0" eb="2">
      <t>カイジョウ</t>
    </rPh>
    <rPh sb="3" eb="4">
      <t>カク</t>
    </rPh>
    <phoneticPr fontId="2"/>
  </si>
  <si>
    <t>※必ず、種目①から左詰めで順番に入力してください。</t>
    <rPh sb="1" eb="2">
      <t>カナラ</t>
    </rPh>
    <rPh sb="4" eb="6">
      <t>シュモク</t>
    </rPh>
    <rPh sb="9" eb="11">
      <t>ヒダリヅ</t>
    </rPh>
    <rPh sb="13" eb="15">
      <t>ジュンバン</t>
    </rPh>
    <rPh sb="16" eb="18">
      <t>ニュウリョク</t>
    </rPh>
    <phoneticPr fontId="2"/>
  </si>
  <si>
    <t>第18回
(2013年)</t>
    <rPh sb="0" eb="1">
      <t>ダイ</t>
    </rPh>
    <rPh sb="3" eb="4">
      <t>カイ</t>
    </rPh>
    <rPh sb="10" eb="11">
      <t>ネン</t>
    </rPh>
    <phoneticPr fontId="13"/>
  </si>
  <si>
    <t xml:space="preserve">LLサイズ　 身丈78　身巾58　袖丈24
</t>
    <phoneticPr fontId="13"/>
  </si>
  <si>
    <t>第19回
(2014年)</t>
    <rPh sb="0" eb="1">
      <t>ダイ</t>
    </rPh>
    <rPh sb="3" eb="4">
      <t>カイ</t>
    </rPh>
    <rPh sb="10" eb="11">
      <t>ネン</t>
    </rPh>
    <phoneticPr fontId="13"/>
  </si>
  <si>
    <t>第20回
(2015年)</t>
    <rPh sb="0" eb="1">
      <t>ダイ</t>
    </rPh>
    <rPh sb="3" eb="4">
      <t>カイ</t>
    </rPh>
    <rPh sb="10" eb="11">
      <t>ネン</t>
    </rPh>
    <phoneticPr fontId="13"/>
  </si>
  <si>
    <t>『１０回・２０回連続出場者をご入力ください。１０回もしくは２０回連続出場に満たない方は入力をしないでください。締切り以降の申請は受付いたしません。』</t>
    <rPh sb="7" eb="8">
      <t>カイ</t>
    </rPh>
    <rPh sb="31" eb="32">
      <t>カイ</t>
    </rPh>
    <phoneticPr fontId="13"/>
  </si>
  <si>
    <t>JSCAマスターズ水泳通信記録会　連続出場申込書</t>
  </si>
  <si>
    <t>『１０回もしくは２０回連続出場者をご入力ください。１０回もしくは２０回連続出場に満たない方は入力をしないでください。締切り以降の申請は受付いたしません。』</t>
    <rPh sb="10" eb="11">
      <t>カイ</t>
    </rPh>
    <rPh sb="34" eb="35">
      <t>カイ</t>
    </rPh>
    <phoneticPr fontId="13"/>
  </si>
  <si>
    <t/>
  </si>
  <si>
    <t>第21回
(2016年)</t>
    <rPh sb="0" eb="1">
      <t>ダイ</t>
    </rPh>
    <rPh sb="3" eb="4">
      <t>カイ</t>
    </rPh>
    <rPh sb="10" eb="11">
      <t>ネン</t>
    </rPh>
    <phoneticPr fontId="13"/>
  </si>
  <si>
    <t>第22回
(2017年)</t>
    <rPh sb="0" eb="1">
      <t>ダイ</t>
    </rPh>
    <rPh sb="3" eb="4">
      <t>カイ</t>
    </rPh>
    <rPh sb="10" eb="11">
      <t>ネン</t>
    </rPh>
    <phoneticPr fontId="13"/>
  </si>
  <si>
    <t>第23回
(2018年)</t>
    <rPh sb="0" eb="1">
      <t>ダイ</t>
    </rPh>
    <rPh sb="3" eb="4">
      <t>カイ</t>
    </rPh>
    <rPh sb="10" eb="11">
      <t>ネン</t>
    </rPh>
    <phoneticPr fontId="13"/>
  </si>
  <si>
    <t>第24回
(2019年)</t>
    <rPh sb="0" eb="1">
      <t>ダイ</t>
    </rPh>
    <rPh sb="3" eb="4">
      <t>カイ</t>
    </rPh>
    <rPh sb="10" eb="11">
      <t>ネン</t>
    </rPh>
    <phoneticPr fontId="13"/>
  </si>
  <si>
    <t>第25回
(2020年)</t>
    <rPh sb="0" eb="1">
      <t>ダイ</t>
    </rPh>
    <rPh sb="3" eb="4">
      <t>カイ</t>
    </rPh>
    <rPh sb="10" eb="11">
      <t>ネン</t>
    </rPh>
    <phoneticPr fontId="13"/>
  </si>
  <si>
    <t>第26回
(2021年)</t>
    <rPh sb="0" eb="1">
      <t>ダイ</t>
    </rPh>
    <rPh sb="3" eb="4">
      <t>カイ</t>
    </rPh>
    <rPh sb="10" eb="11">
      <t>ネン</t>
    </rPh>
    <phoneticPr fontId="13"/>
  </si>
  <si>
    <t>第27回
(2022年)</t>
    <rPh sb="0" eb="1">
      <t>ダイ</t>
    </rPh>
    <rPh sb="3" eb="4">
      <t>カイ</t>
    </rPh>
    <rPh sb="10" eb="11">
      <t>ネン</t>
    </rPh>
    <phoneticPr fontId="13"/>
  </si>
  <si>
    <t>第28回ＪＳＣＡマスターズ水泳通信記録会</t>
    <rPh sb="0" eb="1">
      <t>ダイ</t>
    </rPh>
    <rPh sb="3" eb="4">
      <t>カイ</t>
    </rPh>
    <rPh sb="13" eb="15">
      <t>スイエイ</t>
    </rPh>
    <rPh sb="15" eb="17">
      <t>ツウシン</t>
    </rPh>
    <rPh sb="17" eb="19">
      <t>キロク</t>
    </rPh>
    <rPh sb="19" eb="20">
      <t>カイ</t>
    </rPh>
    <phoneticPr fontId="2"/>
  </si>
  <si>
    <t>期日：2023年1月1日～2月28日</t>
    <rPh sb="0" eb="2">
      <t>キジツ</t>
    </rPh>
    <rPh sb="7" eb="8">
      <t>ネン</t>
    </rPh>
    <rPh sb="9" eb="10">
      <t>ガツ</t>
    </rPh>
    <rPh sb="11" eb="12">
      <t>ニチ</t>
    </rPh>
    <rPh sb="14" eb="15">
      <t>ガツ</t>
    </rPh>
    <rPh sb="17" eb="18">
      <t>ニチ</t>
    </rPh>
    <phoneticPr fontId="2"/>
  </si>
  <si>
    <t>第28回
(2023年)</t>
    <rPh sb="0" eb="1">
      <t>ダイ</t>
    </rPh>
    <rPh sb="3" eb="4">
      <t>カイ</t>
    </rPh>
    <rPh sb="10" eb="11">
      <t>ネン</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</si>
</sst>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0_ "/>
    <numFmt numFmtId="177" formatCode="yyyy/mm/dd"/>
    <numFmt numFmtId="178" formatCode="[&lt;100]0.00;0&quot;:&quot;00.00"/>
    <numFmt numFmtId="179" formatCode="0&quot;歳&quot;"/>
    <numFmt numFmtId="180" formatCode="#,##0&quot;円&quot;"/>
    <numFmt numFmtId="181" formatCode="0&quot;名&quot;"/>
    <numFmt numFmtId="182" formatCode="0&quot;種目&quot;"/>
    <numFmt numFmtId="183" formatCode="0&quot; 種目&quot;"/>
    <numFmt numFmtId="184" formatCode="[$-411]ggge&quot;年&quot;m&quot;月&quot;d&quot;日&quot;;@"/>
    <numFmt numFmtId="185" formatCode="d"/>
    <numFmt numFmtId="186" formatCode="&quot; &quot;@"/>
    <numFmt numFmtId="187" formatCode="0&quot;種&quot;&quot;目&quot;"/>
    <numFmt numFmtId="188" formatCode="@&quot; &quot;"/>
    <numFmt numFmtId="189" formatCode="0&quot;:&quot;00.00&quot; &quot;"/>
  </numFmts>
  <fonts count="37">
    <font>
      <sz val="10"/>
      <name val="ＭＳ 明朝"/>
      <family val="1"/>
      <charset val="128"/>
    </font>
    <font>
      <sz val="10"/>
      <name val="ＭＳ 明朝"/>
      <family val="1"/>
      <charset val="128"/>
    </font>
    <font>
      <sz val="6"/>
      <name val="ＭＳ 明朝"/>
      <family val="1"/>
      <charset val="128"/>
    </font>
    <font>
      <sz val="12"/>
      <name val="ＭＳ 明朝"/>
      <family val="1"/>
      <charset val="128"/>
    </font>
    <font>
      <b/>
      <sz val="16"/>
      <name val="ＭＳ 明朝"/>
      <family val="1"/>
      <charset val="128"/>
    </font>
    <font>
      <b/>
      <sz val="12"/>
      <name val="ＭＳ 明朝"/>
      <family val="1"/>
      <charset val="128"/>
    </font>
    <font>
      <b/>
      <sz val="18"/>
      <name val="ＭＳ 明朝"/>
      <family val="1"/>
      <charset val="128"/>
    </font>
    <font>
      <b/>
      <sz val="14"/>
      <name val="ＭＳ 明朝"/>
      <family val="1"/>
      <charset val="128"/>
    </font>
    <font>
      <b/>
      <sz val="15"/>
      <name val="ＭＳ 明朝"/>
      <family val="1"/>
      <charset val="128"/>
    </font>
    <font>
      <b/>
      <sz val="9"/>
      <name val="ＭＳ 明朝"/>
      <family val="1"/>
      <charset val="128"/>
    </font>
    <font>
      <sz val="10"/>
      <color indexed="10"/>
      <name val="ＭＳ 明朝"/>
      <family val="1"/>
      <charset val="128"/>
    </font>
    <font>
      <b/>
      <sz val="10"/>
      <color indexed="10"/>
      <name val="ＭＳ 明朝"/>
      <family val="1"/>
      <charset val="128"/>
    </font>
    <font>
      <sz val="11"/>
      <name val="ＭＳ Ｐゴシック"/>
      <family val="3"/>
      <charset val="128"/>
    </font>
    <font>
      <sz val="6"/>
      <name val="ＭＳ Ｐゴシック"/>
      <family val="3"/>
      <charset val="128"/>
    </font>
    <font>
      <sz val="12"/>
      <name val="ＭＳ Ｐゴシック"/>
      <family val="3"/>
      <charset val="128"/>
    </font>
    <font>
      <sz val="12"/>
      <name val="ＭＳ Ｐ明朝"/>
      <family val="1"/>
      <charset val="128"/>
    </font>
    <font>
      <sz val="14"/>
      <name val="ＭＳ Ｐゴシック"/>
      <family val="3"/>
      <charset val="128"/>
    </font>
    <font>
      <sz val="9"/>
      <name val="ＭＳ Ｐ明朝"/>
      <family val="1"/>
      <charset val="128"/>
    </font>
    <font>
      <sz val="10"/>
      <name val="ＭＳ Ｐ明朝"/>
      <family val="1"/>
      <charset val="128"/>
    </font>
    <font>
      <sz val="18"/>
      <name val="ＭＳ 明朝"/>
      <family val="1"/>
      <charset val="128"/>
    </font>
    <font>
      <sz val="9"/>
      <name val="ＭＳ 明朝"/>
      <family val="1"/>
      <charset val="128"/>
    </font>
    <font>
      <b/>
      <sz val="14"/>
      <name val="ＭＳ Ｐゴシック"/>
      <family val="3"/>
      <charset val="128"/>
    </font>
    <font>
      <b/>
      <sz val="14"/>
      <color indexed="10"/>
      <name val="ＭＳ ゴシック"/>
      <family val="3"/>
      <charset val="128"/>
    </font>
    <font>
      <sz val="11"/>
      <name val="ＭＳ 明朝"/>
      <family val="1"/>
      <charset val="128"/>
    </font>
    <font>
      <sz val="6"/>
      <name val="ＭＳ Ｐゴシック"/>
      <family val="3"/>
      <charset val="128"/>
    </font>
    <font>
      <sz val="10"/>
      <color theme="1"/>
      <name val="ＭＳ Ｐ明朝"/>
      <family val="1"/>
      <charset val="128"/>
    </font>
    <font>
      <sz val="14"/>
      <name val="ＭＳ 明朝"/>
      <family val="1"/>
      <charset val="128"/>
    </font>
    <font>
      <b/>
      <sz val="16"/>
      <name val="ＭＳ ゴシック"/>
      <family val="3"/>
      <charset val="128"/>
    </font>
    <font>
      <sz val="11"/>
      <color rgb="FFFF0000"/>
      <name val="MS UI Gothic"/>
      <family val="3"/>
      <charset val="128"/>
    </font>
    <font>
      <b/>
      <sz val="18"/>
      <name val="ＭＳ ゴシック"/>
      <family val="3"/>
      <charset val="128"/>
    </font>
    <font>
      <b/>
      <sz val="12"/>
      <name val="ＭＳ ゴシック"/>
      <family val="3"/>
      <charset val="128"/>
    </font>
    <font>
      <sz val="8"/>
      <name val="ＭＳ ゴシック"/>
      <family val="3"/>
      <charset val="128"/>
    </font>
    <font>
      <sz val="13"/>
      <name val="ＭＳ 明朝"/>
      <family val="1"/>
      <charset val="128"/>
    </font>
    <font>
      <u/>
      <sz val="10"/>
      <color theme="10"/>
      <name val="ＭＳ 明朝"/>
      <family val="1"/>
      <charset val="128"/>
    </font>
    <font>
      <b/>
      <sz val="12"/>
      <color rgb="FFFF0000"/>
      <name val="ＭＳ 明朝"/>
      <family val="1"/>
      <charset val="128"/>
    </font>
    <font>
      <b/>
      <sz val="12"/>
      <color theme="0"/>
      <name val="ＭＳ 明朝"/>
      <family val="1"/>
      <charset val="128"/>
    </font>
    <font>
      <b/>
      <sz val="16"/>
      <color theme="0"/>
      <name val="ＭＳ 明朝"/>
      <family val="1"/>
      <charset val="128"/>
    </font>
  </fonts>
  <fills count="7">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5"/>
        <bgColor indexed="64"/>
      </patternFill>
    </fill>
    <fill>
      <patternFill patternType="solid">
        <fgColor rgb="FFFFFF99"/>
        <bgColor indexed="64"/>
      </patternFill>
    </fill>
    <fill>
      <patternFill patternType="solid">
        <fgColor theme="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4">
    <xf numFmtId="0" fontId="0" fillId="0" borderId="0">
      <alignment vertical="center"/>
    </xf>
    <xf numFmtId="0" fontId="12" fillId="0" borderId="0"/>
    <xf numFmtId="0" fontId="12" fillId="0" borderId="0">
      <alignment vertical="center"/>
    </xf>
    <xf numFmtId="0" fontId="33" fillId="0" borderId="0" applyNumberFormat="0" applyFill="0" applyBorder="0" applyAlignment="0" applyProtection="0">
      <alignment vertical="center"/>
    </xf>
  </cellStyleXfs>
  <cellXfs count="263">
    <xf numFmtId="0" fontId="0" fillId="0" borderId="0" xfId="0">
      <alignment vertical="center"/>
    </xf>
    <xf numFmtId="0" fontId="5" fillId="0" borderId="0" xfId="0" applyFont="1" applyAlignment="1">
      <alignment horizontal="left" vertical="center"/>
    </xf>
    <xf numFmtId="0" fontId="5" fillId="0" borderId="0" xfId="0" applyFont="1">
      <alignment vertical="center"/>
    </xf>
    <xf numFmtId="0" fontId="7" fillId="0" borderId="0" xfId="0" applyFont="1" applyAlignment="1">
      <alignment horizontal="left" vertical="center"/>
    </xf>
    <xf numFmtId="0" fontId="3" fillId="0" borderId="0" xfId="0" applyFont="1">
      <alignment vertical="center"/>
    </xf>
    <xf numFmtId="0" fontId="3" fillId="0" borderId="0" xfId="0" applyFont="1" applyAlignment="1">
      <alignment vertical="center" shrinkToFit="1"/>
    </xf>
    <xf numFmtId="0" fontId="1" fillId="0" borderId="0" xfId="0" applyFont="1">
      <alignment vertical="center"/>
    </xf>
    <xf numFmtId="0" fontId="3" fillId="0" borderId="1" xfId="0" applyFont="1" applyBorder="1" applyAlignment="1">
      <alignment horizontal="center" vertical="center"/>
    </xf>
    <xf numFmtId="0" fontId="3" fillId="0" borderId="0" xfId="0" applyFont="1" applyAlignment="1">
      <alignment horizontal="center" vertical="center" shrinkToFit="1"/>
    </xf>
    <xf numFmtId="0" fontId="3" fillId="0" borderId="0" xfId="0" applyFont="1" applyAlignment="1">
      <alignment horizontal="center" vertical="center"/>
    </xf>
    <xf numFmtId="0" fontId="1" fillId="0" borderId="0" xfId="0" applyFont="1" applyAlignment="1">
      <alignment horizontal="center" vertical="center"/>
    </xf>
    <xf numFmtId="178" fontId="3" fillId="0" borderId="0" xfId="0" applyNumberFormat="1" applyFont="1">
      <alignment vertical="center"/>
    </xf>
    <xf numFmtId="1" fontId="3" fillId="0" borderId="0" xfId="0" applyNumberFormat="1" applyFont="1">
      <alignment vertical="center"/>
    </xf>
    <xf numFmtId="0" fontId="7" fillId="0" borderId="0" xfId="0" applyFont="1">
      <alignment vertical="center"/>
    </xf>
    <xf numFmtId="0" fontId="0" fillId="0" borderId="0" xfId="0" applyAlignment="1">
      <alignment horizontal="center" vertical="center"/>
    </xf>
    <xf numFmtId="0" fontId="5" fillId="0" borderId="0" xfId="0" applyFont="1" applyAlignment="1">
      <alignment horizontal="center" vertical="center"/>
    </xf>
    <xf numFmtId="0" fontId="0" fillId="0" borderId="1" xfId="0" applyBorder="1" applyAlignment="1">
      <alignment horizontal="center" vertical="center"/>
    </xf>
    <xf numFmtId="0" fontId="5" fillId="0" borderId="2" xfId="0" applyFont="1"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11" fillId="0" borderId="3" xfId="0" applyFont="1" applyBorder="1" applyAlignment="1">
      <alignment horizontal="left" vertical="center"/>
    </xf>
    <xf numFmtId="0" fontId="0" fillId="0" borderId="1" xfId="0" applyBorder="1">
      <alignment vertical="center"/>
    </xf>
    <xf numFmtId="179" fontId="0" fillId="0" borderId="1" xfId="0" applyNumberFormat="1" applyBorder="1" applyAlignment="1">
      <alignment horizontal="center" vertical="center"/>
    </xf>
    <xf numFmtId="0" fontId="0" fillId="0" borderId="4" xfId="0" applyBorder="1">
      <alignment vertical="center"/>
    </xf>
    <xf numFmtId="0" fontId="0" fillId="0" borderId="5" xfId="0" applyBorder="1">
      <alignment vertical="center"/>
    </xf>
    <xf numFmtId="0" fontId="0" fillId="0" borderId="6" xfId="0" applyBorder="1" applyAlignment="1">
      <alignment horizontal="center" vertical="center"/>
    </xf>
    <xf numFmtId="0" fontId="0" fillId="0" borderId="6" xfId="0" applyBorder="1">
      <alignment vertical="center"/>
    </xf>
    <xf numFmtId="179" fontId="0" fillId="0" borderId="6" xfId="0" applyNumberFormat="1" applyBorder="1" applyAlignment="1">
      <alignment horizontal="center" vertical="center"/>
    </xf>
    <xf numFmtId="178" fontId="0" fillId="0" borderId="0" xfId="0" applyNumberFormat="1">
      <alignment vertical="center"/>
    </xf>
    <xf numFmtId="0" fontId="0" fillId="0" borderId="0" xfId="0" applyAlignment="1">
      <alignment vertical="center" shrinkToFit="1"/>
    </xf>
    <xf numFmtId="0" fontId="5" fillId="0" borderId="3" xfId="0" applyFont="1" applyBorder="1" applyAlignment="1">
      <alignment horizontal="left" vertical="center"/>
    </xf>
    <xf numFmtId="0" fontId="0" fillId="0" borderId="7" xfId="0" applyBorder="1">
      <alignment vertical="center"/>
    </xf>
    <xf numFmtId="0" fontId="4" fillId="0" borderId="8" xfId="0" applyFont="1" applyBorder="1" applyAlignment="1">
      <alignment horizontal="center" vertical="center"/>
    </xf>
    <xf numFmtId="0" fontId="6" fillId="0" borderId="0" xfId="0" applyFont="1" applyAlignment="1">
      <alignment horizontal="left" vertical="center"/>
    </xf>
    <xf numFmtId="0" fontId="5" fillId="0" borderId="0" xfId="0" applyFont="1" applyAlignment="1">
      <alignment horizontal="right" vertical="center"/>
    </xf>
    <xf numFmtId="0" fontId="7" fillId="0" borderId="0" xfId="0" applyFont="1" applyAlignment="1">
      <alignment horizontal="right" vertical="center"/>
    </xf>
    <xf numFmtId="0" fontId="7" fillId="0" borderId="6" xfId="0" applyFont="1" applyBorder="1" applyAlignment="1">
      <alignment horizontal="right" vertical="center"/>
    </xf>
    <xf numFmtId="0" fontId="9" fillId="0" borderId="0" xfId="0" applyFont="1" applyAlignment="1">
      <alignment horizontal="right" vertical="center"/>
    </xf>
    <xf numFmtId="14" fontId="6" fillId="0" borderId="0" xfId="0" applyNumberFormat="1" applyFont="1">
      <alignment vertical="center"/>
    </xf>
    <xf numFmtId="14" fontId="3" fillId="0" borderId="0" xfId="0" applyNumberFormat="1" applyFont="1">
      <alignment vertical="center"/>
    </xf>
    <xf numFmtId="0" fontId="4" fillId="0" borderId="0" xfId="0" applyFont="1" applyAlignment="1">
      <alignment horizontal="left" vertical="center"/>
    </xf>
    <xf numFmtId="184" fontId="5" fillId="0" borderId="0" xfId="0" applyNumberFormat="1" applyFont="1" applyAlignment="1">
      <alignment vertical="center" shrinkToFit="1"/>
    </xf>
    <xf numFmtId="0" fontId="10" fillId="0" borderId="8" xfId="0" applyFont="1" applyBorder="1" applyAlignment="1">
      <alignment vertical="center" shrinkToFit="1"/>
    </xf>
    <xf numFmtId="0" fontId="0" fillId="0" borderId="8" xfId="0" applyBorder="1" applyAlignment="1">
      <alignment horizontal="center" vertical="center"/>
    </xf>
    <xf numFmtId="0" fontId="4" fillId="0" borderId="3" xfId="0" applyFont="1" applyBorder="1" applyAlignment="1">
      <alignment horizontal="center" vertical="center"/>
    </xf>
    <xf numFmtId="0" fontId="4" fillId="0" borderId="9" xfId="0" applyFont="1" applyBorder="1">
      <alignment vertical="center"/>
    </xf>
    <xf numFmtId="0" fontId="11" fillId="0" borderId="0" xfId="0" applyFont="1">
      <alignment vertical="center"/>
    </xf>
    <xf numFmtId="1" fontId="0" fillId="0" borderId="0" xfId="0" applyNumberFormat="1">
      <alignment vertical="center"/>
    </xf>
    <xf numFmtId="49" fontId="0" fillId="0" borderId="0" xfId="0" applyNumberFormat="1">
      <alignment vertical="center"/>
    </xf>
    <xf numFmtId="0" fontId="12" fillId="0" borderId="0" xfId="1"/>
    <xf numFmtId="0" fontId="14" fillId="0" borderId="0" xfId="1" applyFont="1"/>
    <xf numFmtId="0" fontId="15" fillId="0" borderId="0" xfId="1" applyFont="1" applyAlignment="1">
      <alignment horizontal="center" vertical="center"/>
    </xf>
    <xf numFmtId="0" fontId="14" fillId="0" borderId="0" xfId="1" applyFont="1" applyAlignment="1">
      <alignment horizontal="left"/>
    </xf>
    <xf numFmtId="0" fontId="16" fillId="0" borderId="0" xfId="1" applyFont="1" applyAlignment="1">
      <alignment horizontal="center"/>
    </xf>
    <xf numFmtId="0" fontId="16" fillId="0" borderId="0" xfId="1" applyFont="1" applyAlignment="1">
      <alignment horizontal="left"/>
    </xf>
    <xf numFmtId="0" fontId="12" fillId="0" borderId="10" xfId="1" applyBorder="1" applyAlignment="1">
      <alignment horizontal="center"/>
    </xf>
    <xf numFmtId="0" fontId="12" fillId="0" borderId="11" xfId="1" applyBorder="1" applyAlignment="1">
      <alignment horizontal="center"/>
    </xf>
    <xf numFmtId="0" fontId="12" fillId="0" borderId="12" xfId="1" applyBorder="1" applyAlignment="1">
      <alignment horizontal="center"/>
    </xf>
    <xf numFmtId="0" fontId="12" fillId="0" borderId="13" xfId="1" applyBorder="1" applyAlignment="1">
      <alignment horizontal="center"/>
    </xf>
    <xf numFmtId="0" fontId="12" fillId="0" borderId="14" xfId="1" applyBorder="1"/>
    <xf numFmtId="0" fontId="12" fillId="0" borderId="14" xfId="1" applyBorder="1" applyAlignment="1">
      <alignment horizontal="center"/>
    </xf>
    <xf numFmtId="0" fontId="12" fillId="0" borderId="15" xfId="1" applyBorder="1"/>
    <xf numFmtId="0" fontId="12" fillId="0" borderId="16" xfId="1" applyBorder="1" applyAlignment="1">
      <alignment horizontal="center"/>
    </xf>
    <xf numFmtId="0" fontId="12" fillId="0" borderId="17" xfId="1" applyBorder="1"/>
    <xf numFmtId="0" fontId="12" fillId="0" borderId="17" xfId="1" applyBorder="1" applyAlignment="1">
      <alignment horizontal="center"/>
    </xf>
    <xf numFmtId="0" fontId="12" fillId="0" borderId="18" xfId="1" applyBorder="1"/>
    <xf numFmtId="0" fontId="12" fillId="0" borderId="0" xfId="1" applyAlignment="1">
      <alignment horizontal="right"/>
    </xf>
    <xf numFmtId="0" fontId="14" fillId="0" borderId="3" xfId="1" applyFont="1" applyBorder="1"/>
    <xf numFmtId="0" fontId="14" fillId="0" borderId="16" xfId="1" applyFont="1" applyBorder="1" applyAlignment="1">
      <alignment horizontal="center"/>
    </xf>
    <xf numFmtId="0" fontId="14" fillId="0" borderId="17" xfId="1" applyFont="1" applyBorder="1"/>
    <xf numFmtId="0" fontId="14" fillId="0" borderId="17" xfId="1" applyFont="1" applyBorder="1" applyAlignment="1">
      <alignment horizontal="center"/>
    </xf>
    <xf numFmtId="0" fontId="14" fillId="0" borderId="18" xfId="1" applyFont="1" applyBorder="1"/>
    <xf numFmtId="0" fontId="14" fillId="0" borderId="2" xfId="1" applyFont="1" applyBorder="1"/>
    <xf numFmtId="0" fontId="14" fillId="0" borderId="19" xfId="1" applyFont="1" applyBorder="1" applyAlignment="1">
      <alignment horizontal="center"/>
    </xf>
    <xf numFmtId="0" fontId="14" fillId="0" borderId="20" xfId="1" applyFont="1" applyBorder="1"/>
    <xf numFmtId="0" fontId="14" fillId="0" borderId="20" xfId="1" applyFont="1" applyBorder="1" applyAlignment="1">
      <alignment horizontal="center"/>
    </xf>
    <xf numFmtId="0" fontId="14" fillId="0" borderId="21" xfId="1" applyFont="1" applyBorder="1"/>
    <xf numFmtId="0" fontId="17" fillId="0" borderId="0" xfId="1" applyFont="1" applyAlignment="1">
      <alignment horizontal="center" vertical="center"/>
    </xf>
    <xf numFmtId="0" fontId="17" fillId="0" borderId="0" xfId="1" applyFont="1" applyAlignment="1">
      <alignment horizontal="left" vertical="center"/>
    </xf>
    <xf numFmtId="0" fontId="18" fillId="0" borderId="0" xfId="1" applyFont="1" applyAlignment="1">
      <alignment horizontal="left" vertical="center"/>
    </xf>
    <xf numFmtId="185" fontId="6" fillId="0" borderId="0" xfId="0" applyNumberFormat="1" applyFont="1" applyAlignment="1">
      <alignment horizontal="right" vertical="center"/>
    </xf>
    <xf numFmtId="177" fontId="3" fillId="3" borderId="1" xfId="0" applyNumberFormat="1"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protection locked="0"/>
    </xf>
    <xf numFmtId="0" fontId="3" fillId="3" borderId="1" xfId="0" applyFont="1" applyFill="1" applyBorder="1" applyProtection="1">
      <alignment vertical="center"/>
      <protection locked="0"/>
    </xf>
    <xf numFmtId="177" fontId="3" fillId="4" borderId="1" xfId="0" applyNumberFormat="1"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center"/>
      <protection locked="0"/>
    </xf>
    <xf numFmtId="0" fontId="3" fillId="4" borderId="1" xfId="0" applyFont="1" applyFill="1" applyBorder="1" applyProtection="1">
      <alignment vertical="center"/>
      <protection locked="0"/>
    </xf>
    <xf numFmtId="178" fontId="0" fillId="3" borderId="1" xfId="0" applyNumberFormat="1" applyFill="1" applyBorder="1" applyProtection="1">
      <alignment vertical="center"/>
      <protection locked="0"/>
    </xf>
    <xf numFmtId="0" fontId="0" fillId="3" borderId="1" xfId="0" applyFill="1" applyBorder="1" applyAlignment="1" applyProtection="1">
      <alignment vertical="center" shrinkToFit="1"/>
      <protection locked="0"/>
    </xf>
    <xf numFmtId="178" fontId="0" fillId="4" borderId="1" xfId="0" applyNumberFormat="1" applyFill="1" applyBorder="1" applyProtection="1">
      <alignment vertical="center"/>
      <protection locked="0"/>
    </xf>
    <xf numFmtId="0" fontId="0" fillId="4" borderId="1" xfId="0" applyFill="1" applyBorder="1" applyAlignment="1" applyProtection="1">
      <alignment vertical="center" shrinkToFit="1"/>
      <protection locked="0"/>
    </xf>
    <xf numFmtId="178" fontId="0" fillId="2" borderId="1" xfId="0" applyNumberFormat="1" applyFill="1" applyBorder="1" applyProtection="1">
      <alignment vertical="center"/>
      <protection locked="0"/>
    </xf>
    <xf numFmtId="0" fontId="0" fillId="2" borderId="1" xfId="0" applyFill="1" applyBorder="1" applyAlignment="1" applyProtection="1">
      <alignment vertical="center" shrinkToFit="1"/>
      <protection locked="0"/>
    </xf>
    <xf numFmtId="180" fontId="3" fillId="0" borderId="0" xfId="0" applyNumberFormat="1" applyFont="1" applyAlignment="1">
      <alignment horizontal="right" vertical="center"/>
    </xf>
    <xf numFmtId="0" fontId="3" fillId="0" borderId="22" xfId="0" applyFont="1" applyBorder="1">
      <alignment vertical="center"/>
    </xf>
    <xf numFmtId="0" fontId="3" fillId="0" borderId="6" xfId="0" applyFont="1" applyBorder="1">
      <alignment vertical="center"/>
    </xf>
    <xf numFmtId="14" fontId="6" fillId="0" borderId="6" xfId="0" applyNumberFormat="1" applyFont="1" applyBorder="1">
      <alignment vertical="center"/>
    </xf>
    <xf numFmtId="0" fontId="3" fillId="0" borderId="23" xfId="0" applyFont="1" applyBorder="1">
      <alignment vertical="center"/>
    </xf>
    <xf numFmtId="0" fontId="3" fillId="0" borderId="8" xfId="0" applyFont="1" applyBorder="1">
      <alignment vertical="center"/>
    </xf>
    <xf numFmtId="0" fontId="3" fillId="0" borderId="24" xfId="0" applyFont="1" applyBorder="1">
      <alignment vertical="center"/>
    </xf>
    <xf numFmtId="0" fontId="6" fillId="0" borderId="0" xfId="0" applyFont="1">
      <alignment vertical="center"/>
    </xf>
    <xf numFmtId="0" fontId="5" fillId="0" borderId="2" xfId="0" applyFont="1" applyBorder="1" applyAlignment="1" applyProtection="1">
      <alignment horizontal="center" vertical="center" shrinkToFit="1"/>
      <protection locked="0"/>
    </xf>
    <xf numFmtId="0" fontId="5" fillId="0" borderId="2" xfId="0" applyFont="1" applyBorder="1" applyAlignment="1">
      <alignment horizontal="center" vertical="center" shrinkToFit="1"/>
    </xf>
    <xf numFmtId="0" fontId="3" fillId="0" borderId="0" xfId="0" applyFont="1" applyAlignment="1">
      <alignment horizontal="right" vertical="center"/>
    </xf>
    <xf numFmtId="0" fontId="20" fillId="0" borderId="0" xfId="0" applyFont="1">
      <alignment vertical="center"/>
    </xf>
    <xf numFmtId="179" fontId="0" fillId="0" borderId="0" xfId="0" applyNumberFormat="1" applyAlignment="1">
      <alignment horizontal="center" vertical="center"/>
    </xf>
    <xf numFmtId="179" fontId="0" fillId="0" borderId="0" xfId="0" applyNumberFormat="1">
      <alignment vertical="center"/>
    </xf>
    <xf numFmtId="176" fontId="0" fillId="0" borderId="0" xfId="0" applyNumberFormat="1" applyAlignment="1">
      <alignment horizontal="center" vertical="center"/>
    </xf>
    <xf numFmtId="56" fontId="0" fillId="0" borderId="0" xfId="0" applyNumberFormat="1">
      <alignment vertical="center"/>
    </xf>
    <xf numFmtId="0" fontId="3" fillId="0" borderId="1" xfId="0" applyFont="1" applyBorder="1" applyAlignment="1">
      <alignment horizontal="center" vertical="center" shrinkToFit="1"/>
    </xf>
    <xf numFmtId="0" fontId="16" fillId="0" borderId="0" xfId="1" applyFont="1"/>
    <xf numFmtId="0" fontId="21" fillId="0" borderId="0" xfId="1" applyFont="1" applyAlignment="1">
      <alignment horizontal="left"/>
    </xf>
    <xf numFmtId="0" fontId="4" fillId="0" borderId="0" xfId="0" applyFont="1" applyAlignment="1">
      <alignment horizontal="left" vertical="center" shrinkToFit="1"/>
    </xf>
    <xf numFmtId="178" fontId="23" fillId="3" borderId="1" xfId="0" applyNumberFormat="1" applyFont="1" applyFill="1" applyBorder="1" applyProtection="1">
      <alignment vertical="center"/>
      <protection locked="0"/>
    </xf>
    <xf numFmtId="178" fontId="23" fillId="4" borderId="1" xfId="0" applyNumberFormat="1" applyFont="1" applyFill="1" applyBorder="1" applyProtection="1">
      <alignment vertical="center"/>
      <protection locked="0"/>
    </xf>
    <xf numFmtId="0" fontId="22" fillId="0" borderId="0" xfId="0" applyFont="1">
      <alignment vertical="center"/>
    </xf>
    <xf numFmtId="0" fontId="14" fillId="0" borderId="3" xfId="1" quotePrefix="1" applyFont="1" applyBorder="1" applyAlignment="1">
      <alignment horizontal="center"/>
    </xf>
    <xf numFmtId="14" fontId="0" fillId="0" borderId="0" xfId="0" applyNumberFormat="1">
      <alignment vertical="center"/>
    </xf>
    <xf numFmtId="0" fontId="0" fillId="0" borderId="3" xfId="0" applyBorder="1">
      <alignment vertical="center"/>
    </xf>
    <xf numFmtId="14" fontId="0" fillId="0" borderId="3" xfId="0" applyNumberFormat="1" applyBorder="1">
      <alignment vertical="center"/>
    </xf>
    <xf numFmtId="0" fontId="3" fillId="0" borderId="1" xfId="0" applyFont="1" applyBorder="1">
      <alignment vertical="center"/>
    </xf>
    <xf numFmtId="0" fontId="25" fillId="0" borderId="0" xfId="0" applyFont="1">
      <alignment vertical="center"/>
    </xf>
    <xf numFmtId="14" fontId="0" fillId="0" borderId="6" xfId="0" applyNumberFormat="1" applyBorder="1">
      <alignment vertical="center"/>
    </xf>
    <xf numFmtId="1" fontId="0" fillId="0" borderId="3" xfId="0" applyNumberFormat="1" applyBorder="1">
      <alignment vertical="center"/>
    </xf>
    <xf numFmtId="1" fontId="0" fillId="0" borderId="6" xfId="0" applyNumberFormat="1" applyBorder="1">
      <alignment vertical="center"/>
    </xf>
    <xf numFmtId="49" fontId="0" fillId="0" borderId="3" xfId="0" applyNumberFormat="1" applyBorder="1">
      <alignment vertical="center"/>
    </xf>
    <xf numFmtId="186" fontId="0" fillId="3" borderId="1" xfId="0" applyNumberFormat="1" applyFill="1" applyBorder="1" applyAlignment="1" applyProtection="1">
      <alignment vertical="center" shrinkToFit="1"/>
      <protection locked="0"/>
    </xf>
    <xf numFmtId="186" fontId="0" fillId="4" borderId="1" xfId="0" applyNumberFormat="1" applyFill="1" applyBorder="1" applyAlignment="1" applyProtection="1">
      <alignment vertical="center" shrinkToFit="1"/>
      <protection locked="0"/>
    </xf>
    <xf numFmtId="56" fontId="3" fillId="0" borderId="0" xfId="0" applyNumberFormat="1" applyFont="1">
      <alignment vertical="center"/>
    </xf>
    <xf numFmtId="183" fontId="3" fillId="0" borderId="0" xfId="0" applyNumberFormat="1" applyFont="1" applyAlignment="1">
      <alignment horizontal="right" vertical="center"/>
    </xf>
    <xf numFmtId="0" fontId="3" fillId="0" borderId="0" xfId="0" applyFont="1" applyAlignment="1">
      <alignment horizontal="left" vertical="center"/>
    </xf>
    <xf numFmtId="1" fontId="7" fillId="0" borderId="0" xfId="0" applyNumberFormat="1" applyFont="1" applyAlignment="1">
      <alignment horizontal="left" vertical="center"/>
    </xf>
    <xf numFmtId="0" fontId="12" fillId="0" borderId="0" xfId="0" applyFont="1">
      <alignment vertical="center"/>
    </xf>
    <xf numFmtId="0" fontId="23" fillId="0" borderId="0" xfId="0" applyFont="1">
      <alignment vertical="center"/>
    </xf>
    <xf numFmtId="0" fontId="26" fillId="0" borderId="0" xfId="0" applyFont="1">
      <alignment vertical="center"/>
    </xf>
    <xf numFmtId="180" fontId="3" fillId="0" borderId="0" xfId="0" applyNumberFormat="1" applyFont="1">
      <alignment vertical="center"/>
    </xf>
    <xf numFmtId="0" fontId="27" fillId="0" borderId="0" xfId="2" applyFont="1" applyAlignment="1">
      <alignment horizontal="center" vertical="center"/>
    </xf>
    <xf numFmtId="0" fontId="23" fillId="0" borderId="0" xfId="2" applyFont="1">
      <alignment vertical="center"/>
    </xf>
    <xf numFmtId="0" fontId="28" fillId="0" borderId="0" xfId="2" applyFont="1">
      <alignment vertical="center"/>
    </xf>
    <xf numFmtId="0" fontId="29" fillId="0" borderId="0" xfId="2" applyFont="1" applyAlignment="1">
      <alignment horizontal="right" vertical="center"/>
    </xf>
    <xf numFmtId="0" fontId="29" fillId="0" borderId="0" xfId="2" applyFont="1" applyAlignment="1">
      <alignment horizontal="center" vertical="center"/>
    </xf>
    <xf numFmtId="0" fontId="30" fillId="0" borderId="0" xfId="2" applyFont="1" applyAlignment="1">
      <alignment horizontal="left" vertical="center"/>
    </xf>
    <xf numFmtId="0" fontId="23" fillId="0" borderId="0" xfId="2" applyFont="1" applyAlignment="1">
      <alignment horizontal="right" vertical="center"/>
    </xf>
    <xf numFmtId="0" fontId="31" fillId="0" borderId="0" xfId="2" applyFont="1">
      <alignment vertical="center"/>
    </xf>
    <xf numFmtId="0" fontId="23" fillId="0" borderId="42" xfId="2" applyFont="1" applyBorder="1" applyAlignment="1" applyProtection="1">
      <alignment horizontal="center" vertical="center" shrinkToFit="1"/>
      <protection locked="0"/>
    </xf>
    <xf numFmtId="0" fontId="23" fillId="6" borderId="42" xfId="2" applyFont="1" applyFill="1" applyBorder="1" applyAlignment="1" applyProtection="1">
      <alignment horizontal="center" vertical="center" shrinkToFit="1"/>
      <protection locked="0"/>
    </xf>
    <xf numFmtId="177" fontId="23" fillId="0" borderId="0" xfId="2" applyNumberFormat="1" applyFont="1">
      <alignment vertical="center"/>
    </xf>
    <xf numFmtId="0" fontId="31" fillId="0" borderId="0" xfId="2" applyFont="1" applyAlignment="1">
      <alignment vertical="center" wrapText="1"/>
    </xf>
    <xf numFmtId="188" fontId="23" fillId="0" borderId="12" xfId="2" applyNumberFormat="1" applyFont="1" applyBorder="1" applyAlignment="1">
      <alignment horizontal="right" vertical="center"/>
    </xf>
    <xf numFmtId="188" fontId="23" fillId="0" borderId="47" xfId="2" applyNumberFormat="1" applyFont="1" applyBorder="1" applyAlignment="1">
      <alignment horizontal="right" vertical="center"/>
    </xf>
    <xf numFmtId="188" fontId="23" fillId="0" borderId="50" xfId="2" applyNumberFormat="1" applyFont="1" applyBorder="1" applyAlignment="1">
      <alignment horizontal="right" vertical="center"/>
    </xf>
    <xf numFmtId="0" fontId="34" fillId="0" borderId="0" xfId="0" applyFont="1">
      <alignment vertical="center"/>
    </xf>
    <xf numFmtId="49" fontId="5" fillId="0" borderId="0" xfId="0" applyNumberFormat="1" applyFont="1">
      <alignment vertical="center"/>
    </xf>
    <xf numFmtId="1" fontId="30" fillId="0" borderId="0" xfId="2" applyNumberFormat="1" applyFont="1">
      <alignment vertical="center"/>
    </xf>
    <xf numFmtId="49" fontId="23" fillId="0" borderId="0" xfId="2" applyNumberFormat="1" applyFont="1" applyAlignment="1">
      <alignment horizontal="right" vertical="center"/>
    </xf>
    <xf numFmtId="0" fontId="35" fillId="0" borderId="0" xfId="0" applyFont="1" applyAlignment="1">
      <alignment horizontal="right" vertical="center"/>
    </xf>
    <xf numFmtId="1" fontId="36" fillId="0" borderId="0" xfId="0" applyNumberFormat="1" applyFont="1" applyAlignment="1">
      <alignment horizontal="center" vertical="center"/>
    </xf>
    <xf numFmtId="0" fontId="5" fillId="0" borderId="26" xfId="0" applyFont="1" applyBorder="1" applyAlignment="1">
      <alignment horizontal="center" vertical="center"/>
    </xf>
    <xf numFmtId="0" fontId="5" fillId="0" borderId="2" xfId="0" applyFont="1" applyBorder="1" applyAlignment="1">
      <alignment horizontal="center" vertical="center"/>
    </xf>
    <xf numFmtId="0" fontId="5" fillId="0" borderId="27" xfId="0" applyFont="1" applyBorder="1" applyAlignment="1">
      <alignment horizontal="center" vertical="center"/>
    </xf>
    <xf numFmtId="49" fontId="4" fillId="2" borderId="26" xfId="0" applyNumberFormat="1" applyFont="1" applyFill="1" applyBorder="1" applyAlignment="1" applyProtection="1">
      <alignment horizontal="left" vertical="center"/>
      <protection locked="0"/>
    </xf>
    <xf numFmtId="49" fontId="4" fillId="2" borderId="2" xfId="0" applyNumberFormat="1" applyFont="1" applyFill="1" applyBorder="1" applyAlignment="1" applyProtection="1">
      <alignment horizontal="left" vertical="center"/>
      <protection locked="0"/>
    </xf>
    <xf numFmtId="49" fontId="4" fillId="2" borderId="27" xfId="0" applyNumberFormat="1" applyFont="1" applyFill="1" applyBorder="1" applyAlignment="1" applyProtection="1">
      <alignment horizontal="left" vertical="center"/>
      <protection locked="0"/>
    </xf>
    <xf numFmtId="0" fontId="5" fillId="2" borderId="26" xfId="0" applyFont="1" applyFill="1" applyBorder="1" applyAlignment="1" applyProtection="1">
      <alignment horizontal="left" vertical="center"/>
      <protection locked="0"/>
    </xf>
    <xf numFmtId="0" fontId="5" fillId="2" borderId="2" xfId="0" applyFont="1" applyFill="1" applyBorder="1" applyAlignment="1" applyProtection="1">
      <alignment horizontal="left" vertical="center"/>
      <protection locked="0"/>
    </xf>
    <xf numFmtId="0" fontId="5" fillId="2" borderId="27" xfId="0" applyFont="1" applyFill="1" applyBorder="1" applyAlignment="1" applyProtection="1">
      <alignment horizontal="left" vertical="center"/>
      <protection locked="0"/>
    </xf>
    <xf numFmtId="183" fontId="3" fillId="0" borderId="0" xfId="0" applyNumberFormat="1" applyFont="1" applyAlignment="1">
      <alignment horizontal="right" vertical="center"/>
    </xf>
    <xf numFmtId="0" fontId="5" fillId="2" borderId="26" xfId="0" applyFont="1" applyFill="1" applyBorder="1" applyAlignment="1" applyProtection="1">
      <alignment vertical="center" shrinkToFit="1"/>
      <protection locked="0"/>
    </xf>
    <xf numFmtId="0" fontId="5" fillId="2" borderId="2" xfId="0" applyFont="1" applyFill="1" applyBorder="1" applyAlignment="1" applyProtection="1">
      <alignment vertical="center" shrinkToFit="1"/>
      <protection locked="0"/>
    </xf>
    <xf numFmtId="0" fontId="5" fillId="2" borderId="27" xfId="0" applyFont="1" applyFill="1" applyBorder="1" applyAlignment="1" applyProtection="1">
      <alignment vertical="center" shrinkToFit="1"/>
      <protection locked="0"/>
    </xf>
    <xf numFmtId="0" fontId="3" fillId="0" borderId="0" xfId="0" applyFont="1" applyAlignment="1">
      <alignment horizontal="center" vertical="center"/>
    </xf>
    <xf numFmtId="0" fontId="7" fillId="2" borderId="22" xfId="0" applyFont="1" applyFill="1" applyBorder="1" applyAlignment="1" applyProtection="1">
      <alignment horizontal="left" vertical="center"/>
      <protection locked="0"/>
    </xf>
    <xf numFmtId="0" fontId="7" fillId="2" borderId="6" xfId="0" applyFont="1" applyFill="1" applyBorder="1" applyAlignment="1" applyProtection="1">
      <alignment horizontal="left" vertical="center"/>
      <protection locked="0"/>
    </xf>
    <xf numFmtId="0" fontId="7" fillId="2" borderId="23" xfId="0" applyFont="1" applyFill="1" applyBorder="1" applyAlignment="1" applyProtection="1">
      <alignment horizontal="left" vertical="center"/>
      <protection locked="0"/>
    </xf>
    <xf numFmtId="0" fontId="7" fillId="0" borderId="0" xfId="0" applyFont="1" applyAlignment="1">
      <alignment horizontal="right" vertical="center"/>
    </xf>
    <xf numFmtId="0" fontId="7" fillId="0" borderId="24" xfId="0" applyFont="1" applyBorder="1" applyAlignment="1">
      <alignment horizontal="right" vertical="center"/>
    </xf>
    <xf numFmtId="0" fontId="7" fillId="2" borderId="26" xfId="0" applyFont="1" applyFill="1" applyBorder="1" applyAlignment="1" applyProtection="1">
      <alignment horizontal="left" vertical="center"/>
      <protection locked="0"/>
    </xf>
    <xf numFmtId="0" fontId="7" fillId="2" borderId="2" xfId="0" applyFont="1" applyFill="1" applyBorder="1" applyAlignment="1" applyProtection="1">
      <alignment horizontal="left" vertical="center"/>
      <protection locked="0"/>
    </xf>
    <xf numFmtId="0" fontId="7" fillId="2" borderId="27" xfId="0" applyFont="1" applyFill="1" applyBorder="1" applyAlignment="1" applyProtection="1">
      <alignment horizontal="left" vertical="center"/>
      <protection locked="0"/>
    </xf>
    <xf numFmtId="0" fontId="4" fillId="2" borderId="22" xfId="0" applyFont="1" applyFill="1" applyBorder="1" applyAlignment="1" applyProtection="1">
      <alignment horizontal="center" vertical="center" shrinkToFit="1"/>
      <protection locked="0"/>
    </xf>
    <xf numFmtId="0" fontId="4" fillId="2" borderId="6" xfId="0" applyFont="1" applyFill="1" applyBorder="1" applyAlignment="1" applyProtection="1">
      <alignment horizontal="center" vertical="center" shrinkToFit="1"/>
      <protection locked="0"/>
    </xf>
    <xf numFmtId="0" fontId="4" fillId="2" borderId="23" xfId="0" applyFont="1" applyFill="1" applyBorder="1" applyAlignment="1" applyProtection="1">
      <alignment horizontal="center" vertical="center" shrinkToFit="1"/>
      <protection locked="0"/>
    </xf>
    <xf numFmtId="0" fontId="4" fillId="2" borderId="26" xfId="0" applyFont="1" applyFill="1" applyBorder="1" applyAlignment="1" applyProtection="1">
      <alignment horizontal="center" vertical="center" shrinkToFit="1"/>
      <protection locked="0"/>
    </xf>
    <xf numFmtId="0" fontId="4" fillId="2" borderId="2" xfId="0" applyFont="1" applyFill="1" applyBorder="1" applyAlignment="1" applyProtection="1">
      <alignment horizontal="center" vertical="center" shrinkToFit="1"/>
      <protection locked="0"/>
    </xf>
    <xf numFmtId="0" fontId="4" fillId="2" borderId="27" xfId="0" applyFont="1" applyFill="1" applyBorder="1" applyAlignment="1" applyProtection="1">
      <alignment horizontal="center" vertical="center" shrinkToFit="1"/>
      <protection locked="0"/>
    </xf>
    <xf numFmtId="0" fontId="4" fillId="0" borderId="0" xfId="0" applyFont="1" applyAlignment="1">
      <alignment horizontal="center" vertical="center" shrinkToFit="1"/>
    </xf>
    <xf numFmtId="0" fontId="6" fillId="2" borderId="1" xfId="0" applyFont="1" applyFill="1" applyBorder="1" applyAlignment="1" applyProtection="1">
      <alignment horizontal="left" vertical="center"/>
      <protection locked="0"/>
    </xf>
    <xf numFmtId="0" fontId="4" fillId="2" borderId="26" xfId="0" applyFont="1" applyFill="1" applyBorder="1" applyAlignment="1" applyProtection="1">
      <alignment horizontal="left" vertical="center"/>
      <protection locked="0"/>
    </xf>
    <xf numFmtId="0" fontId="4" fillId="2" borderId="2" xfId="0" applyFont="1" applyFill="1" applyBorder="1" applyAlignment="1" applyProtection="1">
      <alignment horizontal="left" vertical="center"/>
      <protection locked="0"/>
    </xf>
    <xf numFmtId="0" fontId="4" fillId="2" borderId="27" xfId="0" applyFont="1" applyFill="1" applyBorder="1" applyAlignment="1" applyProtection="1">
      <alignment horizontal="left" vertical="center"/>
      <protection locked="0"/>
    </xf>
    <xf numFmtId="0" fontId="8" fillId="2" borderId="22" xfId="0" applyFont="1" applyFill="1" applyBorder="1" applyAlignment="1" applyProtection="1">
      <alignment horizontal="left" vertical="center"/>
      <protection locked="0"/>
    </xf>
    <xf numFmtId="0" fontId="8" fillId="2" borderId="6" xfId="0" applyFont="1" applyFill="1" applyBorder="1" applyAlignment="1" applyProtection="1">
      <alignment horizontal="left" vertical="center"/>
      <protection locked="0"/>
    </xf>
    <xf numFmtId="0" fontId="8" fillId="2" borderId="23" xfId="0" applyFont="1" applyFill="1" applyBorder="1" applyAlignment="1" applyProtection="1">
      <alignment horizontal="left" vertical="center"/>
      <protection locked="0"/>
    </xf>
    <xf numFmtId="0" fontId="4" fillId="2" borderId="26" xfId="0" applyFont="1" applyFill="1" applyBorder="1" applyAlignment="1" applyProtection="1">
      <alignment horizontal="left" vertical="center" shrinkToFit="1"/>
      <protection locked="0"/>
    </xf>
    <xf numFmtId="0" fontId="4" fillId="2" borderId="2" xfId="0" applyFont="1" applyFill="1" applyBorder="1" applyAlignment="1" applyProtection="1">
      <alignment horizontal="left" vertical="center" shrinkToFit="1"/>
      <protection locked="0"/>
    </xf>
    <xf numFmtId="0" fontId="4" fillId="2" borderId="27" xfId="0" applyFont="1" applyFill="1" applyBorder="1" applyAlignment="1" applyProtection="1">
      <alignment horizontal="left" vertical="center" shrinkToFit="1"/>
      <protection locked="0"/>
    </xf>
    <xf numFmtId="0" fontId="19" fillId="2" borderId="26" xfId="0" applyFont="1" applyFill="1" applyBorder="1" applyAlignment="1" applyProtection="1">
      <alignment horizontal="left" vertical="center"/>
      <protection locked="0"/>
    </xf>
    <xf numFmtId="0" fontId="19" fillId="2" borderId="2" xfId="0" applyFont="1" applyFill="1" applyBorder="1" applyAlignment="1" applyProtection="1">
      <alignment horizontal="left" vertical="center"/>
      <protection locked="0"/>
    </xf>
    <xf numFmtId="0" fontId="19" fillId="2" borderId="27" xfId="0" applyFont="1" applyFill="1" applyBorder="1" applyAlignment="1" applyProtection="1">
      <alignment horizontal="left" vertical="center"/>
      <protection locked="0"/>
    </xf>
    <xf numFmtId="0" fontId="33" fillId="2" borderId="26" xfId="3" applyFill="1" applyBorder="1" applyAlignment="1" applyProtection="1">
      <alignment horizontal="left" vertical="center"/>
      <protection locked="0"/>
    </xf>
    <xf numFmtId="0" fontId="22" fillId="0" borderId="0" xfId="0" applyFont="1" applyAlignment="1">
      <alignment horizontal="center" vertical="center"/>
    </xf>
    <xf numFmtId="0" fontId="8" fillId="2" borderId="9" xfId="0" applyFont="1" applyFill="1" applyBorder="1" applyAlignment="1" applyProtection="1">
      <alignment horizontal="left" vertical="center"/>
      <protection locked="0"/>
    </xf>
    <xf numFmtId="0" fontId="8" fillId="2" borderId="3" xfId="0" applyFont="1" applyFill="1" applyBorder="1" applyAlignment="1" applyProtection="1">
      <alignment horizontal="left" vertical="center"/>
      <protection locked="0"/>
    </xf>
    <xf numFmtId="0" fontId="8" fillId="2"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center" vertical="center"/>
      <protection locked="0"/>
    </xf>
    <xf numFmtId="0" fontId="4" fillId="5" borderId="2" xfId="0" applyFont="1" applyFill="1" applyBorder="1" applyAlignment="1" applyProtection="1">
      <alignment horizontal="center" vertical="center"/>
      <protection locked="0"/>
    </xf>
    <xf numFmtId="0" fontId="4" fillId="5" borderId="27" xfId="0" applyFont="1" applyFill="1" applyBorder="1" applyAlignment="1" applyProtection="1">
      <alignment horizontal="center" vertical="center"/>
      <protection locked="0"/>
    </xf>
    <xf numFmtId="0" fontId="26" fillId="0" borderId="3" xfId="0" applyFont="1" applyBorder="1" applyAlignment="1">
      <alignment horizontal="left" vertical="center"/>
    </xf>
    <xf numFmtId="181" fontId="3" fillId="0" borderId="0" xfId="0" applyNumberFormat="1" applyFont="1" applyAlignment="1">
      <alignment horizontal="right" vertical="center"/>
    </xf>
    <xf numFmtId="180" fontId="3" fillId="0" borderId="0" xfId="0" applyNumberFormat="1" applyFont="1" applyAlignment="1">
      <alignment horizontal="right" vertical="center"/>
    </xf>
    <xf numFmtId="177" fontId="6" fillId="0" borderId="0" xfId="0" applyNumberFormat="1" applyFont="1" applyAlignment="1">
      <alignment horizontal="center" vertical="center"/>
    </xf>
    <xf numFmtId="182" fontId="3" fillId="0" borderId="0" xfId="0" applyNumberFormat="1" applyFont="1" applyAlignment="1">
      <alignment horizontal="right" vertical="center" shrinkToFit="1"/>
    </xf>
    <xf numFmtId="0" fontId="3" fillId="0" borderId="28" xfId="0" applyFont="1" applyBorder="1" applyAlignment="1" applyProtection="1">
      <alignment horizontal="left" vertical="center"/>
      <protection locked="0"/>
    </xf>
    <xf numFmtId="0" fontId="3" fillId="0" borderId="29" xfId="0" applyFont="1" applyBorder="1" applyAlignment="1" applyProtection="1">
      <alignment horizontal="left" vertical="center"/>
      <protection locked="0"/>
    </xf>
    <xf numFmtId="0" fontId="3" fillId="0" borderId="30" xfId="0" applyFont="1" applyBorder="1" applyAlignment="1" applyProtection="1">
      <alignment horizontal="left" vertical="center"/>
      <protection locked="0"/>
    </xf>
    <xf numFmtId="0" fontId="3" fillId="0" borderId="31" xfId="0" applyFont="1" applyBorder="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32" xfId="0" applyFont="1" applyBorder="1" applyAlignment="1" applyProtection="1">
      <alignment horizontal="left" vertical="center"/>
      <protection locked="0"/>
    </xf>
    <xf numFmtId="0" fontId="3" fillId="0" borderId="33" xfId="0" applyFont="1" applyBorder="1" applyAlignment="1" applyProtection="1">
      <alignment horizontal="left" vertical="center"/>
      <protection locked="0"/>
    </xf>
    <xf numFmtId="0" fontId="3" fillId="0" borderId="34" xfId="0" applyFont="1" applyBorder="1" applyAlignment="1" applyProtection="1">
      <alignment horizontal="left" vertical="center"/>
      <protection locked="0"/>
    </xf>
    <xf numFmtId="0" fontId="3" fillId="0" borderId="35" xfId="0" applyFont="1" applyBorder="1" applyAlignment="1" applyProtection="1">
      <alignment horizontal="left" vertical="center"/>
      <protection locked="0"/>
    </xf>
    <xf numFmtId="0" fontId="3" fillId="2" borderId="26" xfId="0" applyFont="1" applyFill="1" applyBorder="1" applyAlignment="1" applyProtection="1">
      <alignment horizontal="center" vertical="center" shrinkToFit="1"/>
      <protection locked="0"/>
    </xf>
    <xf numFmtId="0" fontId="3" fillId="2" borderId="2" xfId="0" applyFont="1" applyFill="1" applyBorder="1" applyAlignment="1" applyProtection="1">
      <alignment horizontal="center" vertical="center" shrinkToFit="1"/>
      <protection locked="0"/>
    </xf>
    <xf numFmtId="0" fontId="3" fillId="2" borderId="27" xfId="0" applyFont="1" applyFill="1" applyBorder="1" applyAlignment="1" applyProtection="1">
      <alignment horizontal="center" vertical="center" shrinkToFit="1"/>
      <protection locked="0"/>
    </xf>
    <xf numFmtId="1" fontId="3" fillId="0" borderId="0" xfId="0" applyNumberFormat="1" applyFont="1" applyAlignment="1">
      <alignment horizontal="center" vertical="center"/>
    </xf>
    <xf numFmtId="180" fontId="3" fillId="0" borderId="0" xfId="0" applyNumberFormat="1" applyFont="1" applyAlignment="1">
      <alignment horizontal="center" vertical="center"/>
    </xf>
    <xf numFmtId="56" fontId="7" fillId="2" borderId="26" xfId="0" applyNumberFormat="1" applyFont="1" applyFill="1" applyBorder="1" applyAlignment="1" applyProtection="1">
      <alignment horizontal="center" vertical="center"/>
      <protection locked="0"/>
    </xf>
    <xf numFmtId="56" fontId="7" fillId="2" borderId="2" xfId="0" applyNumberFormat="1" applyFont="1" applyFill="1" applyBorder="1" applyAlignment="1" applyProtection="1">
      <alignment horizontal="center" vertical="center"/>
      <protection locked="0"/>
    </xf>
    <xf numFmtId="56" fontId="7" fillId="2" borderId="27" xfId="0" applyNumberFormat="1" applyFont="1" applyFill="1" applyBorder="1" applyAlignment="1" applyProtection="1">
      <alignment horizontal="center" vertical="center"/>
      <protection locked="0"/>
    </xf>
    <xf numFmtId="187" fontId="3" fillId="0" borderId="0" xfId="0" applyNumberFormat="1" applyFont="1" applyAlignment="1">
      <alignment horizontal="right" vertical="center"/>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1" xfId="0" applyFont="1" applyBorder="1" applyAlignment="1">
      <alignment horizontal="center" vertical="center"/>
    </xf>
    <xf numFmtId="0" fontId="0" fillId="0" borderId="0" xfId="0" applyAlignment="1">
      <alignment horizontal="center" vertical="center"/>
    </xf>
    <xf numFmtId="189" fontId="32" fillId="0" borderId="28" xfId="2" applyNumberFormat="1" applyFont="1" applyBorder="1" applyAlignment="1" applyProtection="1">
      <alignment horizontal="center" vertical="center"/>
      <protection locked="0"/>
    </xf>
    <xf numFmtId="189" fontId="32" fillId="0" borderId="30" xfId="2" applyNumberFormat="1" applyFont="1" applyBorder="1" applyAlignment="1" applyProtection="1">
      <alignment horizontal="center" vertical="center"/>
      <protection locked="0"/>
    </xf>
    <xf numFmtId="189" fontId="32" fillId="0" borderId="48" xfId="2" applyNumberFormat="1" applyFont="1" applyBorder="1" applyAlignment="1" applyProtection="1">
      <alignment horizontal="center" vertical="center"/>
      <protection locked="0"/>
    </xf>
    <xf numFmtId="189" fontId="32" fillId="0" borderId="49" xfId="2" applyNumberFormat="1" applyFont="1" applyBorder="1" applyAlignment="1" applyProtection="1">
      <alignment horizontal="center" vertical="center"/>
      <protection locked="0"/>
    </xf>
    <xf numFmtId="189" fontId="32" fillId="0" borderId="53" xfId="2" applyNumberFormat="1" applyFont="1" applyBorder="1" applyAlignment="1" applyProtection="1">
      <alignment horizontal="center" vertical="center"/>
      <protection locked="0"/>
    </xf>
    <xf numFmtId="189" fontId="32" fillId="0" borderId="54" xfId="2" applyNumberFormat="1" applyFont="1" applyBorder="1" applyAlignment="1" applyProtection="1">
      <alignment horizontal="center" vertical="center"/>
      <protection locked="0"/>
    </xf>
    <xf numFmtId="0" fontId="23" fillId="0" borderId="36" xfId="2" applyFont="1" applyBorder="1" applyAlignment="1">
      <alignment horizontal="center" vertical="center" wrapText="1"/>
    </xf>
    <xf numFmtId="0" fontId="23" fillId="0" borderId="40" xfId="2" applyFont="1" applyBorder="1" applyAlignment="1">
      <alignment horizontal="center" vertical="center" wrapText="1"/>
    </xf>
    <xf numFmtId="0" fontId="23" fillId="0" borderId="43" xfId="2" applyFont="1" applyBorder="1" applyAlignment="1">
      <alignment horizontal="center" vertical="center" wrapText="1"/>
    </xf>
    <xf numFmtId="189" fontId="32" fillId="0" borderId="45" xfId="2" applyNumberFormat="1" applyFont="1" applyBorder="1" applyAlignment="1" applyProtection="1">
      <alignment horizontal="center" vertical="center"/>
      <protection locked="0"/>
    </xf>
    <xf numFmtId="189" fontId="32" fillId="0" borderId="46" xfId="2" applyNumberFormat="1" applyFont="1" applyBorder="1" applyAlignment="1" applyProtection="1">
      <alignment horizontal="center" vertical="center"/>
      <protection locked="0"/>
    </xf>
    <xf numFmtId="189" fontId="32" fillId="0" borderId="38" xfId="2" applyNumberFormat="1" applyFont="1" applyBorder="1" applyAlignment="1" applyProtection="1">
      <alignment horizontal="center" vertical="center"/>
      <protection locked="0"/>
    </xf>
    <xf numFmtId="189" fontId="32" fillId="0" borderId="39" xfId="2" applyNumberFormat="1" applyFont="1" applyBorder="1" applyAlignment="1" applyProtection="1">
      <alignment horizontal="center" vertical="center"/>
      <protection locked="0"/>
    </xf>
    <xf numFmtId="0" fontId="23" fillId="0" borderId="38" xfId="2" applyFont="1" applyBorder="1" applyAlignment="1">
      <alignment horizontal="center" vertical="center"/>
    </xf>
    <xf numFmtId="0" fontId="23" fillId="0" borderId="39" xfId="2" applyFont="1" applyBorder="1" applyAlignment="1">
      <alignment horizontal="center" vertical="center"/>
    </xf>
    <xf numFmtId="177" fontId="23" fillId="0" borderId="45" xfId="2" applyNumberFormat="1" applyFont="1" applyBorder="1" applyAlignment="1">
      <alignment horizontal="center" vertical="center"/>
    </xf>
    <xf numFmtId="177" fontId="23" fillId="0" borderId="46" xfId="2" applyNumberFormat="1" applyFont="1" applyBorder="1" applyAlignment="1">
      <alignment horizontal="center" vertical="center"/>
    </xf>
    <xf numFmtId="0" fontId="27" fillId="0" borderId="0" xfId="2" applyFont="1" applyAlignment="1">
      <alignment horizontal="center" vertical="center" wrapText="1"/>
    </xf>
    <xf numFmtId="0" fontId="27" fillId="0" borderId="0" xfId="2" applyFont="1" applyAlignment="1">
      <alignment horizontal="center" vertical="center"/>
    </xf>
    <xf numFmtId="0" fontId="23" fillId="0" borderId="36" xfId="2" applyFont="1" applyBorder="1" applyAlignment="1">
      <alignment horizontal="center" vertical="center"/>
    </xf>
    <xf numFmtId="0" fontId="23" fillId="0" borderId="37" xfId="2" applyFont="1" applyBorder="1" applyAlignment="1">
      <alignment horizontal="center" vertical="center"/>
    </xf>
    <xf numFmtId="0" fontId="23" fillId="0" borderId="40" xfId="2" applyFont="1" applyBorder="1" applyAlignment="1">
      <alignment horizontal="center" vertical="center"/>
    </xf>
    <xf numFmtId="0" fontId="23" fillId="0" borderId="41" xfId="2" applyFont="1" applyBorder="1" applyAlignment="1">
      <alignment horizontal="center" vertical="center"/>
    </xf>
    <xf numFmtId="0" fontId="23" fillId="0" borderId="43" xfId="2" applyFont="1" applyBorder="1" applyAlignment="1">
      <alignment horizontal="center" vertical="center"/>
    </xf>
    <xf numFmtId="0" fontId="23" fillId="0" borderId="44" xfId="2" applyFont="1" applyBorder="1" applyAlignment="1">
      <alignment horizontal="center" vertical="center"/>
    </xf>
    <xf numFmtId="0" fontId="23" fillId="0" borderId="28" xfId="2" applyFont="1" applyBorder="1" applyAlignment="1">
      <alignment horizontal="center" vertical="center"/>
    </xf>
    <xf numFmtId="0" fontId="23" fillId="0" borderId="30" xfId="2" applyFont="1" applyBorder="1" applyAlignment="1">
      <alignment horizontal="center" vertical="center"/>
    </xf>
    <xf numFmtId="0" fontId="23" fillId="0" borderId="51" xfId="2" applyFont="1" applyBorder="1" applyAlignment="1">
      <alignment horizontal="center" vertical="center"/>
    </xf>
    <xf numFmtId="0" fontId="23" fillId="0" borderId="52" xfId="2" applyFont="1" applyBorder="1" applyAlignment="1">
      <alignment horizontal="center" vertical="center"/>
    </xf>
  </cellXfs>
  <cellStyles count="4">
    <cellStyle name="ハイパーリンク" xfId="3" builtinId="8"/>
    <cellStyle name="標準" xfId="0" builtinId="0"/>
    <cellStyle name="標準 2" xfId="2" xr:uid="{00000000-0005-0000-0000-000002000000}"/>
    <cellStyle name="標準_申込書一式" xfId="1" xr:uid="{00000000-0005-0000-0000-000003000000}"/>
  </cellStyles>
  <dxfs count="14">
    <dxf>
      <font>
        <condense val="0"/>
        <extend val="0"/>
        <color indexed="10"/>
      </font>
    </dxf>
    <dxf>
      <font>
        <condense val="0"/>
        <extend val="0"/>
        <color indexed="10"/>
      </font>
    </dxf>
    <dxf>
      <font>
        <condense val="0"/>
        <extend val="0"/>
        <color indexed="10"/>
      </font>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28575</xdr:colOff>
      <xdr:row>31</xdr:row>
      <xdr:rowOff>0</xdr:rowOff>
    </xdr:from>
    <xdr:to>
      <xdr:col>19</xdr:col>
      <xdr:colOff>476250</xdr:colOff>
      <xdr:row>31</xdr:row>
      <xdr:rowOff>0</xdr:rowOff>
    </xdr:to>
    <xdr:sp macro="" textlink="">
      <xdr:nvSpPr>
        <xdr:cNvPr id="6145" name="Text Box 1">
          <a:extLst>
            <a:ext uri="{FF2B5EF4-FFF2-40B4-BE49-F238E27FC236}">
              <a16:creationId xmlns:a16="http://schemas.microsoft.com/office/drawing/2014/main" id="{00000000-0008-0000-0300-000001180000}"/>
            </a:ext>
          </a:extLst>
        </xdr:cNvPr>
        <xdr:cNvSpPr txBox="1">
          <a:spLocks noChangeArrowheads="1"/>
        </xdr:cNvSpPr>
      </xdr:nvSpPr>
      <xdr:spPr bwMode="auto">
        <a:xfrm>
          <a:off x="11677650" y="9705975"/>
          <a:ext cx="447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出場種目</a:t>
          </a:r>
        </a:p>
      </xdr:txBody>
    </xdr:sp>
    <xdr:clientData/>
  </xdr:twoCellAnchor>
  <xdr:twoCellAnchor>
    <xdr:from>
      <xdr:col>19</xdr:col>
      <xdr:colOff>28575</xdr:colOff>
      <xdr:row>37</xdr:row>
      <xdr:rowOff>0</xdr:rowOff>
    </xdr:from>
    <xdr:to>
      <xdr:col>19</xdr:col>
      <xdr:colOff>476250</xdr:colOff>
      <xdr:row>37</xdr:row>
      <xdr:rowOff>0</xdr:rowOff>
    </xdr:to>
    <xdr:sp macro="" textlink="">
      <xdr:nvSpPr>
        <xdr:cNvPr id="6146" name="Text Box 2">
          <a:extLst>
            <a:ext uri="{FF2B5EF4-FFF2-40B4-BE49-F238E27FC236}">
              <a16:creationId xmlns:a16="http://schemas.microsoft.com/office/drawing/2014/main" id="{00000000-0008-0000-0300-000002180000}"/>
            </a:ext>
          </a:extLst>
        </xdr:cNvPr>
        <xdr:cNvSpPr txBox="1">
          <a:spLocks noChangeArrowheads="1"/>
        </xdr:cNvSpPr>
      </xdr:nvSpPr>
      <xdr:spPr bwMode="auto">
        <a:xfrm>
          <a:off x="11677650" y="10772775"/>
          <a:ext cx="447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出場種目</a:t>
          </a:r>
        </a:p>
      </xdr:txBody>
    </xdr:sp>
    <xdr:clientData/>
  </xdr:twoCellAnchor>
  <xdr:twoCellAnchor>
    <xdr:from>
      <xdr:col>19</xdr:col>
      <xdr:colOff>28575</xdr:colOff>
      <xdr:row>37</xdr:row>
      <xdr:rowOff>0</xdr:rowOff>
    </xdr:from>
    <xdr:to>
      <xdr:col>19</xdr:col>
      <xdr:colOff>476250</xdr:colOff>
      <xdr:row>37</xdr:row>
      <xdr:rowOff>0</xdr:rowOff>
    </xdr:to>
    <xdr:sp macro="" textlink="">
      <xdr:nvSpPr>
        <xdr:cNvPr id="6147" name="Text Box 3">
          <a:extLst>
            <a:ext uri="{FF2B5EF4-FFF2-40B4-BE49-F238E27FC236}">
              <a16:creationId xmlns:a16="http://schemas.microsoft.com/office/drawing/2014/main" id="{00000000-0008-0000-0300-000003180000}"/>
            </a:ext>
          </a:extLst>
        </xdr:cNvPr>
        <xdr:cNvSpPr txBox="1">
          <a:spLocks noChangeArrowheads="1"/>
        </xdr:cNvSpPr>
      </xdr:nvSpPr>
      <xdr:spPr bwMode="auto">
        <a:xfrm>
          <a:off x="11677650" y="10772775"/>
          <a:ext cx="447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出場種目</a:t>
          </a:r>
        </a:p>
      </xdr:txBody>
    </xdr:sp>
    <xdr:clientData/>
  </xdr:twoCellAnchor>
  <xdr:twoCellAnchor>
    <xdr:from>
      <xdr:col>19</xdr:col>
      <xdr:colOff>28575</xdr:colOff>
      <xdr:row>28</xdr:row>
      <xdr:rowOff>0</xdr:rowOff>
    </xdr:from>
    <xdr:to>
      <xdr:col>19</xdr:col>
      <xdr:colOff>476250</xdr:colOff>
      <xdr:row>28</xdr:row>
      <xdr:rowOff>0</xdr:rowOff>
    </xdr:to>
    <xdr:sp macro="" textlink="">
      <xdr:nvSpPr>
        <xdr:cNvPr id="6148" name="Text Box 4">
          <a:extLst>
            <a:ext uri="{FF2B5EF4-FFF2-40B4-BE49-F238E27FC236}">
              <a16:creationId xmlns:a16="http://schemas.microsoft.com/office/drawing/2014/main" id="{00000000-0008-0000-0300-000004180000}"/>
            </a:ext>
          </a:extLst>
        </xdr:cNvPr>
        <xdr:cNvSpPr txBox="1">
          <a:spLocks noChangeArrowheads="1"/>
        </xdr:cNvSpPr>
      </xdr:nvSpPr>
      <xdr:spPr bwMode="auto">
        <a:xfrm>
          <a:off x="11677650" y="9363075"/>
          <a:ext cx="447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出場種目</a:t>
          </a:r>
        </a:p>
      </xdr:txBody>
    </xdr:sp>
    <xdr:clientData/>
  </xdr:twoCellAnchor>
  <xdr:twoCellAnchor>
    <xdr:from>
      <xdr:col>19</xdr:col>
      <xdr:colOff>28575</xdr:colOff>
      <xdr:row>62</xdr:row>
      <xdr:rowOff>0</xdr:rowOff>
    </xdr:from>
    <xdr:to>
      <xdr:col>19</xdr:col>
      <xdr:colOff>476250</xdr:colOff>
      <xdr:row>62</xdr:row>
      <xdr:rowOff>0</xdr:rowOff>
    </xdr:to>
    <xdr:sp macro="" textlink="">
      <xdr:nvSpPr>
        <xdr:cNvPr id="6149" name="Text Box 5">
          <a:extLst>
            <a:ext uri="{FF2B5EF4-FFF2-40B4-BE49-F238E27FC236}">
              <a16:creationId xmlns:a16="http://schemas.microsoft.com/office/drawing/2014/main" id="{00000000-0008-0000-0300-000005180000}"/>
            </a:ext>
          </a:extLst>
        </xdr:cNvPr>
        <xdr:cNvSpPr txBox="1">
          <a:spLocks noChangeArrowheads="1"/>
        </xdr:cNvSpPr>
      </xdr:nvSpPr>
      <xdr:spPr bwMode="auto">
        <a:xfrm>
          <a:off x="11677650" y="15097125"/>
          <a:ext cx="447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出場種目</a:t>
          </a:r>
        </a:p>
      </xdr:txBody>
    </xdr:sp>
    <xdr:clientData/>
  </xdr:twoCellAnchor>
  <xdr:twoCellAnchor>
    <xdr:from>
      <xdr:col>19</xdr:col>
      <xdr:colOff>28575</xdr:colOff>
      <xdr:row>62</xdr:row>
      <xdr:rowOff>0</xdr:rowOff>
    </xdr:from>
    <xdr:to>
      <xdr:col>19</xdr:col>
      <xdr:colOff>476250</xdr:colOff>
      <xdr:row>62</xdr:row>
      <xdr:rowOff>0</xdr:rowOff>
    </xdr:to>
    <xdr:sp macro="" textlink="">
      <xdr:nvSpPr>
        <xdr:cNvPr id="6150" name="Text Box 6">
          <a:extLst>
            <a:ext uri="{FF2B5EF4-FFF2-40B4-BE49-F238E27FC236}">
              <a16:creationId xmlns:a16="http://schemas.microsoft.com/office/drawing/2014/main" id="{00000000-0008-0000-0300-000006180000}"/>
            </a:ext>
          </a:extLst>
        </xdr:cNvPr>
        <xdr:cNvSpPr txBox="1">
          <a:spLocks noChangeArrowheads="1"/>
        </xdr:cNvSpPr>
      </xdr:nvSpPr>
      <xdr:spPr bwMode="auto">
        <a:xfrm>
          <a:off x="11677650" y="15097125"/>
          <a:ext cx="447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出場種目</a:t>
          </a:r>
        </a:p>
      </xdr:txBody>
    </xdr:sp>
    <xdr:clientData/>
  </xdr:twoCellAnchor>
  <xdr:twoCellAnchor>
    <xdr:from>
      <xdr:col>19</xdr:col>
      <xdr:colOff>28575</xdr:colOff>
      <xdr:row>62</xdr:row>
      <xdr:rowOff>0</xdr:rowOff>
    </xdr:from>
    <xdr:to>
      <xdr:col>19</xdr:col>
      <xdr:colOff>476250</xdr:colOff>
      <xdr:row>62</xdr:row>
      <xdr:rowOff>0</xdr:rowOff>
    </xdr:to>
    <xdr:sp macro="" textlink="">
      <xdr:nvSpPr>
        <xdr:cNvPr id="6151" name="Text Box 7">
          <a:extLst>
            <a:ext uri="{FF2B5EF4-FFF2-40B4-BE49-F238E27FC236}">
              <a16:creationId xmlns:a16="http://schemas.microsoft.com/office/drawing/2014/main" id="{00000000-0008-0000-0300-000007180000}"/>
            </a:ext>
          </a:extLst>
        </xdr:cNvPr>
        <xdr:cNvSpPr txBox="1">
          <a:spLocks noChangeArrowheads="1"/>
        </xdr:cNvSpPr>
      </xdr:nvSpPr>
      <xdr:spPr bwMode="auto">
        <a:xfrm>
          <a:off x="11677650" y="15097125"/>
          <a:ext cx="447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出場種目</a:t>
          </a:r>
        </a:p>
      </xdr:txBody>
    </xdr:sp>
    <xdr:clientData/>
  </xdr:twoCellAnchor>
  <xdr:twoCellAnchor>
    <xdr:from>
      <xdr:col>19</xdr:col>
      <xdr:colOff>28575</xdr:colOff>
      <xdr:row>62</xdr:row>
      <xdr:rowOff>0</xdr:rowOff>
    </xdr:from>
    <xdr:to>
      <xdr:col>19</xdr:col>
      <xdr:colOff>476250</xdr:colOff>
      <xdr:row>62</xdr:row>
      <xdr:rowOff>0</xdr:rowOff>
    </xdr:to>
    <xdr:sp macro="" textlink="">
      <xdr:nvSpPr>
        <xdr:cNvPr id="6152" name="Text Box 8">
          <a:extLst>
            <a:ext uri="{FF2B5EF4-FFF2-40B4-BE49-F238E27FC236}">
              <a16:creationId xmlns:a16="http://schemas.microsoft.com/office/drawing/2014/main" id="{00000000-0008-0000-0300-000008180000}"/>
            </a:ext>
          </a:extLst>
        </xdr:cNvPr>
        <xdr:cNvSpPr txBox="1">
          <a:spLocks noChangeArrowheads="1"/>
        </xdr:cNvSpPr>
      </xdr:nvSpPr>
      <xdr:spPr bwMode="auto">
        <a:xfrm>
          <a:off x="11677650" y="15097125"/>
          <a:ext cx="447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出場種目</a:t>
          </a:r>
        </a:p>
      </xdr:txBody>
    </xdr:sp>
    <xdr:clientData/>
  </xdr:twoCellAnchor>
  <xdr:twoCellAnchor>
    <xdr:from>
      <xdr:col>19</xdr:col>
      <xdr:colOff>28575</xdr:colOff>
      <xdr:row>60</xdr:row>
      <xdr:rowOff>0</xdr:rowOff>
    </xdr:from>
    <xdr:to>
      <xdr:col>19</xdr:col>
      <xdr:colOff>476250</xdr:colOff>
      <xdr:row>60</xdr:row>
      <xdr:rowOff>0</xdr:rowOff>
    </xdr:to>
    <xdr:sp macro="" textlink="">
      <xdr:nvSpPr>
        <xdr:cNvPr id="6153" name="Text Box 9">
          <a:extLst>
            <a:ext uri="{FF2B5EF4-FFF2-40B4-BE49-F238E27FC236}">
              <a16:creationId xmlns:a16="http://schemas.microsoft.com/office/drawing/2014/main" id="{00000000-0008-0000-0300-000009180000}"/>
            </a:ext>
          </a:extLst>
        </xdr:cNvPr>
        <xdr:cNvSpPr txBox="1">
          <a:spLocks noChangeArrowheads="1"/>
        </xdr:cNvSpPr>
      </xdr:nvSpPr>
      <xdr:spPr bwMode="auto">
        <a:xfrm>
          <a:off x="11677650" y="14859000"/>
          <a:ext cx="447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出場種目</a:t>
          </a:r>
        </a:p>
      </xdr:txBody>
    </xdr:sp>
    <xdr:clientData/>
  </xdr:twoCellAnchor>
  <xdr:twoCellAnchor>
    <xdr:from>
      <xdr:col>19</xdr:col>
      <xdr:colOff>28575</xdr:colOff>
      <xdr:row>57</xdr:row>
      <xdr:rowOff>0</xdr:rowOff>
    </xdr:from>
    <xdr:to>
      <xdr:col>19</xdr:col>
      <xdr:colOff>476250</xdr:colOff>
      <xdr:row>57</xdr:row>
      <xdr:rowOff>0</xdr:rowOff>
    </xdr:to>
    <xdr:sp macro="" textlink="">
      <xdr:nvSpPr>
        <xdr:cNvPr id="6154" name="Text Box 10">
          <a:extLst>
            <a:ext uri="{FF2B5EF4-FFF2-40B4-BE49-F238E27FC236}">
              <a16:creationId xmlns:a16="http://schemas.microsoft.com/office/drawing/2014/main" id="{00000000-0008-0000-0300-00000A180000}"/>
            </a:ext>
          </a:extLst>
        </xdr:cNvPr>
        <xdr:cNvSpPr txBox="1">
          <a:spLocks noChangeArrowheads="1"/>
        </xdr:cNvSpPr>
      </xdr:nvSpPr>
      <xdr:spPr bwMode="auto">
        <a:xfrm>
          <a:off x="11677650" y="14601825"/>
          <a:ext cx="447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出場種目</a:t>
          </a:r>
        </a:p>
      </xdr:txBody>
    </xdr:sp>
    <xdr:clientData/>
  </xdr:twoCellAnchor>
  <xdr:twoCellAnchor>
    <xdr:from>
      <xdr:col>0</xdr:col>
      <xdr:colOff>241300</xdr:colOff>
      <xdr:row>6</xdr:row>
      <xdr:rowOff>104775</xdr:rowOff>
    </xdr:from>
    <xdr:to>
      <xdr:col>11</xdr:col>
      <xdr:colOff>260350</xdr:colOff>
      <xdr:row>14</xdr:row>
      <xdr:rowOff>292100</xdr:rowOff>
    </xdr:to>
    <xdr:sp macro="" textlink="">
      <xdr:nvSpPr>
        <xdr:cNvPr id="6155" name="Text Box 11">
          <a:extLst>
            <a:ext uri="{FF2B5EF4-FFF2-40B4-BE49-F238E27FC236}">
              <a16:creationId xmlns:a16="http://schemas.microsoft.com/office/drawing/2014/main" id="{00000000-0008-0000-0300-00000B180000}"/>
            </a:ext>
          </a:extLst>
        </xdr:cNvPr>
        <xdr:cNvSpPr txBox="1">
          <a:spLocks noChangeArrowheads="1"/>
        </xdr:cNvSpPr>
      </xdr:nvSpPr>
      <xdr:spPr bwMode="auto">
        <a:xfrm>
          <a:off x="241300" y="1806575"/>
          <a:ext cx="5441950" cy="3578225"/>
        </a:xfrm>
        <a:prstGeom prst="rect">
          <a:avLst/>
        </a:prstGeom>
        <a:noFill/>
        <a:ln w="9525" algn="ctr">
          <a:noFill/>
          <a:miter lim="800000"/>
          <a:headEnd/>
          <a:tailEnd/>
        </a:ln>
        <a:effectLst/>
      </xdr:spPr>
      <xdr:txBody>
        <a:bodyPr vertOverflow="clip" wrap="square" lIns="27432" tIns="18288" rIns="0" bIns="0" anchor="t" upright="1"/>
        <a:lstStyle/>
        <a:p>
          <a:pPr algn="l" rtl="0">
            <a:lnSpc>
              <a:spcPts val="1400"/>
            </a:lnSpc>
            <a:defRPr sz="1000"/>
          </a:pPr>
          <a:r>
            <a:rPr lang="ja-JP" altLang="en-US" sz="1100" b="0" i="0" strike="noStrike">
              <a:solidFill>
                <a:srgbClr val="000000"/>
              </a:solidFill>
              <a:latin typeface="ＭＳ Ｐゴシック"/>
              <a:ea typeface="ＭＳ Ｐゴシック"/>
            </a:rPr>
            <a:t>　</a:t>
          </a:r>
          <a:r>
            <a:rPr lang="ja-JP" altLang="en-US" sz="1400" b="0" i="0" strike="noStrike">
              <a:solidFill>
                <a:srgbClr val="000000"/>
              </a:solidFill>
              <a:latin typeface="ＭＳ Ｐゴシック"/>
              <a:ea typeface="ＭＳ Ｐゴシック"/>
            </a:rPr>
            <a:t>私は</a:t>
          </a:r>
          <a:r>
            <a:rPr lang="en-US" altLang="ja-JP" sz="1400" b="0" i="0" strike="noStrike">
              <a:solidFill>
                <a:srgbClr val="000000"/>
              </a:solidFill>
              <a:latin typeface="ＭＳ Ｐゴシック"/>
              <a:ea typeface="ＭＳ Ｐゴシック"/>
            </a:rPr>
            <a:t>FIA</a:t>
          </a:r>
          <a:r>
            <a:rPr lang="ja-JP" altLang="en-US" sz="1400" b="0" i="0" strike="noStrike">
              <a:solidFill>
                <a:srgbClr val="000000"/>
              </a:solidFill>
              <a:latin typeface="ＭＳ Ｐゴシック"/>
              <a:ea typeface="ＭＳ Ｐゴシック"/>
            </a:rPr>
            <a:t>マスターズスイミング選手権大会２０１１出場にあたり、</a:t>
          </a:r>
        </a:p>
        <a:p>
          <a:pPr algn="l" rtl="0">
            <a:lnSpc>
              <a:spcPts val="1400"/>
            </a:lnSpc>
            <a:defRPr sz="1000"/>
          </a:pPr>
          <a:r>
            <a:rPr lang="ja-JP" altLang="en-US" sz="1400" b="0" i="0" strike="noStrike">
              <a:solidFill>
                <a:srgbClr val="000000"/>
              </a:solidFill>
              <a:latin typeface="ＭＳ Ｐゴシック"/>
              <a:ea typeface="ＭＳ Ｐゴシック"/>
            </a:rPr>
            <a:t>下記の事項を誓約します。</a:t>
          </a:r>
        </a:p>
        <a:p>
          <a:pPr algn="l" rtl="0">
            <a:lnSpc>
              <a:spcPts val="1400"/>
            </a:lnSpc>
            <a:defRPr sz="1000"/>
          </a:pPr>
          <a:endParaRPr lang="ja-JP" altLang="en-US" sz="1400" b="0" i="0" strike="noStrike">
            <a:solidFill>
              <a:srgbClr val="000000"/>
            </a:solidFill>
            <a:latin typeface="ＭＳ Ｐゴシック"/>
            <a:ea typeface="ＭＳ Ｐゴシック"/>
          </a:endParaRPr>
        </a:p>
        <a:p>
          <a:pPr algn="l" rtl="0">
            <a:lnSpc>
              <a:spcPts val="1400"/>
            </a:lnSpc>
            <a:defRPr sz="1000"/>
          </a:pPr>
          <a:endParaRPr lang="ja-JP" altLang="en-US" sz="1400" b="0" i="0" strike="noStrike">
            <a:solidFill>
              <a:srgbClr val="000000"/>
            </a:solidFill>
            <a:latin typeface="ＭＳ Ｐゴシック"/>
            <a:ea typeface="ＭＳ Ｐゴシック"/>
          </a:endParaRPr>
        </a:p>
        <a:p>
          <a:pPr algn="l" rtl="0">
            <a:lnSpc>
              <a:spcPts val="1400"/>
            </a:lnSpc>
            <a:defRPr sz="1000"/>
          </a:pPr>
          <a:r>
            <a:rPr lang="ja-JP" altLang="en-US" sz="1400" b="0" i="0" strike="noStrike">
              <a:solidFill>
                <a:srgbClr val="000000"/>
              </a:solidFill>
              <a:latin typeface="ＭＳ Ｐゴシック"/>
              <a:ea typeface="ＭＳ Ｐゴシック"/>
            </a:rPr>
            <a:t>１．私は、今大会出場にあたり、健康管理に十分配慮し、健康に</a:t>
          </a:r>
        </a:p>
        <a:p>
          <a:pPr algn="l" rtl="0">
            <a:lnSpc>
              <a:spcPts val="1400"/>
            </a:lnSpc>
            <a:defRPr sz="1000"/>
          </a:pPr>
          <a:r>
            <a:rPr lang="ja-JP" altLang="en-US" sz="1400" b="0" i="0" strike="noStrike">
              <a:solidFill>
                <a:srgbClr val="000000"/>
              </a:solidFill>
              <a:latin typeface="ＭＳ Ｐゴシック"/>
              <a:ea typeface="ＭＳ Ｐゴシック"/>
            </a:rPr>
            <a:t>　　ついてはなんら異常がないことを誓約します。</a:t>
          </a:r>
        </a:p>
        <a:p>
          <a:pPr algn="l" rtl="0">
            <a:lnSpc>
              <a:spcPts val="1400"/>
            </a:lnSpc>
            <a:defRPr sz="1000"/>
          </a:pPr>
          <a:endParaRPr lang="ja-JP" altLang="en-US" sz="1400" b="0" i="0" strike="noStrike">
            <a:solidFill>
              <a:srgbClr val="000000"/>
            </a:solidFill>
            <a:latin typeface="ＭＳ Ｐゴシック"/>
            <a:ea typeface="ＭＳ Ｐゴシック"/>
          </a:endParaRPr>
        </a:p>
        <a:p>
          <a:pPr algn="l" rtl="0">
            <a:lnSpc>
              <a:spcPts val="1400"/>
            </a:lnSpc>
            <a:defRPr sz="1000"/>
          </a:pPr>
          <a:r>
            <a:rPr lang="ja-JP" altLang="en-US" sz="1400" b="0" i="0" strike="noStrike">
              <a:solidFill>
                <a:srgbClr val="000000"/>
              </a:solidFill>
              <a:latin typeface="ＭＳ Ｐゴシック"/>
              <a:ea typeface="ＭＳ Ｐゴシック"/>
            </a:rPr>
            <a:t>２．私は、今大会開催中の事故については、自己の責任において</a:t>
          </a:r>
        </a:p>
        <a:p>
          <a:pPr algn="l" rtl="0">
            <a:lnSpc>
              <a:spcPts val="1400"/>
            </a:lnSpc>
            <a:defRPr sz="1000"/>
          </a:pPr>
          <a:r>
            <a:rPr lang="ja-JP" altLang="en-US" sz="1400" b="0" i="0" strike="noStrike">
              <a:solidFill>
                <a:srgbClr val="000000"/>
              </a:solidFill>
              <a:latin typeface="ＭＳ Ｐゴシック"/>
              <a:ea typeface="ＭＳ Ｐゴシック"/>
            </a:rPr>
            <a:t>　　処理し、主催者側の責任を問いません。</a:t>
          </a:r>
        </a:p>
        <a:p>
          <a:pPr algn="l" rtl="0">
            <a:lnSpc>
              <a:spcPts val="1400"/>
            </a:lnSpc>
            <a:defRPr sz="1000"/>
          </a:pPr>
          <a:endParaRPr lang="ja-JP" altLang="en-US" sz="1400" b="0" i="0" strike="noStrike">
            <a:solidFill>
              <a:srgbClr val="000000"/>
            </a:solidFill>
            <a:latin typeface="ＭＳ Ｐゴシック"/>
            <a:ea typeface="ＭＳ Ｐゴシック"/>
          </a:endParaRPr>
        </a:p>
        <a:p>
          <a:pPr algn="l" rtl="0">
            <a:lnSpc>
              <a:spcPts val="1400"/>
            </a:lnSpc>
            <a:defRPr sz="1000"/>
          </a:pPr>
          <a:r>
            <a:rPr lang="ja-JP" altLang="en-US" sz="1400" b="0" i="0" strike="noStrike">
              <a:solidFill>
                <a:srgbClr val="000000"/>
              </a:solidFill>
              <a:latin typeface="ＭＳ Ｐゴシック"/>
              <a:ea typeface="ＭＳ Ｐゴシック"/>
            </a:rPr>
            <a:t>３．私は、今大会要項記載の「個人情報の取り扱い」について</a:t>
          </a:r>
        </a:p>
        <a:p>
          <a:pPr algn="l" rtl="0">
            <a:lnSpc>
              <a:spcPts val="1400"/>
            </a:lnSpc>
            <a:defRPr sz="1000"/>
          </a:pPr>
          <a:r>
            <a:rPr lang="ja-JP" altLang="en-US" sz="1400" b="0" i="0" strike="noStrike">
              <a:solidFill>
                <a:srgbClr val="000000"/>
              </a:solidFill>
              <a:latin typeface="ＭＳ Ｐゴシック"/>
              <a:ea typeface="ＭＳ Ｐゴシック"/>
            </a:rPr>
            <a:t>　　同意いたします。</a:t>
          </a:r>
        </a:p>
        <a:p>
          <a:pPr algn="l" rtl="0">
            <a:lnSpc>
              <a:spcPts val="1400"/>
            </a:lnSpc>
            <a:defRPr sz="1000"/>
          </a:pPr>
          <a:endParaRPr lang="ja-JP" altLang="en-US" sz="1400" b="0" i="0" strike="noStrike">
            <a:solidFill>
              <a:srgbClr val="000000"/>
            </a:solidFill>
            <a:latin typeface="ＭＳ Ｐゴシック"/>
            <a:ea typeface="ＭＳ Ｐゴシック"/>
          </a:endParaRPr>
        </a:p>
        <a:p>
          <a:pPr algn="l" rtl="0">
            <a:lnSpc>
              <a:spcPts val="1400"/>
            </a:lnSpc>
            <a:defRPr sz="1000"/>
          </a:pPr>
          <a:r>
            <a:rPr lang="ja-JP" altLang="en-US" sz="1400" b="0" i="0" strike="noStrike">
              <a:solidFill>
                <a:srgbClr val="000000"/>
              </a:solidFill>
              <a:latin typeface="ＭＳ Ｐゴシック"/>
              <a:ea typeface="ＭＳ Ｐゴシック"/>
            </a:rPr>
            <a:t>４．私は、ホームページに競技結果を掲載することを同意いた</a:t>
          </a:r>
        </a:p>
        <a:p>
          <a:pPr algn="l" rtl="0">
            <a:lnSpc>
              <a:spcPts val="1400"/>
            </a:lnSpc>
            <a:defRPr sz="1000"/>
          </a:pPr>
          <a:r>
            <a:rPr lang="ja-JP" altLang="en-US" sz="1400" b="0" i="0" strike="noStrike">
              <a:solidFill>
                <a:srgbClr val="000000"/>
              </a:solidFill>
              <a:latin typeface="ＭＳ Ｐゴシック"/>
              <a:ea typeface="ＭＳ Ｐゴシック"/>
            </a:rPr>
            <a:t>　 　します。　　　　　　　　　　　　　　　　　　</a:t>
          </a:r>
        </a:p>
        <a:p>
          <a:pPr algn="l" rtl="0">
            <a:lnSpc>
              <a:spcPts val="1200"/>
            </a:lnSpc>
            <a:defRPr sz="1000"/>
          </a:pPr>
          <a:r>
            <a:rPr lang="ja-JP" altLang="en-US" sz="1200" b="0" i="0" strike="noStrike">
              <a:solidFill>
                <a:srgbClr val="000000"/>
              </a:solidFill>
              <a:latin typeface="ＭＳ Ｐゴシック"/>
              <a:ea typeface="ＭＳ Ｐゴシック"/>
            </a:rPr>
            <a:t>　　　　　　　　　　　　　　　　　　　　　　　　　　　　　　　　</a:t>
          </a:r>
        </a:p>
        <a:p>
          <a:pPr algn="l" rtl="0">
            <a:lnSpc>
              <a:spcPts val="1200"/>
            </a:lnSpc>
            <a:defRPr sz="1000"/>
          </a:pPr>
          <a:endParaRPr lang="ja-JP" altLang="en-US" sz="1200" b="0" i="0" strike="noStrike">
            <a:solidFill>
              <a:srgbClr val="000000"/>
            </a:solidFill>
            <a:latin typeface="ＭＳ Ｐゴシック"/>
            <a:ea typeface="ＭＳ Ｐゴシック"/>
          </a:endParaRPr>
        </a:p>
        <a:p>
          <a:pPr algn="l" rtl="0">
            <a:lnSpc>
              <a:spcPts val="1200"/>
            </a:lnSpc>
            <a:defRPr sz="1000"/>
          </a:pPr>
          <a:endParaRPr lang="ja-JP" altLang="en-US" sz="1200" b="0" i="0" strike="noStrike">
            <a:solidFill>
              <a:srgbClr val="000000"/>
            </a:solidFill>
            <a:latin typeface="ＭＳ Ｐゴシック"/>
            <a:ea typeface="ＭＳ Ｐゴシック"/>
          </a:endParaRPr>
        </a:p>
        <a:p>
          <a:pPr algn="l" rtl="0">
            <a:lnSpc>
              <a:spcPts val="1200"/>
            </a:lnSpc>
            <a:defRPr sz="1000"/>
          </a:pPr>
          <a:endParaRPr lang="ja-JP" altLang="en-US" sz="1200" b="0" i="0" strike="noStrike">
            <a:solidFill>
              <a:srgbClr val="000000"/>
            </a:solidFill>
            <a:latin typeface="ＭＳ Ｐゴシック"/>
            <a:ea typeface="ＭＳ Ｐゴシック"/>
          </a:endParaRPr>
        </a:p>
        <a:p>
          <a:pPr algn="l" rtl="0">
            <a:lnSpc>
              <a:spcPts val="1200"/>
            </a:lnSpc>
            <a:defRPr sz="1000"/>
          </a:pPr>
          <a:endParaRPr lang="ja-JP" altLang="en-US" sz="1200" b="0" i="0" strike="noStrike">
            <a:solidFill>
              <a:srgbClr val="000000"/>
            </a:solidFill>
            <a:latin typeface="ＭＳ Ｐゴシック"/>
            <a:ea typeface="ＭＳ Ｐゴシック"/>
          </a:endParaRPr>
        </a:p>
        <a:p>
          <a:pPr algn="l" rtl="0">
            <a:lnSpc>
              <a:spcPts val="1200"/>
            </a:lnSpc>
            <a:defRPr sz="1000"/>
          </a:pPr>
          <a:endParaRPr lang="ja-JP" altLang="en-US" sz="1200" b="0" i="0" strike="noStrike">
            <a:solidFill>
              <a:srgbClr val="000000"/>
            </a:solidFill>
            <a:latin typeface="ＭＳ Ｐゴシック"/>
            <a:ea typeface="ＭＳ Ｐゴシック"/>
          </a:endParaRPr>
        </a:p>
      </xdr:txBody>
    </xdr:sp>
    <xdr:clientData/>
  </xdr:twoCellAnchor>
  <xdr:twoCellAnchor editAs="oneCell">
    <xdr:from>
      <xdr:col>10</xdr:col>
      <xdr:colOff>142875</xdr:colOff>
      <xdr:row>2</xdr:row>
      <xdr:rowOff>152400</xdr:rowOff>
    </xdr:from>
    <xdr:to>
      <xdr:col>14</xdr:col>
      <xdr:colOff>600075</xdr:colOff>
      <xdr:row>3</xdr:row>
      <xdr:rowOff>180975</xdr:rowOff>
    </xdr:to>
    <xdr:sp macro="" textlink="">
      <xdr:nvSpPr>
        <xdr:cNvPr id="6156" name="Text Box 12">
          <a:extLst>
            <a:ext uri="{FF2B5EF4-FFF2-40B4-BE49-F238E27FC236}">
              <a16:creationId xmlns:a16="http://schemas.microsoft.com/office/drawing/2014/main" id="{00000000-0008-0000-0300-00000C180000}"/>
            </a:ext>
          </a:extLst>
        </xdr:cNvPr>
        <xdr:cNvSpPr txBox="1">
          <a:spLocks noChangeArrowheads="1"/>
        </xdr:cNvSpPr>
      </xdr:nvSpPr>
      <xdr:spPr bwMode="auto">
        <a:xfrm>
          <a:off x="5172075" y="600075"/>
          <a:ext cx="3333750" cy="3238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200" b="0" i="0" strike="noStrike">
              <a:solidFill>
                <a:srgbClr val="000000"/>
              </a:solidFill>
              <a:latin typeface="ＭＳ Ｐゴシック"/>
              <a:ea typeface="ＭＳ Ｐゴシック"/>
            </a:rPr>
            <a:t>（社）日本マスターズ水泳協会・チーム登録Ｎｏ</a:t>
          </a:r>
        </a:p>
      </xdr:txBody>
    </xdr:sp>
    <xdr:clientData/>
  </xdr:twoCellAnchor>
  <xdr:oneCellAnchor>
    <xdr:from>
      <xdr:col>1</xdr:col>
      <xdr:colOff>352425</xdr:colOff>
      <xdr:row>3</xdr:row>
      <xdr:rowOff>114300</xdr:rowOff>
    </xdr:from>
    <xdr:ext cx="2562496" cy="218586"/>
    <xdr:sp macro="" textlink="">
      <xdr:nvSpPr>
        <xdr:cNvPr id="6157" name="Text Box 13">
          <a:extLst>
            <a:ext uri="{FF2B5EF4-FFF2-40B4-BE49-F238E27FC236}">
              <a16:creationId xmlns:a16="http://schemas.microsoft.com/office/drawing/2014/main" id="{00000000-0008-0000-0300-00000D180000}"/>
            </a:ext>
          </a:extLst>
        </xdr:cNvPr>
        <xdr:cNvSpPr txBox="1">
          <a:spLocks noChangeArrowheads="1"/>
        </xdr:cNvSpPr>
      </xdr:nvSpPr>
      <xdr:spPr bwMode="auto">
        <a:xfrm>
          <a:off x="835025" y="863600"/>
          <a:ext cx="2562496" cy="218586"/>
        </a:xfrm>
        <a:prstGeom prst="rect">
          <a:avLst/>
        </a:prstGeom>
        <a:noFill/>
        <a:ln w="9525" algn="ctr">
          <a:noFill/>
          <a:miter lim="800000"/>
          <a:headEnd/>
          <a:tailEnd/>
        </a:ln>
        <a:effectLst/>
      </xdr:spPr>
      <xdr:txBody>
        <a:bodyPr wrap="none" lIns="18288" tIns="18288" rIns="0" bIns="0" anchor="t" upright="1">
          <a:spAutoFit/>
        </a:bodyPr>
        <a:lstStyle/>
        <a:p>
          <a:pPr algn="l" rtl="0">
            <a:defRPr sz="1000"/>
          </a:pPr>
          <a:r>
            <a:rPr lang="ja-JP" altLang="en-US" sz="1200" b="0" i="0" strike="noStrike">
              <a:solidFill>
                <a:srgbClr val="000000"/>
              </a:solidFill>
              <a:latin typeface="ＭＳ Ｐゴシック"/>
              <a:ea typeface="ＭＳ Ｐゴシック"/>
            </a:rPr>
            <a:t>大 会 会 長　　　　　　　藤原　達治郎 殿</a:t>
          </a:r>
        </a:p>
      </xdr:txBody>
    </xdr:sp>
    <xdr:clientData/>
  </xdr:oneCellAnchor>
  <xdr:twoCellAnchor>
    <xdr:from>
      <xdr:col>11</xdr:col>
      <xdr:colOff>114300</xdr:colOff>
      <xdr:row>17</xdr:row>
      <xdr:rowOff>200025</xdr:rowOff>
    </xdr:from>
    <xdr:to>
      <xdr:col>15</xdr:col>
      <xdr:colOff>1619250</xdr:colOff>
      <xdr:row>19</xdr:row>
      <xdr:rowOff>279400</xdr:rowOff>
    </xdr:to>
    <xdr:sp macro="" textlink="" fLocksText="0">
      <xdr:nvSpPr>
        <xdr:cNvPr id="6158" name="Text Box 14">
          <a:extLst>
            <a:ext uri="{FF2B5EF4-FFF2-40B4-BE49-F238E27FC236}">
              <a16:creationId xmlns:a16="http://schemas.microsoft.com/office/drawing/2014/main" id="{00000000-0008-0000-0300-00000E180000}"/>
            </a:ext>
          </a:extLst>
        </xdr:cNvPr>
        <xdr:cNvSpPr txBox="1">
          <a:spLocks noChangeArrowheads="1"/>
        </xdr:cNvSpPr>
      </xdr:nvSpPr>
      <xdr:spPr bwMode="auto">
        <a:xfrm>
          <a:off x="5537200" y="6626225"/>
          <a:ext cx="4705350" cy="104457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　捺印は必ず印鑑をお願いします。</a:t>
          </a:r>
        </a:p>
        <a:p>
          <a:pPr lvl="0"/>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　</a:t>
          </a:r>
          <a:r>
            <a:rPr lang="ja-JP" altLang="en-US" sz="1100" b="1" u="sng">
              <a:latin typeface="+mn-lt"/>
              <a:ea typeface="+mn-ea"/>
              <a:cs typeface="+mn-cs"/>
            </a:rPr>
            <a:t>誓約書は印刷し、署名押印をいただき、郵送にて必ず１月末日までに「ＦＩＡ</a:t>
          </a:r>
          <a:endParaRPr lang="en-US" altLang="ja-JP" sz="1100" b="1" u="sng">
            <a:latin typeface="+mn-lt"/>
            <a:ea typeface="+mn-ea"/>
            <a:cs typeface="+mn-cs"/>
          </a:endParaRPr>
        </a:p>
        <a:p>
          <a:pPr lvl="0"/>
          <a:r>
            <a:rPr lang="ja-JP" altLang="en-US" sz="1100" b="1" u="none">
              <a:latin typeface="+mn-lt"/>
              <a:ea typeface="+mn-ea"/>
              <a:cs typeface="+mn-cs"/>
            </a:rPr>
            <a:t>　　</a:t>
          </a:r>
          <a:r>
            <a:rPr lang="ja-JP" altLang="en-US" sz="1100" b="1" u="none" baseline="0">
              <a:latin typeface="+mn-lt"/>
              <a:ea typeface="+mn-ea"/>
              <a:cs typeface="+mn-cs"/>
            </a:rPr>
            <a:t> </a:t>
          </a:r>
          <a:r>
            <a:rPr lang="ja-JP" altLang="en-US" sz="1100" b="1" u="sng">
              <a:latin typeface="+mn-lt"/>
              <a:ea typeface="+mn-ea"/>
              <a:cs typeface="+mn-cs"/>
            </a:rPr>
            <a:t>マスターズスイミング選手権大会２０１１」事務局までお送り下さい。</a:t>
          </a:r>
          <a:r>
            <a:rPr lang="ja-JP" altLang="en-US" sz="1100" b="1">
              <a:latin typeface="+mn-lt"/>
              <a:ea typeface="+mn-ea"/>
              <a:cs typeface="+mn-cs"/>
            </a:rPr>
            <a:t>　</a:t>
          </a:r>
          <a:endParaRPr lang="en-US" altLang="ja-JP" sz="1100" b="1">
            <a:latin typeface="+mn-lt"/>
            <a:ea typeface="+mn-ea"/>
            <a:cs typeface="+mn-cs"/>
          </a:endParaRPr>
        </a:p>
        <a:p>
          <a:pPr lvl="0">
            <a:lnSpc>
              <a:spcPts val="1300"/>
            </a:lnSpc>
          </a:pPr>
          <a:r>
            <a:rPr lang="ja-JP" altLang="en-US" sz="1100" b="0" i="0" strike="noStrike">
              <a:solidFill>
                <a:srgbClr val="000000"/>
              </a:solidFill>
              <a:latin typeface="ＭＳ Ｐゴシック"/>
              <a:ea typeface="ＭＳ Ｐゴシック"/>
            </a:rPr>
            <a:t>　　（誓約書がないと参加できません。）</a:t>
          </a:r>
        </a:p>
        <a:p>
          <a:pPr algn="l" rtl="0">
            <a:lnSpc>
              <a:spcPts val="1300"/>
            </a:lnSpc>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　足りない場合は、コピーしてご使用ください。</a:t>
          </a:r>
        </a:p>
      </xdr:txBody>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AF63"/>
  <sheetViews>
    <sheetView showGridLines="0" tabSelected="1" workbookViewId="0">
      <selection activeCell="Q4" sqref="Q4:V4"/>
    </sheetView>
  </sheetViews>
  <sheetFormatPr defaultRowHeight="22.5" customHeight="1"/>
  <cols>
    <col min="1" max="1" width="5.28515625" style="4" customWidth="1"/>
    <col min="2" max="2" width="22.5703125" style="4" customWidth="1"/>
    <col min="3" max="27" width="3.7109375" style="4" customWidth="1"/>
    <col min="28" max="28" width="13" style="4" hidden="1" customWidth="1"/>
    <col min="29" max="29" width="9.140625" style="4" hidden="1" customWidth="1"/>
    <col min="30" max="35" width="0" style="4" hidden="1" customWidth="1"/>
    <col min="36" max="16384" width="9.140625" style="4"/>
  </cols>
  <sheetData>
    <row r="1" spans="2:32" ht="14.25">
      <c r="B1" s="2" t="s">
        <v>315</v>
      </c>
      <c r="C1" s="2"/>
      <c r="D1" s="2"/>
      <c r="E1" s="2"/>
      <c r="F1" s="2"/>
      <c r="G1" s="2"/>
      <c r="H1" s="2"/>
      <c r="I1" s="2"/>
      <c r="J1" s="2"/>
      <c r="U1" s="157" t="s">
        <v>91</v>
      </c>
      <c r="V1" s="158"/>
      <c r="W1" s="158"/>
      <c r="X1" s="159"/>
    </row>
    <row r="2" spans="2:32" ht="14.25">
      <c r="B2" s="1" t="s">
        <v>316</v>
      </c>
      <c r="C2" s="1"/>
      <c r="D2" s="1"/>
      <c r="E2" s="1"/>
      <c r="F2" s="1"/>
      <c r="G2" s="1"/>
      <c r="H2" s="1"/>
      <c r="I2" s="1"/>
      <c r="J2" s="1"/>
      <c r="P2" s="6" t="s">
        <v>77</v>
      </c>
      <c r="Q2" s="6"/>
      <c r="R2" s="6"/>
      <c r="S2" s="6"/>
      <c r="T2" s="6"/>
      <c r="U2" s="6"/>
      <c r="V2" s="6"/>
      <c r="W2" s="6"/>
    </row>
    <row r="3" spans="2:32" ht="14.25">
      <c r="B3" s="1" t="s">
        <v>298</v>
      </c>
      <c r="C3" s="1"/>
      <c r="D3" s="1"/>
      <c r="E3" s="1"/>
      <c r="F3" s="1"/>
      <c r="G3" s="1"/>
      <c r="H3" s="1"/>
      <c r="I3" s="1"/>
      <c r="J3" s="1"/>
      <c r="T3" s="170"/>
      <c r="U3" s="170"/>
      <c r="V3" s="170"/>
      <c r="W3" s="170"/>
      <c r="X3" s="170"/>
    </row>
    <row r="4" spans="2:32" ht="19.5" customHeight="1">
      <c r="B4" s="155" t="s">
        <v>0</v>
      </c>
      <c r="C4" s="156"/>
      <c r="D4" s="156"/>
      <c r="E4" s="156"/>
      <c r="F4" s="156"/>
      <c r="G4" s="156"/>
      <c r="H4" s="156"/>
      <c r="I4" s="156"/>
      <c r="J4" s="156"/>
      <c r="P4" s="34" t="s">
        <v>2</v>
      </c>
      <c r="Q4" s="160"/>
      <c r="R4" s="161"/>
      <c r="S4" s="161"/>
      <c r="T4" s="161"/>
      <c r="U4" s="161"/>
      <c r="V4" s="162"/>
      <c r="W4" s="32"/>
      <c r="AB4" s="12" t="str">
        <f>IF(C4="","",C4&amp;D4&amp;E4&amp;F4&amp;G4&amp;H4)</f>
        <v/>
      </c>
    </row>
    <row r="5" spans="2:32" ht="9" customHeight="1">
      <c r="B5" s="2"/>
    </row>
    <row r="6" spans="2:32" ht="19.5" customHeight="1">
      <c r="B6" s="34" t="s">
        <v>1</v>
      </c>
      <c r="C6" s="163"/>
      <c r="D6" s="164"/>
      <c r="E6" s="164"/>
      <c r="F6" s="164"/>
      <c r="G6" s="164"/>
      <c r="H6" s="164"/>
      <c r="I6" s="164"/>
      <c r="J6" s="164"/>
      <c r="K6" s="164"/>
      <c r="L6" s="164"/>
      <c r="M6" s="164"/>
      <c r="N6" s="164"/>
      <c r="O6" s="164"/>
      <c r="P6" s="164"/>
      <c r="Q6" s="164"/>
      <c r="R6" s="164"/>
      <c r="S6" s="164"/>
      <c r="T6" s="164"/>
      <c r="U6" s="164"/>
      <c r="V6" s="164"/>
      <c r="W6" s="165"/>
    </row>
    <row r="7" spans="2:32" ht="9" customHeight="1">
      <c r="B7" s="2"/>
    </row>
    <row r="8" spans="2:32" ht="14.25" customHeight="1">
      <c r="B8" s="37" t="s">
        <v>31</v>
      </c>
      <c r="C8" s="167"/>
      <c r="D8" s="168"/>
      <c r="E8" s="168"/>
      <c r="F8" s="168"/>
      <c r="G8" s="168"/>
      <c r="H8" s="168"/>
      <c r="I8" s="168"/>
      <c r="J8" s="168"/>
      <c r="K8" s="169"/>
      <c r="M8" s="2"/>
      <c r="AB8" s="128"/>
      <c r="AD8" s="132">
        <v>1</v>
      </c>
      <c r="AE8" s="132" t="s">
        <v>204</v>
      </c>
      <c r="AF8" s="133" t="s">
        <v>205</v>
      </c>
    </row>
    <row r="9" spans="2:32" ht="14.25" hidden="1" customHeight="1">
      <c r="B9" s="37"/>
      <c r="C9" s="102"/>
      <c r="D9" s="101"/>
      <c r="E9" s="101"/>
      <c r="F9" s="101"/>
      <c r="G9" s="101"/>
      <c r="H9" s="101"/>
      <c r="I9" s="101"/>
      <c r="J9" s="101"/>
      <c r="K9" s="101"/>
      <c r="AB9" s="128"/>
      <c r="AD9" s="132">
        <v>2</v>
      </c>
      <c r="AE9" s="132" t="s">
        <v>206</v>
      </c>
      <c r="AF9" s="133" t="s">
        <v>207</v>
      </c>
    </row>
    <row r="10" spans="2:32" ht="19.5" customHeight="1">
      <c r="B10" s="34" t="s">
        <v>3</v>
      </c>
      <c r="C10" s="186"/>
      <c r="D10" s="186"/>
      <c r="E10" s="186"/>
      <c r="F10" s="186"/>
      <c r="G10" s="186"/>
      <c r="H10" s="186"/>
      <c r="I10" s="186"/>
      <c r="J10" s="186"/>
      <c r="K10" s="186"/>
      <c r="L10" s="33"/>
      <c r="Q10" s="103"/>
      <c r="R10" s="34" t="s">
        <v>92</v>
      </c>
      <c r="S10" s="196"/>
      <c r="T10" s="197"/>
      <c r="U10" s="197"/>
      <c r="V10" s="198"/>
      <c r="AB10" s="128"/>
      <c r="AD10" s="132">
        <v>3</v>
      </c>
      <c r="AE10" s="132" t="s">
        <v>208</v>
      </c>
      <c r="AF10" s="133" t="s">
        <v>207</v>
      </c>
    </row>
    <row r="11" spans="2:32" ht="9" customHeight="1">
      <c r="O11" s="104"/>
      <c r="AB11" s="128"/>
      <c r="AD11" s="132">
        <v>4</v>
      </c>
      <c r="AE11" s="132" t="s">
        <v>209</v>
      </c>
      <c r="AF11" s="133" t="s">
        <v>207</v>
      </c>
    </row>
    <row r="12" spans="2:32" ht="19.5" customHeight="1">
      <c r="B12" s="34" t="s">
        <v>4</v>
      </c>
      <c r="C12" s="9" t="s">
        <v>5</v>
      </c>
      <c r="D12" s="187"/>
      <c r="E12" s="188"/>
      <c r="F12" s="188"/>
      <c r="G12" s="188"/>
      <c r="H12" s="189"/>
      <c r="I12" s="45"/>
      <c r="J12" s="44"/>
      <c r="K12" s="204"/>
      <c r="L12" s="205"/>
      <c r="M12" s="205"/>
      <c r="N12" s="206"/>
      <c r="P12" s="207" t="str">
        <f>IF(K12="","←都道府県名を選択",VLOOKUP(K12,AE1:AF55,2,0)&amp;"支部")</f>
        <v>←都道府県名を選択</v>
      </c>
      <c r="Q12" s="207"/>
      <c r="R12" s="207"/>
      <c r="S12" s="207"/>
      <c r="T12" s="207"/>
      <c r="U12" s="207"/>
      <c r="V12" s="207"/>
      <c r="W12" s="134"/>
      <c r="AB12" s="128"/>
      <c r="AD12" s="132">
        <v>5</v>
      </c>
      <c r="AE12" s="132" t="s">
        <v>210</v>
      </c>
      <c r="AF12" s="133" t="s">
        <v>207</v>
      </c>
    </row>
    <row r="13" spans="2:32" ht="19.5" customHeight="1">
      <c r="D13" s="190"/>
      <c r="E13" s="191"/>
      <c r="F13" s="191"/>
      <c r="G13" s="191"/>
      <c r="H13" s="191"/>
      <c r="I13" s="191"/>
      <c r="J13" s="191"/>
      <c r="K13" s="191"/>
      <c r="L13" s="191"/>
      <c r="M13" s="191"/>
      <c r="N13" s="191"/>
      <c r="O13" s="191"/>
      <c r="P13" s="191"/>
      <c r="Q13" s="191"/>
      <c r="R13" s="191"/>
      <c r="S13" s="191"/>
      <c r="T13" s="191"/>
      <c r="U13" s="191"/>
      <c r="V13" s="191"/>
      <c r="W13" s="192"/>
      <c r="AB13" s="128"/>
      <c r="AD13" s="132">
        <v>6</v>
      </c>
      <c r="AE13" s="132" t="s">
        <v>211</v>
      </c>
      <c r="AF13" s="133" t="s">
        <v>207</v>
      </c>
    </row>
    <row r="14" spans="2:32" ht="19.5" customHeight="1">
      <c r="D14" s="201"/>
      <c r="E14" s="202"/>
      <c r="F14" s="202"/>
      <c r="G14" s="202"/>
      <c r="H14" s="202"/>
      <c r="I14" s="202"/>
      <c r="J14" s="202"/>
      <c r="K14" s="202"/>
      <c r="L14" s="202"/>
      <c r="M14" s="202"/>
      <c r="N14" s="202"/>
      <c r="O14" s="202"/>
      <c r="P14" s="202"/>
      <c r="Q14" s="202"/>
      <c r="R14" s="202"/>
      <c r="S14" s="202"/>
      <c r="T14" s="202"/>
      <c r="U14" s="202"/>
      <c r="V14" s="202"/>
      <c r="W14" s="203"/>
      <c r="AB14" s="128"/>
      <c r="AD14" s="132">
        <v>7</v>
      </c>
      <c r="AE14" s="132" t="s">
        <v>212</v>
      </c>
      <c r="AF14" s="133" t="s">
        <v>207</v>
      </c>
    </row>
    <row r="15" spans="2:32" ht="19.5" customHeight="1">
      <c r="B15" s="34"/>
      <c r="C15" s="13"/>
      <c r="D15" s="174" t="s">
        <v>6</v>
      </c>
      <c r="E15" s="175"/>
      <c r="F15" s="171"/>
      <c r="G15" s="172"/>
      <c r="H15" s="172"/>
      <c r="I15" s="172"/>
      <c r="J15" s="172"/>
      <c r="K15" s="172"/>
      <c r="L15" s="172"/>
      <c r="M15" s="173"/>
      <c r="O15" s="36" t="s">
        <v>26</v>
      </c>
      <c r="P15" s="176"/>
      <c r="Q15" s="177"/>
      <c r="R15" s="177"/>
      <c r="S15" s="177"/>
      <c r="T15" s="177"/>
      <c r="U15" s="177"/>
      <c r="V15" s="177"/>
      <c r="W15" s="178"/>
      <c r="AB15" s="128"/>
      <c r="AD15" s="132">
        <v>8</v>
      </c>
      <c r="AE15" s="132" t="s">
        <v>213</v>
      </c>
      <c r="AF15" s="133" t="s">
        <v>214</v>
      </c>
    </row>
    <row r="16" spans="2:32" ht="19.5" customHeight="1">
      <c r="B16" s="34"/>
      <c r="C16" s="13"/>
      <c r="D16" s="35"/>
      <c r="E16" s="34" t="s">
        <v>27</v>
      </c>
      <c r="F16" s="199"/>
      <c r="G16" s="177"/>
      <c r="H16" s="177"/>
      <c r="I16" s="177"/>
      <c r="J16" s="177"/>
      <c r="K16" s="177"/>
      <c r="L16" s="177"/>
      <c r="M16" s="177"/>
      <c r="N16" s="177"/>
      <c r="O16" s="177"/>
      <c r="P16" s="177"/>
      <c r="Q16" s="177"/>
      <c r="R16" s="177"/>
      <c r="S16" s="177"/>
      <c r="T16" s="177"/>
      <c r="U16" s="177"/>
      <c r="V16" s="177"/>
      <c r="W16" s="178"/>
      <c r="AB16" s="128"/>
      <c r="AD16" s="132">
        <v>9</v>
      </c>
      <c r="AE16" s="132" t="s">
        <v>215</v>
      </c>
      <c r="AF16" s="133" t="s">
        <v>214</v>
      </c>
    </row>
    <row r="17" spans="2:32" ht="18" customHeight="1">
      <c r="B17" s="200"/>
      <c r="C17" s="200"/>
      <c r="D17" s="200"/>
      <c r="E17" s="200"/>
      <c r="F17" s="200"/>
      <c r="G17" s="200"/>
      <c r="H17" s="200"/>
      <c r="I17" s="200"/>
      <c r="J17" s="200"/>
      <c r="K17" s="200"/>
      <c r="L17" s="200"/>
      <c r="M17" s="200"/>
      <c r="N17" s="200"/>
      <c r="O17" s="200"/>
      <c r="P17" s="200"/>
      <c r="Q17" s="200"/>
      <c r="R17" s="200"/>
      <c r="S17" s="200"/>
      <c r="T17" s="200"/>
      <c r="U17" s="200"/>
      <c r="V17" s="200"/>
      <c r="W17" s="200"/>
      <c r="X17" s="200"/>
      <c r="AB17" s="128"/>
      <c r="AD17" s="132">
        <v>10</v>
      </c>
      <c r="AE17" s="132" t="s">
        <v>216</v>
      </c>
      <c r="AF17" s="133" t="s">
        <v>214</v>
      </c>
    </row>
    <row r="18" spans="2:32" ht="14.25" hidden="1" customHeight="1">
      <c r="B18" s="34"/>
      <c r="C18" s="13"/>
      <c r="D18" s="37" t="s">
        <v>31</v>
      </c>
      <c r="E18" s="167"/>
      <c r="F18" s="168"/>
      <c r="G18" s="168"/>
      <c r="H18" s="168"/>
      <c r="I18" s="168"/>
      <c r="J18" s="168"/>
      <c r="K18" s="168"/>
      <c r="L18" s="168"/>
      <c r="M18" s="169"/>
      <c r="N18" s="13"/>
      <c r="O18" s="35"/>
      <c r="P18" s="167"/>
      <c r="Q18" s="168"/>
      <c r="R18" s="168"/>
      <c r="S18" s="168"/>
      <c r="T18" s="168"/>
      <c r="U18" s="168"/>
      <c r="V18" s="168"/>
      <c r="W18" s="168"/>
      <c r="X18" s="169"/>
      <c r="AB18" s="128"/>
      <c r="AD18" s="132">
        <v>11</v>
      </c>
      <c r="AE18" s="132" t="s">
        <v>217</v>
      </c>
      <c r="AF18" s="133" t="s">
        <v>214</v>
      </c>
    </row>
    <row r="19" spans="2:32" ht="14.25" hidden="1" customHeight="1">
      <c r="B19" s="34"/>
      <c r="C19" s="13"/>
      <c r="D19" s="37"/>
      <c r="E19" s="102"/>
      <c r="F19" s="102"/>
      <c r="G19" s="102"/>
      <c r="H19" s="102"/>
      <c r="I19" s="102"/>
      <c r="J19" s="102"/>
      <c r="K19" s="102"/>
      <c r="L19" s="102"/>
      <c r="M19" s="102"/>
      <c r="N19" s="13"/>
      <c r="O19" s="35"/>
      <c r="P19" s="102"/>
      <c r="Q19" s="102"/>
      <c r="R19" s="102"/>
      <c r="S19" s="102"/>
      <c r="T19" s="102"/>
      <c r="U19" s="102"/>
      <c r="V19" s="102"/>
      <c r="W19" s="102"/>
      <c r="X19" s="102"/>
      <c r="AB19" s="128"/>
      <c r="AD19" s="132">
        <v>12</v>
      </c>
      <c r="AE19" s="132" t="s">
        <v>218</v>
      </c>
      <c r="AF19" s="133" t="s">
        <v>214</v>
      </c>
    </row>
    <row r="20" spans="2:32" ht="19.5" hidden="1" customHeight="1">
      <c r="B20" s="35" t="s">
        <v>28</v>
      </c>
      <c r="C20" s="80">
        <f>C60</f>
        <v>44927</v>
      </c>
      <c r="D20" s="35" t="s">
        <v>29</v>
      </c>
      <c r="E20" s="193"/>
      <c r="F20" s="194"/>
      <c r="G20" s="194"/>
      <c r="H20" s="194"/>
      <c r="I20" s="194"/>
      <c r="J20" s="194"/>
      <c r="K20" s="194"/>
      <c r="L20" s="194"/>
      <c r="M20" s="195"/>
      <c r="N20" s="80">
        <f>C61</f>
        <v>44985</v>
      </c>
      <c r="O20" s="35" t="s">
        <v>30</v>
      </c>
      <c r="P20" s="193"/>
      <c r="Q20" s="194"/>
      <c r="R20" s="194"/>
      <c r="S20" s="194"/>
      <c r="T20" s="194"/>
      <c r="U20" s="194"/>
      <c r="V20" s="194"/>
      <c r="W20" s="194"/>
      <c r="X20" s="195"/>
      <c r="AB20" s="128"/>
      <c r="AD20" s="132">
        <v>13</v>
      </c>
      <c r="AE20" s="132" t="s">
        <v>219</v>
      </c>
      <c r="AF20" s="133" t="s">
        <v>214</v>
      </c>
    </row>
    <row r="21" spans="2:32" ht="19.5" hidden="1" customHeight="1">
      <c r="B21" s="35"/>
      <c r="C21" s="185" t="s">
        <v>137</v>
      </c>
      <c r="D21" s="185"/>
      <c r="E21" s="185"/>
      <c r="F21" s="185"/>
      <c r="G21" s="182"/>
      <c r="H21" s="183"/>
      <c r="I21" s="184"/>
      <c r="J21" s="112"/>
      <c r="K21" s="112"/>
      <c r="N21" s="185" t="s">
        <v>137</v>
      </c>
      <c r="O21" s="185"/>
      <c r="P21" s="185"/>
      <c r="Q21" s="185"/>
      <c r="R21" s="182"/>
      <c r="S21" s="183"/>
      <c r="T21" s="184"/>
      <c r="U21" s="112"/>
      <c r="V21" s="112"/>
      <c r="AB21" s="128"/>
      <c r="AD21" s="132">
        <v>14</v>
      </c>
      <c r="AE21" s="132" t="s">
        <v>220</v>
      </c>
      <c r="AF21" s="133" t="s">
        <v>214</v>
      </c>
    </row>
    <row r="22" spans="2:32" ht="19.5" hidden="1" customHeight="1">
      <c r="B22" s="35"/>
      <c r="C22" s="185" t="s">
        <v>138</v>
      </c>
      <c r="D22" s="185"/>
      <c r="E22" s="185"/>
      <c r="F22" s="185"/>
      <c r="G22" s="179"/>
      <c r="H22" s="180"/>
      <c r="I22" s="181"/>
      <c r="J22" s="112"/>
      <c r="K22" s="112"/>
      <c r="N22" s="185" t="s">
        <v>138</v>
      </c>
      <c r="O22" s="185"/>
      <c r="P22" s="185"/>
      <c r="Q22" s="185"/>
      <c r="R22" s="179"/>
      <c r="S22" s="180"/>
      <c r="T22" s="181"/>
      <c r="U22" s="112"/>
      <c r="V22" s="112"/>
      <c r="AB22" s="128"/>
      <c r="AD22" s="132">
        <v>15</v>
      </c>
      <c r="AE22" s="132" t="s">
        <v>221</v>
      </c>
      <c r="AF22" s="133" t="s">
        <v>214</v>
      </c>
    </row>
    <row r="23" spans="2:32" ht="19.5" hidden="1" customHeight="1">
      <c r="B23" s="35"/>
      <c r="C23" s="80"/>
      <c r="E23" s="185" t="s">
        <v>139</v>
      </c>
      <c r="F23" s="185"/>
      <c r="G23" s="182"/>
      <c r="H23" s="183"/>
      <c r="I23" s="183"/>
      <c r="J23" s="183"/>
      <c r="K23" s="183"/>
      <c r="L23" s="183"/>
      <c r="M23" s="184"/>
      <c r="N23" s="80"/>
      <c r="P23" s="185" t="s">
        <v>139</v>
      </c>
      <c r="Q23" s="185"/>
      <c r="R23" s="182"/>
      <c r="S23" s="183"/>
      <c r="T23" s="183"/>
      <c r="U23" s="183"/>
      <c r="V23" s="183"/>
      <c r="W23" s="183"/>
      <c r="X23" s="184"/>
      <c r="AB23" s="128"/>
      <c r="AD23" s="132">
        <v>16</v>
      </c>
      <c r="AE23" s="132" t="s">
        <v>222</v>
      </c>
      <c r="AF23" s="133" t="s">
        <v>223</v>
      </c>
    </row>
    <row r="24" spans="2:32" ht="11.25" customHeight="1">
      <c r="B24" s="13"/>
      <c r="AB24" s="128"/>
      <c r="AD24" s="132">
        <v>17</v>
      </c>
      <c r="AE24" s="132" t="s">
        <v>224</v>
      </c>
      <c r="AF24" s="133" t="s">
        <v>223</v>
      </c>
    </row>
    <row r="25" spans="2:32" ht="19.5" customHeight="1">
      <c r="B25" s="13" t="s">
        <v>32</v>
      </c>
      <c r="C25" s="4" t="s">
        <v>33</v>
      </c>
      <c r="E25" s="208">
        <f>申込一覧表!AB88</f>
        <v>0</v>
      </c>
      <c r="F25" s="208"/>
      <c r="G25" s="208"/>
      <c r="H25" s="208"/>
      <c r="I25" s="208"/>
      <c r="N25" s="170"/>
      <c r="O25" s="170"/>
      <c r="P25" s="170"/>
      <c r="Q25" s="170"/>
      <c r="AB25" s="128"/>
      <c r="AD25" s="132">
        <v>18</v>
      </c>
      <c r="AE25" s="132" t="s">
        <v>225</v>
      </c>
      <c r="AF25" s="133" t="s">
        <v>226</v>
      </c>
    </row>
    <row r="26" spans="2:32" ht="19.5" customHeight="1">
      <c r="B26" s="13"/>
      <c r="C26" s="4" t="s">
        <v>34</v>
      </c>
      <c r="E26" s="208">
        <f>申込一覧表!AB46</f>
        <v>0</v>
      </c>
      <c r="F26" s="208"/>
      <c r="G26" s="208"/>
      <c r="H26" s="208"/>
      <c r="I26" s="208"/>
      <c r="N26" s="170"/>
      <c r="O26" s="170"/>
      <c r="P26" s="170"/>
      <c r="Q26" s="170"/>
      <c r="AB26" s="128"/>
      <c r="AD26" s="132">
        <v>19</v>
      </c>
      <c r="AE26" s="132" t="s">
        <v>227</v>
      </c>
      <c r="AF26" s="133" t="s">
        <v>226</v>
      </c>
    </row>
    <row r="27" spans="2:32" ht="19.5" customHeight="1">
      <c r="B27" s="13"/>
      <c r="C27" s="4" t="s">
        <v>35</v>
      </c>
      <c r="E27" s="208">
        <f>E25+E26</f>
        <v>0</v>
      </c>
      <c r="F27" s="208"/>
      <c r="G27" s="208"/>
      <c r="H27" s="208"/>
      <c r="I27" s="208"/>
      <c r="N27" s="170"/>
      <c r="O27" s="170"/>
      <c r="P27" s="170"/>
      <c r="Q27" s="170"/>
      <c r="AB27" s="128"/>
      <c r="AD27" s="132">
        <v>20</v>
      </c>
      <c r="AE27" s="132" t="s">
        <v>228</v>
      </c>
      <c r="AF27" s="133" t="s">
        <v>226</v>
      </c>
    </row>
    <row r="28" spans="2:32" ht="11.25" customHeight="1">
      <c r="B28" s="13"/>
      <c r="AB28" s="128"/>
      <c r="AD28" s="132">
        <v>21</v>
      </c>
      <c r="AE28" s="132" t="s">
        <v>229</v>
      </c>
      <c r="AF28" s="133" t="s">
        <v>230</v>
      </c>
    </row>
    <row r="29" spans="2:32" ht="19.5" customHeight="1">
      <c r="B29" s="13" t="s">
        <v>37</v>
      </c>
      <c r="C29" s="4" t="s">
        <v>33</v>
      </c>
      <c r="E29" s="229">
        <f>申込一覧表!AB89</f>
        <v>0</v>
      </c>
      <c r="F29" s="229"/>
      <c r="G29" s="229"/>
      <c r="H29" s="211"/>
      <c r="I29" s="211"/>
      <c r="N29" s="170"/>
      <c r="O29" s="170"/>
      <c r="P29" s="130"/>
      <c r="Q29" s="9"/>
      <c r="AB29" s="128"/>
      <c r="AD29" s="132">
        <v>22</v>
      </c>
      <c r="AE29" s="132" t="s">
        <v>231</v>
      </c>
      <c r="AF29" s="133" t="s">
        <v>230</v>
      </c>
    </row>
    <row r="30" spans="2:32" ht="19.5" customHeight="1">
      <c r="B30" s="13"/>
      <c r="C30" s="4" t="s">
        <v>34</v>
      </c>
      <c r="E30" s="229">
        <f>申込一覧表!AB47</f>
        <v>0</v>
      </c>
      <c r="F30" s="229"/>
      <c r="G30" s="229"/>
      <c r="H30" s="211"/>
      <c r="I30" s="211"/>
      <c r="N30" s="170"/>
      <c r="O30" s="170"/>
      <c r="P30" s="130"/>
      <c r="Q30" s="9"/>
      <c r="AB30" s="128"/>
      <c r="AD30" s="132">
        <v>23</v>
      </c>
      <c r="AE30" s="132" t="s">
        <v>232</v>
      </c>
      <c r="AF30" s="133" t="s">
        <v>230</v>
      </c>
    </row>
    <row r="31" spans="2:32" ht="19.5" customHeight="1">
      <c r="B31" s="13"/>
      <c r="C31" s="4" t="s">
        <v>35</v>
      </c>
      <c r="E31" s="229">
        <f>E29+E30</f>
        <v>0</v>
      </c>
      <c r="F31" s="229"/>
      <c r="G31" s="229"/>
      <c r="H31" s="211"/>
      <c r="I31" s="211"/>
      <c r="N31" s="170"/>
      <c r="O31" s="170"/>
      <c r="P31" s="130"/>
      <c r="Q31" s="9"/>
      <c r="AB31" s="128"/>
      <c r="AD31" s="132">
        <v>24</v>
      </c>
      <c r="AE31" s="132" t="s">
        <v>233</v>
      </c>
      <c r="AF31" s="133" t="s">
        <v>230</v>
      </c>
    </row>
    <row r="32" spans="2:32" ht="11.25" customHeight="1">
      <c r="B32" s="13"/>
      <c r="AB32" s="128"/>
      <c r="AD32" s="132">
        <v>25</v>
      </c>
      <c r="AE32" s="132" t="s">
        <v>234</v>
      </c>
      <c r="AF32" s="133" t="s">
        <v>235</v>
      </c>
    </row>
    <row r="33" spans="2:32" ht="19.5" hidden="1" customHeight="1">
      <c r="B33" s="13" t="s">
        <v>36</v>
      </c>
      <c r="C33" s="4" t="s">
        <v>38</v>
      </c>
      <c r="H33" s="166">
        <f>リレーオーダー用紙!AR32</f>
        <v>0</v>
      </c>
      <c r="I33" s="166"/>
      <c r="J33" s="166"/>
      <c r="L33" s="4" t="s">
        <v>41</v>
      </c>
      <c r="P33" s="166">
        <f>リレーオーダー用紙!AR41</f>
        <v>0</v>
      </c>
      <c r="Q33" s="166"/>
      <c r="R33" s="166"/>
      <c r="AB33" s="128"/>
      <c r="AD33" s="132">
        <v>26</v>
      </c>
      <c r="AE33" s="132" t="s">
        <v>236</v>
      </c>
      <c r="AF33" s="133" t="s">
        <v>235</v>
      </c>
    </row>
    <row r="34" spans="2:32" ht="19.5" hidden="1" customHeight="1">
      <c r="B34" s="13"/>
      <c r="C34" s="4" t="s">
        <v>39</v>
      </c>
      <c r="H34" s="166">
        <f>リレーオーダー用紙!AR14</f>
        <v>0</v>
      </c>
      <c r="I34" s="166"/>
      <c r="J34" s="166"/>
      <c r="L34" s="4" t="s">
        <v>42</v>
      </c>
      <c r="P34" s="166">
        <f>リレーオーダー用紙!AR23</f>
        <v>0</v>
      </c>
      <c r="Q34" s="166"/>
      <c r="R34" s="166"/>
      <c r="AB34" s="128"/>
      <c r="AD34" s="132">
        <v>27</v>
      </c>
      <c r="AE34" s="132" t="s">
        <v>237</v>
      </c>
      <c r="AF34" s="133" t="s">
        <v>235</v>
      </c>
    </row>
    <row r="35" spans="2:32" ht="19.5" hidden="1" customHeight="1">
      <c r="B35" s="13"/>
      <c r="C35" s="4" t="s">
        <v>40</v>
      </c>
      <c r="H35" s="166">
        <f>リレーオーダー用紙!AR50</f>
        <v>0</v>
      </c>
      <c r="I35" s="166"/>
      <c r="J35" s="166"/>
      <c r="L35" s="4" t="s">
        <v>43</v>
      </c>
      <c r="P35" s="166">
        <f>リレーオーダー用紙!AR59</f>
        <v>0</v>
      </c>
      <c r="Q35" s="166"/>
      <c r="R35" s="166"/>
      <c r="AB35" s="128"/>
      <c r="AD35" s="132">
        <v>28</v>
      </c>
      <c r="AE35" s="132" t="s">
        <v>238</v>
      </c>
      <c r="AF35" s="133" t="s">
        <v>235</v>
      </c>
    </row>
    <row r="36" spans="2:32" ht="19.5" hidden="1" customHeight="1">
      <c r="B36" s="13"/>
      <c r="L36" s="4" t="s">
        <v>44</v>
      </c>
      <c r="P36" s="166">
        <f>SUM(H33:J35)+SUM(P33:R35)</f>
        <v>0</v>
      </c>
      <c r="Q36" s="166"/>
      <c r="R36" s="166"/>
      <c r="AB36" s="128"/>
      <c r="AD36" s="132">
        <v>29</v>
      </c>
      <c r="AE36" s="132" t="s">
        <v>239</v>
      </c>
      <c r="AF36" s="133" t="s">
        <v>235</v>
      </c>
    </row>
    <row r="37" spans="2:32" ht="11.25" customHeight="1">
      <c r="B37" s="13"/>
      <c r="P37" s="129"/>
      <c r="Q37" s="129"/>
      <c r="R37" s="129"/>
      <c r="AB37" s="128"/>
      <c r="AD37" s="132">
        <v>30</v>
      </c>
      <c r="AE37" s="132" t="s">
        <v>240</v>
      </c>
      <c r="AF37" s="133" t="s">
        <v>235</v>
      </c>
    </row>
    <row r="38" spans="2:32" ht="19.5" customHeight="1">
      <c r="B38" s="13" t="s">
        <v>45</v>
      </c>
      <c r="C38" s="4" t="s">
        <v>261</v>
      </c>
      <c r="F38" s="225" t="s">
        <v>262</v>
      </c>
      <c r="G38" s="225"/>
      <c r="H38" s="225"/>
      <c r="I38" s="225"/>
      <c r="J38" s="225"/>
      <c r="K38" s="4" t="s">
        <v>56</v>
      </c>
      <c r="L38" s="224">
        <f>申込一覧表!AU88</f>
        <v>0</v>
      </c>
      <c r="M38" s="170"/>
      <c r="N38" s="4" t="s">
        <v>55</v>
      </c>
      <c r="O38" s="209">
        <f>1500*L38</f>
        <v>0</v>
      </c>
      <c r="P38" s="209"/>
      <c r="Q38" s="209"/>
      <c r="R38" s="209"/>
      <c r="T38" s="209"/>
      <c r="U38" s="209"/>
      <c r="V38" s="209"/>
      <c r="W38" s="209"/>
      <c r="AB38" s="128"/>
      <c r="AD38" s="132">
        <v>31</v>
      </c>
      <c r="AE38" s="132" t="s">
        <v>241</v>
      </c>
      <c r="AF38" s="133" t="s">
        <v>242</v>
      </c>
    </row>
    <row r="39" spans="2:32" ht="19.5" customHeight="1">
      <c r="B39" s="13"/>
      <c r="F39" s="209" t="s">
        <v>263</v>
      </c>
      <c r="G39" s="209"/>
      <c r="H39" s="209"/>
      <c r="I39" s="209"/>
      <c r="J39" s="209"/>
      <c r="K39" s="4" t="s">
        <v>57</v>
      </c>
      <c r="L39" s="170">
        <f>申込一覧表!AV88</f>
        <v>0</v>
      </c>
      <c r="M39" s="170"/>
      <c r="N39" s="4" t="s">
        <v>55</v>
      </c>
      <c r="O39" s="209">
        <f>700*L39</f>
        <v>0</v>
      </c>
      <c r="P39" s="209"/>
      <c r="Q39" s="209"/>
      <c r="R39" s="209"/>
      <c r="T39" s="209"/>
      <c r="U39" s="209"/>
      <c r="V39" s="209"/>
      <c r="W39" s="209"/>
      <c r="AB39" s="128"/>
      <c r="AD39" s="132">
        <v>32</v>
      </c>
      <c r="AE39" s="132" t="s">
        <v>243</v>
      </c>
      <c r="AF39" s="133" t="s">
        <v>242</v>
      </c>
    </row>
    <row r="40" spans="2:32" ht="19.5" customHeight="1">
      <c r="B40" s="13"/>
      <c r="C40" s="4" t="s">
        <v>47</v>
      </c>
      <c r="N40" s="4" t="s">
        <v>55</v>
      </c>
      <c r="O40" s="209">
        <f>SUM(O38:R39)</f>
        <v>0</v>
      </c>
      <c r="P40" s="209"/>
      <c r="Q40" s="209"/>
      <c r="R40" s="209"/>
      <c r="T40" s="209"/>
      <c r="U40" s="209"/>
      <c r="V40" s="209"/>
      <c r="W40" s="209"/>
      <c r="AB40" s="128"/>
      <c r="AD40" s="132">
        <v>33</v>
      </c>
      <c r="AE40" s="132" t="s">
        <v>244</v>
      </c>
      <c r="AF40" s="133" t="s">
        <v>242</v>
      </c>
    </row>
    <row r="41" spans="2:32" ht="19.5" customHeight="1">
      <c r="B41" s="13"/>
      <c r="C41" s="4" t="s">
        <v>265</v>
      </c>
      <c r="H41" s="135"/>
      <c r="I41" s="135"/>
      <c r="J41" s="135"/>
      <c r="T41" s="209"/>
      <c r="U41" s="209"/>
      <c r="V41" s="209"/>
      <c r="W41" s="209"/>
      <c r="AB41" s="128"/>
      <c r="AD41" s="132">
        <v>34</v>
      </c>
      <c r="AE41" s="132" t="s">
        <v>245</v>
      </c>
      <c r="AF41" s="133" t="s">
        <v>242</v>
      </c>
    </row>
    <row r="42" spans="2:32" ht="19.5" customHeight="1" thickBot="1">
      <c r="B42" s="13"/>
      <c r="T42" s="209"/>
      <c r="U42" s="209"/>
      <c r="V42" s="209"/>
      <c r="W42" s="209"/>
      <c r="AB42" s="128"/>
      <c r="AD42" s="132">
        <v>35</v>
      </c>
      <c r="AE42" s="132" t="s">
        <v>246</v>
      </c>
      <c r="AF42" s="133" t="s">
        <v>242</v>
      </c>
    </row>
    <row r="43" spans="2:32" ht="19.5" hidden="1" customHeight="1">
      <c r="B43" s="13"/>
      <c r="O43" s="209"/>
      <c r="P43" s="209"/>
      <c r="Q43" s="209"/>
      <c r="R43" s="209"/>
      <c r="T43" s="209"/>
      <c r="U43" s="209"/>
      <c r="V43" s="209"/>
      <c r="W43" s="209"/>
      <c r="AB43" s="128"/>
      <c r="AD43" s="132">
        <v>36</v>
      </c>
      <c r="AE43" s="132" t="s">
        <v>247</v>
      </c>
      <c r="AF43" s="133" t="s">
        <v>248</v>
      </c>
    </row>
    <row r="44" spans="2:32" ht="11.25" hidden="1" customHeight="1">
      <c r="B44" s="13"/>
      <c r="T44" s="93"/>
      <c r="U44" s="93"/>
      <c r="V44" s="93"/>
      <c r="W44" s="93"/>
      <c r="AB44" s="128"/>
      <c r="AD44" s="132">
        <v>37</v>
      </c>
      <c r="AE44" s="132" t="s">
        <v>249</v>
      </c>
      <c r="AF44" s="133" t="s">
        <v>248</v>
      </c>
    </row>
    <row r="45" spans="2:32" ht="19.5" hidden="1" customHeight="1">
      <c r="B45" s="13" t="s">
        <v>78</v>
      </c>
      <c r="C45" s="4" t="s">
        <v>80</v>
      </c>
      <c r="T45" s="93"/>
      <c r="U45" s="93"/>
      <c r="V45" s="93"/>
      <c r="W45" s="93"/>
      <c r="AB45" s="128"/>
      <c r="AD45" s="132">
        <v>38</v>
      </c>
      <c r="AE45" s="132" t="s">
        <v>250</v>
      </c>
      <c r="AF45" s="133" t="s">
        <v>248</v>
      </c>
    </row>
    <row r="46" spans="2:32" ht="19.5" hidden="1" customHeight="1">
      <c r="B46" s="13"/>
      <c r="C46" s="4" t="s">
        <v>79</v>
      </c>
      <c r="T46" s="93"/>
      <c r="U46" s="93"/>
      <c r="V46" s="93"/>
      <c r="W46" s="93"/>
      <c r="AB46" s="128"/>
      <c r="AD46" s="132">
        <v>39</v>
      </c>
      <c r="AE46" s="132" t="s">
        <v>251</v>
      </c>
      <c r="AF46" s="133" t="s">
        <v>248</v>
      </c>
    </row>
    <row r="47" spans="2:32" ht="19.5" hidden="1" customHeight="1">
      <c r="B47" s="13"/>
      <c r="C47" s="226"/>
      <c r="D47" s="227"/>
      <c r="E47" s="227"/>
      <c r="F47" s="228"/>
      <c r="G47" s="4" t="s">
        <v>81</v>
      </c>
      <c r="H47" s="221"/>
      <c r="I47" s="222"/>
      <c r="J47" s="222"/>
      <c r="K47" s="222"/>
      <c r="L47" s="222"/>
      <c r="M47" s="222"/>
      <c r="N47" s="222"/>
      <c r="O47" s="222"/>
      <c r="P47" s="222"/>
      <c r="Q47" s="222"/>
      <c r="R47" s="223"/>
      <c r="S47" s="4" t="s">
        <v>82</v>
      </c>
      <c r="T47" s="93"/>
      <c r="U47" s="93"/>
      <c r="V47" s="93"/>
      <c r="W47" s="93"/>
      <c r="AB47" s="128"/>
      <c r="AD47" s="132">
        <v>40</v>
      </c>
      <c r="AE47" s="132" t="s">
        <v>252</v>
      </c>
      <c r="AF47" s="133" t="s">
        <v>253</v>
      </c>
    </row>
    <row r="48" spans="2:32" ht="19.5" hidden="1" customHeight="1">
      <c r="B48" s="34"/>
      <c r="C48" s="221"/>
      <c r="D48" s="222"/>
      <c r="E48" s="222"/>
      <c r="F48" s="222"/>
      <c r="G48" s="222"/>
      <c r="H48" s="222"/>
      <c r="I48" s="222"/>
      <c r="J48" s="222"/>
      <c r="K48" s="223"/>
      <c r="L48" s="170" t="s">
        <v>83</v>
      </c>
      <c r="M48" s="170"/>
      <c r="N48" s="225">
        <f>T43</f>
        <v>0</v>
      </c>
      <c r="O48" s="170"/>
      <c r="P48" s="170"/>
      <c r="Q48" s="170"/>
      <c r="R48" s="170"/>
      <c r="S48" s="4" t="s">
        <v>84</v>
      </c>
      <c r="AB48" s="128"/>
      <c r="AD48" s="132">
        <v>41</v>
      </c>
      <c r="AE48" s="132" t="s">
        <v>254</v>
      </c>
      <c r="AF48" s="133" t="s">
        <v>253</v>
      </c>
    </row>
    <row r="49" spans="2:32" ht="24" hidden="1" customHeight="1">
      <c r="AB49" s="128"/>
      <c r="AD49" s="132">
        <v>42</v>
      </c>
      <c r="AE49" s="132" t="s">
        <v>255</v>
      </c>
      <c r="AF49" s="133" t="s">
        <v>253</v>
      </c>
    </row>
    <row r="50" spans="2:32" ht="12.75" hidden="1" customHeight="1">
      <c r="C50" s="94"/>
      <c r="D50" s="95"/>
      <c r="E50" s="95"/>
      <c r="F50" s="95"/>
      <c r="G50" s="95"/>
      <c r="H50" s="95"/>
      <c r="I50" s="96"/>
      <c r="J50" s="96"/>
      <c r="K50" s="95"/>
      <c r="L50" s="95"/>
      <c r="M50" s="95"/>
      <c r="N50" s="95"/>
      <c r="O50" s="95"/>
      <c r="P50" s="95"/>
      <c r="Q50" s="95"/>
      <c r="R50" s="95"/>
      <c r="S50" s="95"/>
      <c r="T50" s="95"/>
      <c r="U50" s="95"/>
      <c r="V50" s="95"/>
      <c r="W50" s="97"/>
      <c r="AB50" s="128"/>
      <c r="AD50" s="132">
        <v>43</v>
      </c>
      <c r="AE50" s="132" t="s">
        <v>256</v>
      </c>
      <c r="AF50" s="133" t="s">
        <v>253</v>
      </c>
    </row>
    <row r="51" spans="2:32" ht="21" hidden="1">
      <c r="C51" s="98"/>
      <c r="E51" s="100" t="s">
        <v>85</v>
      </c>
      <c r="I51" s="39"/>
      <c r="J51" s="38"/>
      <c r="W51" s="99"/>
      <c r="AB51" s="128"/>
      <c r="AD51" s="132">
        <v>44</v>
      </c>
      <c r="AE51" s="132" t="s">
        <v>257</v>
      </c>
      <c r="AF51" s="133" t="s">
        <v>253</v>
      </c>
    </row>
    <row r="52" spans="2:32" ht="21" hidden="1">
      <c r="C52" s="98"/>
      <c r="E52" s="100" t="s">
        <v>86</v>
      </c>
      <c r="W52" s="99"/>
      <c r="AB52" s="128"/>
      <c r="AD52" s="132">
        <v>45</v>
      </c>
      <c r="AE52" s="132" t="s">
        <v>258</v>
      </c>
      <c r="AF52" s="133" t="s">
        <v>253</v>
      </c>
    </row>
    <row r="53" spans="2:32" ht="21" hidden="1">
      <c r="C53" s="98"/>
      <c r="E53" s="100" t="s">
        <v>87</v>
      </c>
      <c r="W53" s="99"/>
      <c r="AB53" s="128"/>
      <c r="AD53" s="132">
        <v>46</v>
      </c>
      <c r="AE53" s="132" t="s">
        <v>259</v>
      </c>
      <c r="AF53" s="133" t="s">
        <v>253</v>
      </c>
    </row>
    <row r="54" spans="2:32" ht="28.5" hidden="1">
      <c r="C54" s="98"/>
      <c r="E54" s="100" t="s" ph="1">
        <v>88</v>
      </c>
      <c r="W54" s="99"/>
      <c r="AB54" s="128"/>
      <c r="AD54" s="132">
        <v>47</v>
      </c>
      <c r="AE54" s="132" t="s">
        <v>260</v>
      </c>
      <c r="AF54" s="133" t="s">
        <v>253</v>
      </c>
    </row>
    <row r="55" spans="2:32" ht="12.75" hidden="1" customHeight="1" thickBot="1">
      <c r="C55" s="98"/>
      <c r="W55" s="99"/>
    </row>
    <row r="56" spans="2:32" ht="22.5" customHeight="1">
      <c r="B56" s="13" t="s">
        <v>264</v>
      </c>
      <c r="C56" s="212"/>
      <c r="D56" s="213"/>
      <c r="E56" s="213"/>
      <c r="F56" s="213"/>
      <c r="G56" s="213"/>
      <c r="H56" s="213"/>
      <c r="I56" s="213"/>
      <c r="J56" s="213"/>
      <c r="K56" s="213"/>
      <c r="L56" s="213"/>
      <c r="M56" s="213"/>
      <c r="N56" s="213"/>
      <c r="O56" s="213"/>
      <c r="P56" s="213"/>
      <c r="Q56" s="213"/>
      <c r="R56" s="213"/>
      <c r="S56" s="213"/>
      <c r="T56" s="213"/>
      <c r="U56" s="213"/>
      <c r="V56" s="213"/>
      <c r="W56" s="214"/>
    </row>
    <row r="57" spans="2:32" ht="22.5" customHeight="1">
      <c r="C57" s="215"/>
      <c r="D57" s="216"/>
      <c r="E57" s="216"/>
      <c r="F57" s="216"/>
      <c r="G57" s="216"/>
      <c r="H57" s="216"/>
      <c r="I57" s="216"/>
      <c r="J57" s="216"/>
      <c r="K57" s="216"/>
      <c r="L57" s="216"/>
      <c r="M57" s="216"/>
      <c r="N57" s="216"/>
      <c r="O57" s="216"/>
      <c r="P57" s="216"/>
      <c r="Q57" s="216"/>
      <c r="R57" s="216"/>
      <c r="S57" s="216"/>
      <c r="T57" s="216"/>
      <c r="U57" s="216"/>
      <c r="V57" s="216"/>
      <c r="W57" s="217"/>
    </row>
    <row r="58" spans="2:32" ht="22.5" customHeight="1">
      <c r="C58" s="215"/>
      <c r="D58" s="216"/>
      <c r="E58" s="216"/>
      <c r="F58" s="216"/>
      <c r="G58" s="216"/>
      <c r="H58" s="216"/>
      <c r="I58" s="216"/>
      <c r="J58" s="216"/>
      <c r="K58" s="216"/>
      <c r="L58" s="216"/>
      <c r="M58" s="216"/>
      <c r="N58" s="216"/>
      <c r="O58" s="216"/>
      <c r="P58" s="216"/>
      <c r="Q58" s="216"/>
      <c r="R58" s="216"/>
      <c r="S58" s="216"/>
      <c r="T58" s="216"/>
      <c r="U58" s="216"/>
      <c r="V58" s="216"/>
      <c r="W58" s="217"/>
    </row>
    <row r="59" spans="2:32" ht="22.5" customHeight="1" thickBot="1">
      <c r="C59" s="218"/>
      <c r="D59" s="219"/>
      <c r="E59" s="219"/>
      <c r="F59" s="219"/>
      <c r="G59" s="219"/>
      <c r="H59" s="219"/>
      <c r="I59" s="219"/>
      <c r="J59" s="219"/>
      <c r="K59" s="219"/>
      <c r="L59" s="219"/>
      <c r="M59" s="219"/>
      <c r="N59" s="219"/>
      <c r="O59" s="219"/>
      <c r="P59" s="219"/>
      <c r="Q59" s="219"/>
      <c r="R59" s="219"/>
      <c r="S59" s="219"/>
      <c r="T59" s="219"/>
      <c r="U59" s="219"/>
      <c r="V59" s="219"/>
      <c r="W59" s="220"/>
    </row>
    <row r="60" spans="2:32" ht="22.5" hidden="1" customHeight="1">
      <c r="B60" s="34" t="s">
        <v>7</v>
      </c>
      <c r="C60" s="210">
        <v>44927</v>
      </c>
      <c r="D60" s="210"/>
      <c r="E60" s="210"/>
      <c r="F60" s="210"/>
      <c r="G60" s="210"/>
      <c r="H60" s="210"/>
      <c r="N60" s="103"/>
    </row>
    <row r="61" spans="2:32" ht="22.5" hidden="1" customHeight="1">
      <c r="B61" s="34" t="s">
        <v>8</v>
      </c>
      <c r="C61" s="210">
        <v>44985</v>
      </c>
      <c r="D61" s="210"/>
      <c r="E61" s="210"/>
      <c r="F61" s="210"/>
      <c r="G61" s="210"/>
      <c r="H61" s="210"/>
      <c r="N61" s="103"/>
    </row>
    <row r="62" spans="2:32" ht="22.5" hidden="1" customHeight="1">
      <c r="B62" s="34" t="s">
        <v>185</v>
      </c>
      <c r="C62" s="210">
        <v>44927</v>
      </c>
      <c r="D62" s="210"/>
      <c r="E62" s="210"/>
      <c r="F62" s="210"/>
      <c r="G62" s="210"/>
      <c r="H62" s="210"/>
    </row>
    <row r="63" spans="2:32" ht="22.5" hidden="1" customHeight="1">
      <c r="B63" s="34" t="s">
        <v>184</v>
      </c>
      <c r="C63" s="210">
        <v>44988</v>
      </c>
      <c r="D63" s="210"/>
      <c r="E63" s="210"/>
      <c r="F63" s="210"/>
      <c r="G63" s="210"/>
      <c r="H63" s="210"/>
    </row>
  </sheetData>
  <sheetProtection algorithmName="SHA-512" hashValue="F0/Io7sLyjHrz6QVrZxENgtrEx+FkUHR56fNiYXbYCTxSqPqoRyAvX//Z71qBlSJlBjtx/DsgZwX9Uy7skJZtA==" saltValue="Q+/VhC1KMbAKmkxce5zp9Q==" spinCount="100000" sheet="1" selectLockedCells="1"/>
  <mergeCells count="85">
    <mergeCell ref="E26:G26"/>
    <mergeCell ref="E27:G27"/>
    <mergeCell ref="N48:R48"/>
    <mergeCell ref="C47:F47"/>
    <mergeCell ref="H47:R47"/>
    <mergeCell ref="F38:J38"/>
    <mergeCell ref="O38:R38"/>
    <mergeCell ref="F39:J39"/>
    <mergeCell ref="O39:R39"/>
    <mergeCell ref="O43:R43"/>
    <mergeCell ref="O40:R40"/>
    <mergeCell ref="E29:G29"/>
    <mergeCell ref="E30:G30"/>
    <mergeCell ref="E31:G31"/>
    <mergeCell ref="H26:I26"/>
    <mergeCell ref="L48:M48"/>
    <mergeCell ref="L38:M38"/>
    <mergeCell ref="N26:O26"/>
    <mergeCell ref="P34:R34"/>
    <mergeCell ref="N29:O29"/>
    <mergeCell ref="N30:O30"/>
    <mergeCell ref="N31:O31"/>
    <mergeCell ref="P27:Q27"/>
    <mergeCell ref="P26:Q26"/>
    <mergeCell ref="N27:O27"/>
    <mergeCell ref="P35:R35"/>
    <mergeCell ref="C62:H62"/>
    <mergeCell ref="C63:H63"/>
    <mergeCell ref="G21:I21"/>
    <mergeCell ref="G22:I22"/>
    <mergeCell ref="G23:M23"/>
    <mergeCell ref="E23:F23"/>
    <mergeCell ref="C61:H61"/>
    <mergeCell ref="C60:H60"/>
    <mergeCell ref="H27:I27"/>
    <mergeCell ref="H29:I29"/>
    <mergeCell ref="L39:M39"/>
    <mergeCell ref="H30:I30"/>
    <mergeCell ref="H31:I31"/>
    <mergeCell ref="H25:I25"/>
    <mergeCell ref="C56:W59"/>
    <mergeCell ref="C48:K48"/>
    <mergeCell ref="T42:W42"/>
    <mergeCell ref="T43:W43"/>
    <mergeCell ref="T38:W38"/>
    <mergeCell ref="T39:W39"/>
    <mergeCell ref="T40:W40"/>
    <mergeCell ref="T41:W41"/>
    <mergeCell ref="P25:Q25"/>
    <mergeCell ref="N25:O25"/>
    <mergeCell ref="C22:F22"/>
    <mergeCell ref="N21:Q21"/>
    <mergeCell ref="N22:Q22"/>
    <mergeCell ref="E25:G25"/>
    <mergeCell ref="P23:Q23"/>
    <mergeCell ref="R23:X23"/>
    <mergeCell ref="C21:F21"/>
    <mergeCell ref="C10:K10"/>
    <mergeCell ref="D12:H12"/>
    <mergeCell ref="D13:W13"/>
    <mergeCell ref="R21:T21"/>
    <mergeCell ref="P20:X20"/>
    <mergeCell ref="S10:V10"/>
    <mergeCell ref="F16:W16"/>
    <mergeCell ref="B17:X17"/>
    <mergeCell ref="D14:W14"/>
    <mergeCell ref="E20:M20"/>
    <mergeCell ref="K12:N12"/>
    <mergeCell ref="P12:V12"/>
    <mergeCell ref="U1:X1"/>
    <mergeCell ref="Q4:V4"/>
    <mergeCell ref="C6:W6"/>
    <mergeCell ref="P36:R36"/>
    <mergeCell ref="H33:J33"/>
    <mergeCell ref="H34:J34"/>
    <mergeCell ref="H35:J35"/>
    <mergeCell ref="P33:R33"/>
    <mergeCell ref="C8:K8"/>
    <mergeCell ref="E18:M18"/>
    <mergeCell ref="P18:X18"/>
    <mergeCell ref="T3:X3"/>
    <mergeCell ref="F15:M15"/>
    <mergeCell ref="D15:E15"/>
    <mergeCell ref="P15:W15"/>
    <mergeCell ref="R22:T22"/>
  </mergeCells>
  <phoneticPr fontId="2"/>
  <dataValidations xWindow="237" yWindow="279" count="26">
    <dataValidation imeMode="on" allowBlank="1" showInputMessage="1" showErrorMessage="1" promptTitle="競技役員" sqref="J21:K22 C21:C22 E23 U21:V22 N21:N22 P23" xr:uid="{00000000-0002-0000-0000-000000000000}"/>
    <dataValidation type="textLength" imeMode="halfKatakana" allowBlank="1" showInputMessage="1" showErrorMessage="1" errorTitle="文字数オーバー" error="半角８文字位以内で入力して下さい。_x000a_「ﾟ」「ﾞ」も１文字に数えます。" prompt="チームフリガナを半角８文字以内で入力して下さい。" sqref="S10" xr:uid="{00000000-0002-0000-0000-000001000000}">
      <formula1>0</formula1>
      <formula2>8</formula2>
    </dataValidation>
    <dataValidation type="textLength" imeMode="on" allowBlank="1" showInputMessage="1" showErrorMessage="1" errorTitle="入力確認" error="全角６文字以内で入力して下さい。" promptTitle="略称名" prompt="チーム略称を全角６文字以内で入力して下さい。" sqref="Q4:V4" xr:uid="{00000000-0002-0000-0000-000002000000}">
      <formula1>0</formula1>
      <formula2>6</formula2>
    </dataValidation>
    <dataValidation imeMode="on" allowBlank="1" showInputMessage="1" showErrorMessage="1" promptTitle="チーム名" prompt="チーム正式名称を入力して下さい。" sqref="C6:W6" xr:uid="{00000000-0002-0000-0000-000003000000}"/>
    <dataValidation imeMode="on" allowBlank="1" showInputMessage="1" showErrorMessage="1" promptTitle="申込責任者名" prompt="申込責任者名を入力して下さい。" sqref="C10:K10" xr:uid="{00000000-0002-0000-0000-000004000000}"/>
    <dataValidation type="whole" imeMode="off" allowBlank="1" showInputMessage="1" showErrorMessage="1" errorTitle="入力確認" error="1セルに１桁づつ入力して下さい。" promptTitle="郵便番号" prompt="連絡先の郵便番号を１セルに１桁づつ入力して下さい。" sqref="J12" xr:uid="{00000000-0002-0000-0000-000005000000}">
      <formula1>0</formula1>
      <formula2>9</formula2>
    </dataValidation>
    <dataValidation imeMode="on" allowBlank="1" showInputMessage="1" showErrorMessage="1" promptTitle="連絡先住所" prompt="連絡先住所を都道府県名から入力して下さい。" sqref="D13:W14" xr:uid="{00000000-0002-0000-0000-000006000000}"/>
    <dataValidation imeMode="off" allowBlank="1" showInputMessage="1" showErrorMessage="1" promptTitle="電話番号" prompt="連絡先電話番号を市外局番から入力して下さい。" sqref="F15:M15" xr:uid="{00000000-0002-0000-0000-000007000000}"/>
    <dataValidation imeMode="off" allowBlank="1" showInputMessage="1" showErrorMessage="1" promptTitle="ＦＡＸ番号" prompt="連絡先ＦＡＸ番号を市外局番から入力して下さい、" sqref="P15:W15" xr:uid="{00000000-0002-0000-0000-000008000000}"/>
    <dataValidation imeMode="off" allowBlank="1" showInputMessage="1" showErrorMessage="1" promptTitle="メールアドレス" prompt="連絡先電子メールアドレスを入力して下さい。" sqref="F16:W16" xr:uid="{00000000-0002-0000-0000-000009000000}"/>
    <dataValidation imeMode="halfKatakana" allowBlank="1" showInputMessage="1" showErrorMessage="1" promptTitle="競技役員フリガナ" prompt="派遣競技役員のフリガナを半角カタカナで入力して下さい。" sqref="E18 P18" xr:uid="{00000000-0002-0000-0000-00000A000000}"/>
    <dataValidation type="whole" allowBlank="1" showInputMessage="1" showErrorMessage="1" promptTitle="特別参加者数" sqref="N27:O27 N31:O31" xr:uid="{00000000-0002-0000-0000-00000B000000}">
      <formula1>0</formula1>
      <formula2>40</formula2>
    </dataValidation>
    <dataValidation type="whole" imeMode="off" allowBlank="1" showInputMessage="1" showErrorMessage="1" prompt="特別参加者数を入力して下さい。" sqref="N25:O26" xr:uid="{00000000-0002-0000-0000-00000C000000}">
      <formula1>0</formula1>
      <formula2>40</formula2>
    </dataValidation>
    <dataValidation imeMode="off" allowBlank="1" showInputMessage="1" showErrorMessage="1" promptTitle="特別参加種目数" prompt="特別参加者の種目数を入力して下さい。" sqref="N29:O30" xr:uid="{00000000-0002-0000-0000-00000D000000}"/>
    <dataValidation type="whole" imeMode="off" allowBlank="1" showInputMessage="1" showErrorMessage="1" promptTitle="ランキング購入部数" prompt="ランキング購入部数を入力して下さい。" sqref="L41:M41" xr:uid="{00000000-0002-0000-0000-00000E000000}">
      <formula1>0</formula1>
      <formula2>100</formula2>
    </dataValidation>
    <dataValidation imeMode="off" allowBlank="1" showInputMessage="1" showErrorMessage="1" errorTitle="入力確認" error="1セルに１桁づつ入力して下さい。" promptTitle="郵便番号" prompt="連絡先の郵便番号を入力して下さい。_x000a_(例 101-0044)" sqref="I12 D12" xr:uid="{00000000-0002-0000-0000-00000F000000}"/>
    <dataValidation imeMode="halfKatakana" allowBlank="1" showInputMessage="1" showErrorMessage="1" promptTitle="連絡責任者フリガナ" prompt="連絡責任者のフリガナを半角カタカナで入力して下さい。" sqref="C8" xr:uid="{00000000-0002-0000-0000-000010000000}"/>
    <dataValidation imeMode="on" allowBlank="1" showInputMessage="1" showErrorMessage="1" prompt="お振込をされた名義(チーム名)を入力して下さい。" sqref="H47:R47" xr:uid="{00000000-0002-0000-0000-000011000000}"/>
    <dataValidation imeMode="on" allowBlank="1" showInputMessage="1" showErrorMessage="1" prompt="お振込をされた金融機関名を入力して下さい。_x000a_(例　みずほ銀行)" sqref="C48:K48" xr:uid="{00000000-0002-0000-0000-000012000000}"/>
    <dataValidation imeMode="on" allowBlank="1" showInputMessage="1" showErrorMessage="1" promptTitle="競技役員名" prompt="派遣競技役員名を入力して下さい。" sqref="E20:M20 P20:X20" xr:uid="{00000000-0002-0000-0000-000013000000}"/>
    <dataValidation type="list" imeMode="on" allowBlank="1" showInputMessage="1" showErrorMessage="1" promptTitle="競技役員資格" prompt="保有する競技役員の資格を選択して下さい。" sqref="G21:I21 R21:T21" xr:uid="{00000000-0002-0000-0000-000014000000}">
      <formula1>"上級,一種,二種,なし"</formula1>
    </dataValidation>
    <dataValidation type="list" imeMode="on" allowBlank="1" showInputMessage="1" showErrorMessage="1" promptTitle="競技役員経験" prompt="競技役員経験の有無を選択して下さい。" sqref="G22:I22 R22:T22" xr:uid="{00000000-0002-0000-0000-000015000000}">
      <formula1>"あり,なし"</formula1>
    </dataValidation>
    <dataValidation imeMode="on" allowBlank="1" showInputMessage="1" showErrorMessage="1" promptTitle="役職名" prompt="競技役員経験が「あり」の場合は、_x000a_経験した役職名を入力して下さい。" sqref="G23:M23 R23:X23" xr:uid="{00000000-0002-0000-0000-000016000000}"/>
    <dataValidation type="list" imeMode="off" allowBlank="1" showInputMessage="1" showErrorMessage="1" error="2010年11月29日から2011年1月14日までの日付を入力してください。" prompt="お振込をされた日付を選択して下さい。" sqref="C47:F47" xr:uid="{00000000-0002-0000-0000-000017000000}">
      <formula1>$AB$7:$AB$54</formula1>
    </dataValidation>
    <dataValidation type="list" imeMode="off" allowBlank="1" showInputMessage="1" showErrorMessage="1" errorTitle="入力確認" error="1セルに１桁づつ入力して下さい。" promptTitle="都道府県選択" prompt="都道府県を選択してください。" sqref="K12:N12" xr:uid="{00000000-0002-0000-0000-000018000000}">
      <formula1>$AE$8:$AE$54</formula1>
    </dataValidation>
    <dataValidation type="whole" imeMode="off" allowBlank="1" showInputMessage="1" showErrorMessage="1" errorTitle="入力確認" error="0～9の数字を１桁づつ入力して下さい。" promptTitle="日本ＳＣ協会登録番号入力" prompt="日本ＳＣ協会団体登録番号を_x000a_１セルに１桁づつ入力して下さい。" sqref="C4:J4" xr:uid="{00000000-0002-0000-0000-000019000000}">
      <formula1>0</formula1>
      <formula2>9</formula2>
    </dataValidation>
  </dataValidations>
  <pageMargins left="0.39370078740157483" right="0.39370078740157483" top="0.59055118110236227" bottom="0.59055118110236227" header="0.51181102362204722" footer="0.51181102362204722"/>
  <pageSetup paperSize="9" orientation="portrait" blackAndWhite="1" horizontalDpi="4294967292"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V215"/>
  <sheetViews>
    <sheetView showGridLines="0" zoomScaleNormal="100" workbookViewId="0">
      <selection activeCell="C14" sqref="C14:D14"/>
    </sheetView>
  </sheetViews>
  <sheetFormatPr defaultRowHeight="13.5"/>
  <cols>
    <col min="1" max="1" width="12.140625" style="137" customWidth="1"/>
    <col min="2" max="2" width="15.42578125" style="142" customWidth="1"/>
    <col min="3" max="3" width="23.5703125" style="137" customWidth="1"/>
    <col min="4" max="4" width="27.7109375" style="137" customWidth="1"/>
    <col min="5" max="5" width="23.5703125" style="137" customWidth="1"/>
    <col min="6" max="6" width="27.7109375" style="137" customWidth="1"/>
    <col min="7" max="7" width="23.5703125" style="137" customWidth="1"/>
    <col min="8" max="8" width="27.7109375" style="137" customWidth="1"/>
    <col min="9" max="9" width="23.5703125" style="137" customWidth="1"/>
    <col min="10" max="10" width="27.7109375" style="137" customWidth="1"/>
    <col min="11" max="11" width="23.5703125" style="137" customWidth="1"/>
    <col min="12" max="12" width="27.7109375" style="137" customWidth="1"/>
    <col min="13" max="13" width="12.140625" style="137" customWidth="1"/>
    <col min="14" max="14" width="15.42578125" style="142" customWidth="1"/>
    <col min="15" max="15" width="23.5703125" style="137" customWidth="1"/>
    <col min="16" max="16" width="27.7109375" style="137" customWidth="1"/>
    <col min="17" max="17" width="23.5703125" style="137" customWidth="1"/>
    <col min="18" max="18" width="27.7109375" style="137" customWidth="1"/>
    <col min="19" max="19" width="23.5703125" style="137" customWidth="1"/>
    <col min="20" max="20" width="27.7109375" style="137" customWidth="1"/>
    <col min="21" max="21" width="23.5703125" style="137" customWidth="1"/>
    <col min="22" max="22" width="27.7109375" style="137" customWidth="1"/>
    <col min="23" max="23" width="23.5703125" style="137" customWidth="1"/>
    <col min="24" max="24" width="27.7109375" style="137" customWidth="1"/>
    <col min="25" max="25" width="12.140625" style="137" customWidth="1"/>
    <col min="26" max="26" width="15.42578125" style="137" customWidth="1"/>
    <col min="27" max="27" width="23.5703125" style="137" customWidth="1"/>
    <col min="28" max="28" width="27.7109375" style="137" customWidth="1"/>
    <col min="29" max="29" width="23.5703125" style="137" customWidth="1"/>
    <col min="30" max="30" width="27.7109375" style="137" customWidth="1"/>
    <col min="31" max="31" width="23.5703125" style="137" customWidth="1"/>
    <col min="32" max="32" width="27.7109375" style="137" customWidth="1"/>
    <col min="33" max="33" width="23.5703125" style="137" customWidth="1"/>
    <col min="34" max="34" width="27.7109375" style="137" customWidth="1"/>
    <col min="35" max="35" width="23.5703125" style="137" customWidth="1"/>
    <col min="36" max="36" width="27.7109375" style="137" customWidth="1"/>
    <col min="37" max="37" width="10.28515625" style="137" customWidth="1"/>
    <col min="38" max="39" width="10.28515625" style="137" hidden="1" customWidth="1"/>
    <col min="40" max="40" width="12.42578125" style="137" hidden="1" customWidth="1"/>
    <col min="41" max="42" width="10.28515625" style="137" hidden="1" customWidth="1"/>
    <col min="43" max="56" width="0" style="137" hidden="1" customWidth="1"/>
    <col min="57" max="256" width="9.140625" style="137"/>
    <col min="257" max="257" width="12.140625" style="137" customWidth="1"/>
    <col min="258" max="258" width="15.42578125" style="137" customWidth="1"/>
    <col min="259" max="268" width="23.5703125" style="137" customWidth="1"/>
    <col min="269" max="269" width="12.140625" style="137" customWidth="1"/>
    <col min="270" max="270" width="15.42578125" style="137" customWidth="1"/>
    <col min="271" max="280" width="23.5703125" style="137" customWidth="1"/>
    <col min="281" max="282" width="10.28515625" style="137" customWidth="1"/>
    <col min="283" max="283" width="13.85546875" style="137" customWidth="1"/>
    <col min="284" max="284" width="13.28515625" style="137" customWidth="1"/>
    <col min="285" max="298" width="10.28515625" style="137" customWidth="1"/>
    <col min="299" max="512" width="9.140625" style="137"/>
    <col min="513" max="513" width="12.140625" style="137" customWidth="1"/>
    <col min="514" max="514" width="15.42578125" style="137" customWidth="1"/>
    <col min="515" max="524" width="23.5703125" style="137" customWidth="1"/>
    <col min="525" max="525" width="12.140625" style="137" customWidth="1"/>
    <col min="526" max="526" width="15.42578125" style="137" customWidth="1"/>
    <col min="527" max="536" width="23.5703125" style="137" customWidth="1"/>
    <col min="537" max="538" width="10.28515625" style="137" customWidth="1"/>
    <col min="539" max="539" width="13.85546875" style="137" customWidth="1"/>
    <col min="540" max="540" width="13.28515625" style="137" customWidth="1"/>
    <col min="541" max="554" width="10.28515625" style="137" customWidth="1"/>
    <col min="555" max="768" width="9.140625" style="137"/>
    <col min="769" max="769" width="12.140625" style="137" customWidth="1"/>
    <col min="770" max="770" width="15.42578125" style="137" customWidth="1"/>
    <col min="771" max="780" width="23.5703125" style="137" customWidth="1"/>
    <col min="781" max="781" width="12.140625" style="137" customWidth="1"/>
    <col min="782" max="782" width="15.42578125" style="137" customWidth="1"/>
    <col min="783" max="792" width="23.5703125" style="137" customWidth="1"/>
    <col min="793" max="794" width="10.28515625" style="137" customWidth="1"/>
    <col min="795" max="795" width="13.85546875" style="137" customWidth="1"/>
    <col min="796" max="796" width="13.28515625" style="137" customWidth="1"/>
    <col min="797" max="810" width="10.28515625" style="137" customWidth="1"/>
    <col min="811" max="1024" width="9.140625" style="137"/>
    <col min="1025" max="1025" width="12.140625" style="137" customWidth="1"/>
    <col min="1026" max="1026" width="15.42578125" style="137" customWidth="1"/>
    <col min="1027" max="1036" width="23.5703125" style="137" customWidth="1"/>
    <col min="1037" max="1037" width="12.140625" style="137" customWidth="1"/>
    <col min="1038" max="1038" width="15.42578125" style="137" customWidth="1"/>
    <col min="1039" max="1048" width="23.5703125" style="137" customWidth="1"/>
    <col min="1049" max="1050" width="10.28515625" style="137" customWidth="1"/>
    <col min="1051" max="1051" width="13.85546875" style="137" customWidth="1"/>
    <col min="1052" max="1052" width="13.28515625" style="137" customWidth="1"/>
    <col min="1053" max="1066" width="10.28515625" style="137" customWidth="1"/>
    <col min="1067" max="1280" width="9.140625" style="137"/>
    <col min="1281" max="1281" width="12.140625" style="137" customWidth="1"/>
    <col min="1282" max="1282" width="15.42578125" style="137" customWidth="1"/>
    <col min="1283" max="1292" width="23.5703125" style="137" customWidth="1"/>
    <col min="1293" max="1293" width="12.140625" style="137" customWidth="1"/>
    <col min="1294" max="1294" width="15.42578125" style="137" customWidth="1"/>
    <col min="1295" max="1304" width="23.5703125" style="137" customWidth="1"/>
    <col min="1305" max="1306" width="10.28515625" style="137" customWidth="1"/>
    <col min="1307" max="1307" width="13.85546875" style="137" customWidth="1"/>
    <col min="1308" max="1308" width="13.28515625" style="137" customWidth="1"/>
    <col min="1309" max="1322" width="10.28515625" style="137" customWidth="1"/>
    <col min="1323" max="1536" width="9.140625" style="137"/>
    <col min="1537" max="1537" width="12.140625" style="137" customWidth="1"/>
    <col min="1538" max="1538" width="15.42578125" style="137" customWidth="1"/>
    <col min="1539" max="1548" width="23.5703125" style="137" customWidth="1"/>
    <col min="1549" max="1549" width="12.140625" style="137" customWidth="1"/>
    <col min="1550" max="1550" width="15.42578125" style="137" customWidth="1"/>
    <col min="1551" max="1560" width="23.5703125" style="137" customWidth="1"/>
    <col min="1561" max="1562" width="10.28515625" style="137" customWidth="1"/>
    <col min="1563" max="1563" width="13.85546875" style="137" customWidth="1"/>
    <col min="1564" max="1564" width="13.28515625" style="137" customWidth="1"/>
    <col min="1565" max="1578" width="10.28515625" style="137" customWidth="1"/>
    <col min="1579" max="1792" width="9.140625" style="137"/>
    <col min="1793" max="1793" width="12.140625" style="137" customWidth="1"/>
    <col min="1794" max="1794" width="15.42578125" style="137" customWidth="1"/>
    <col min="1795" max="1804" width="23.5703125" style="137" customWidth="1"/>
    <col min="1805" max="1805" width="12.140625" style="137" customWidth="1"/>
    <col min="1806" max="1806" width="15.42578125" style="137" customWidth="1"/>
    <col min="1807" max="1816" width="23.5703125" style="137" customWidth="1"/>
    <col min="1817" max="1818" width="10.28515625" style="137" customWidth="1"/>
    <col min="1819" max="1819" width="13.85546875" style="137" customWidth="1"/>
    <col min="1820" max="1820" width="13.28515625" style="137" customWidth="1"/>
    <col min="1821" max="1834" width="10.28515625" style="137" customWidth="1"/>
    <col min="1835" max="2048" width="9.140625" style="137"/>
    <col min="2049" max="2049" width="12.140625" style="137" customWidth="1"/>
    <col min="2050" max="2050" width="15.42578125" style="137" customWidth="1"/>
    <col min="2051" max="2060" width="23.5703125" style="137" customWidth="1"/>
    <col min="2061" max="2061" width="12.140625" style="137" customWidth="1"/>
    <col min="2062" max="2062" width="15.42578125" style="137" customWidth="1"/>
    <col min="2063" max="2072" width="23.5703125" style="137" customWidth="1"/>
    <col min="2073" max="2074" width="10.28515625" style="137" customWidth="1"/>
    <col min="2075" max="2075" width="13.85546875" style="137" customWidth="1"/>
    <col min="2076" max="2076" width="13.28515625" style="137" customWidth="1"/>
    <col min="2077" max="2090" width="10.28515625" style="137" customWidth="1"/>
    <col min="2091" max="2304" width="9.140625" style="137"/>
    <col min="2305" max="2305" width="12.140625" style="137" customWidth="1"/>
    <col min="2306" max="2306" width="15.42578125" style="137" customWidth="1"/>
    <col min="2307" max="2316" width="23.5703125" style="137" customWidth="1"/>
    <col min="2317" max="2317" width="12.140625" style="137" customWidth="1"/>
    <col min="2318" max="2318" width="15.42578125" style="137" customWidth="1"/>
    <col min="2319" max="2328" width="23.5703125" style="137" customWidth="1"/>
    <col min="2329" max="2330" width="10.28515625" style="137" customWidth="1"/>
    <col min="2331" max="2331" width="13.85546875" style="137" customWidth="1"/>
    <col min="2332" max="2332" width="13.28515625" style="137" customWidth="1"/>
    <col min="2333" max="2346" width="10.28515625" style="137" customWidth="1"/>
    <col min="2347" max="2560" width="9.140625" style="137"/>
    <col min="2561" max="2561" width="12.140625" style="137" customWidth="1"/>
    <col min="2562" max="2562" width="15.42578125" style="137" customWidth="1"/>
    <col min="2563" max="2572" width="23.5703125" style="137" customWidth="1"/>
    <col min="2573" max="2573" width="12.140625" style="137" customWidth="1"/>
    <col min="2574" max="2574" width="15.42578125" style="137" customWidth="1"/>
    <col min="2575" max="2584" width="23.5703125" style="137" customWidth="1"/>
    <col min="2585" max="2586" width="10.28515625" style="137" customWidth="1"/>
    <col min="2587" max="2587" width="13.85546875" style="137" customWidth="1"/>
    <col min="2588" max="2588" width="13.28515625" style="137" customWidth="1"/>
    <col min="2589" max="2602" width="10.28515625" style="137" customWidth="1"/>
    <col min="2603" max="2816" width="9.140625" style="137"/>
    <col min="2817" max="2817" width="12.140625" style="137" customWidth="1"/>
    <col min="2818" max="2818" width="15.42578125" style="137" customWidth="1"/>
    <col min="2819" max="2828" width="23.5703125" style="137" customWidth="1"/>
    <col min="2829" max="2829" width="12.140625" style="137" customWidth="1"/>
    <col min="2830" max="2830" width="15.42578125" style="137" customWidth="1"/>
    <col min="2831" max="2840" width="23.5703125" style="137" customWidth="1"/>
    <col min="2841" max="2842" width="10.28515625" style="137" customWidth="1"/>
    <col min="2843" max="2843" width="13.85546875" style="137" customWidth="1"/>
    <col min="2844" max="2844" width="13.28515625" style="137" customWidth="1"/>
    <col min="2845" max="2858" width="10.28515625" style="137" customWidth="1"/>
    <col min="2859" max="3072" width="9.140625" style="137"/>
    <col min="3073" max="3073" width="12.140625" style="137" customWidth="1"/>
    <col min="3074" max="3074" width="15.42578125" style="137" customWidth="1"/>
    <col min="3075" max="3084" width="23.5703125" style="137" customWidth="1"/>
    <col min="3085" max="3085" width="12.140625" style="137" customWidth="1"/>
    <col min="3086" max="3086" width="15.42578125" style="137" customWidth="1"/>
    <col min="3087" max="3096" width="23.5703125" style="137" customWidth="1"/>
    <col min="3097" max="3098" width="10.28515625" style="137" customWidth="1"/>
    <col min="3099" max="3099" width="13.85546875" style="137" customWidth="1"/>
    <col min="3100" max="3100" width="13.28515625" style="137" customWidth="1"/>
    <col min="3101" max="3114" width="10.28515625" style="137" customWidth="1"/>
    <col min="3115" max="3328" width="9.140625" style="137"/>
    <col min="3329" max="3329" width="12.140625" style="137" customWidth="1"/>
    <col min="3330" max="3330" width="15.42578125" style="137" customWidth="1"/>
    <col min="3331" max="3340" width="23.5703125" style="137" customWidth="1"/>
    <col min="3341" max="3341" width="12.140625" style="137" customWidth="1"/>
    <col min="3342" max="3342" width="15.42578125" style="137" customWidth="1"/>
    <col min="3343" max="3352" width="23.5703125" style="137" customWidth="1"/>
    <col min="3353" max="3354" width="10.28515625" style="137" customWidth="1"/>
    <col min="3355" max="3355" width="13.85546875" style="137" customWidth="1"/>
    <col min="3356" max="3356" width="13.28515625" style="137" customWidth="1"/>
    <col min="3357" max="3370" width="10.28515625" style="137" customWidth="1"/>
    <col min="3371" max="3584" width="9.140625" style="137"/>
    <col min="3585" max="3585" width="12.140625" style="137" customWidth="1"/>
    <col min="3586" max="3586" width="15.42578125" style="137" customWidth="1"/>
    <col min="3587" max="3596" width="23.5703125" style="137" customWidth="1"/>
    <col min="3597" max="3597" width="12.140625" style="137" customWidth="1"/>
    <col min="3598" max="3598" width="15.42578125" style="137" customWidth="1"/>
    <col min="3599" max="3608" width="23.5703125" style="137" customWidth="1"/>
    <col min="3609" max="3610" width="10.28515625" style="137" customWidth="1"/>
    <col min="3611" max="3611" width="13.85546875" style="137" customWidth="1"/>
    <col min="3612" max="3612" width="13.28515625" style="137" customWidth="1"/>
    <col min="3613" max="3626" width="10.28515625" style="137" customWidth="1"/>
    <col min="3627" max="3840" width="9.140625" style="137"/>
    <col min="3841" max="3841" width="12.140625" style="137" customWidth="1"/>
    <col min="3842" max="3842" width="15.42578125" style="137" customWidth="1"/>
    <col min="3843" max="3852" width="23.5703125" style="137" customWidth="1"/>
    <col min="3853" max="3853" width="12.140625" style="137" customWidth="1"/>
    <col min="3854" max="3854" width="15.42578125" style="137" customWidth="1"/>
    <col min="3855" max="3864" width="23.5703125" style="137" customWidth="1"/>
    <col min="3865" max="3866" width="10.28515625" style="137" customWidth="1"/>
    <col min="3867" max="3867" width="13.85546875" style="137" customWidth="1"/>
    <col min="3868" max="3868" width="13.28515625" style="137" customWidth="1"/>
    <col min="3869" max="3882" width="10.28515625" style="137" customWidth="1"/>
    <col min="3883" max="4096" width="9.140625" style="137"/>
    <col min="4097" max="4097" width="12.140625" style="137" customWidth="1"/>
    <col min="4098" max="4098" width="15.42578125" style="137" customWidth="1"/>
    <col min="4099" max="4108" width="23.5703125" style="137" customWidth="1"/>
    <col min="4109" max="4109" width="12.140625" style="137" customWidth="1"/>
    <col min="4110" max="4110" width="15.42578125" style="137" customWidth="1"/>
    <col min="4111" max="4120" width="23.5703125" style="137" customWidth="1"/>
    <col min="4121" max="4122" width="10.28515625" style="137" customWidth="1"/>
    <col min="4123" max="4123" width="13.85546875" style="137" customWidth="1"/>
    <col min="4124" max="4124" width="13.28515625" style="137" customWidth="1"/>
    <col min="4125" max="4138" width="10.28515625" style="137" customWidth="1"/>
    <col min="4139" max="4352" width="9.140625" style="137"/>
    <col min="4353" max="4353" width="12.140625" style="137" customWidth="1"/>
    <col min="4354" max="4354" width="15.42578125" style="137" customWidth="1"/>
    <col min="4355" max="4364" width="23.5703125" style="137" customWidth="1"/>
    <col min="4365" max="4365" width="12.140625" style="137" customWidth="1"/>
    <col min="4366" max="4366" width="15.42578125" style="137" customWidth="1"/>
    <col min="4367" max="4376" width="23.5703125" style="137" customWidth="1"/>
    <col min="4377" max="4378" width="10.28515625" style="137" customWidth="1"/>
    <col min="4379" max="4379" width="13.85546875" style="137" customWidth="1"/>
    <col min="4380" max="4380" width="13.28515625" style="137" customWidth="1"/>
    <col min="4381" max="4394" width="10.28515625" style="137" customWidth="1"/>
    <col min="4395" max="4608" width="9.140625" style="137"/>
    <col min="4609" max="4609" width="12.140625" style="137" customWidth="1"/>
    <col min="4610" max="4610" width="15.42578125" style="137" customWidth="1"/>
    <col min="4611" max="4620" width="23.5703125" style="137" customWidth="1"/>
    <col min="4621" max="4621" width="12.140625" style="137" customWidth="1"/>
    <col min="4622" max="4622" width="15.42578125" style="137" customWidth="1"/>
    <col min="4623" max="4632" width="23.5703125" style="137" customWidth="1"/>
    <col min="4633" max="4634" width="10.28515625" style="137" customWidth="1"/>
    <col min="4635" max="4635" width="13.85546875" style="137" customWidth="1"/>
    <col min="4636" max="4636" width="13.28515625" style="137" customWidth="1"/>
    <col min="4637" max="4650" width="10.28515625" style="137" customWidth="1"/>
    <col min="4651" max="4864" width="9.140625" style="137"/>
    <col min="4865" max="4865" width="12.140625" style="137" customWidth="1"/>
    <col min="4866" max="4866" width="15.42578125" style="137" customWidth="1"/>
    <col min="4867" max="4876" width="23.5703125" style="137" customWidth="1"/>
    <col min="4877" max="4877" width="12.140625" style="137" customWidth="1"/>
    <col min="4878" max="4878" width="15.42578125" style="137" customWidth="1"/>
    <col min="4879" max="4888" width="23.5703125" style="137" customWidth="1"/>
    <col min="4889" max="4890" width="10.28515625" style="137" customWidth="1"/>
    <col min="4891" max="4891" width="13.85546875" style="137" customWidth="1"/>
    <col min="4892" max="4892" width="13.28515625" style="137" customWidth="1"/>
    <col min="4893" max="4906" width="10.28515625" style="137" customWidth="1"/>
    <col min="4907" max="5120" width="9.140625" style="137"/>
    <col min="5121" max="5121" width="12.140625" style="137" customWidth="1"/>
    <col min="5122" max="5122" width="15.42578125" style="137" customWidth="1"/>
    <col min="5123" max="5132" width="23.5703125" style="137" customWidth="1"/>
    <col min="5133" max="5133" width="12.140625" style="137" customWidth="1"/>
    <col min="5134" max="5134" width="15.42578125" style="137" customWidth="1"/>
    <col min="5135" max="5144" width="23.5703125" style="137" customWidth="1"/>
    <col min="5145" max="5146" width="10.28515625" style="137" customWidth="1"/>
    <col min="5147" max="5147" width="13.85546875" style="137" customWidth="1"/>
    <col min="5148" max="5148" width="13.28515625" style="137" customWidth="1"/>
    <col min="5149" max="5162" width="10.28515625" style="137" customWidth="1"/>
    <col min="5163" max="5376" width="9.140625" style="137"/>
    <col min="5377" max="5377" width="12.140625" style="137" customWidth="1"/>
    <col min="5378" max="5378" width="15.42578125" style="137" customWidth="1"/>
    <col min="5379" max="5388" width="23.5703125" style="137" customWidth="1"/>
    <col min="5389" max="5389" width="12.140625" style="137" customWidth="1"/>
    <col min="5390" max="5390" width="15.42578125" style="137" customWidth="1"/>
    <col min="5391" max="5400" width="23.5703125" style="137" customWidth="1"/>
    <col min="5401" max="5402" width="10.28515625" style="137" customWidth="1"/>
    <col min="5403" max="5403" width="13.85546875" style="137" customWidth="1"/>
    <col min="5404" max="5404" width="13.28515625" style="137" customWidth="1"/>
    <col min="5405" max="5418" width="10.28515625" style="137" customWidth="1"/>
    <col min="5419" max="5632" width="9.140625" style="137"/>
    <col min="5633" max="5633" width="12.140625" style="137" customWidth="1"/>
    <col min="5634" max="5634" width="15.42578125" style="137" customWidth="1"/>
    <col min="5635" max="5644" width="23.5703125" style="137" customWidth="1"/>
    <col min="5645" max="5645" width="12.140625" style="137" customWidth="1"/>
    <col min="5646" max="5646" width="15.42578125" style="137" customWidth="1"/>
    <col min="5647" max="5656" width="23.5703125" style="137" customWidth="1"/>
    <col min="5657" max="5658" width="10.28515625" style="137" customWidth="1"/>
    <col min="5659" max="5659" width="13.85546875" style="137" customWidth="1"/>
    <col min="5660" max="5660" width="13.28515625" style="137" customWidth="1"/>
    <col min="5661" max="5674" width="10.28515625" style="137" customWidth="1"/>
    <col min="5675" max="5888" width="9.140625" style="137"/>
    <col min="5889" max="5889" width="12.140625" style="137" customWidth="1"/>
    <col min="5890" max="5890" width="15.42578125" style="137" customWidth="1"/>
    <col min="5891" max="5900" width="23.5703125" style="137" customWidth="1"/>
    <col min="5901" max="5901" width="12.140625" style="137" customWidth="1"/>
    <col min="5902" max="5902" width="15.42578125" style="137" customWidth="1"/>
    <col min="5903" max="5912" width="23.5703125" style="137" customWidth="1"/>
    <col min="5913" max="5914" width="10.28515625" style="137" customWidth="1"/>
    <col min="5915" max="5915" width="13.85546875" style="137" customWidth="1"/>
    <col min="5916" max="5916" width="13.28515625" style="137" customWidth="1"/>
    <col min="5917" max="5930" width="10.28515625" style="137" customWidth="1"/>
    <col min="5931" max="6144" width="9.140625" style="137"/>
    <col min="6145" max="6145" width="12.140625" style="137" customWidth="1"/>
    <col min="6146" max="6146" width="15.42578125" style="137" customWidth="1"/>
    <col min="6147" max="6156" width="23.5703125" style="137" customWidth="1"/>
    <col min="6157" max="6157" width="12.140625" style="137" customWidth="1"/>
    <col min="6158" max="6158" width="15.42578125" style="137" customWidth="1"/>
    <col min="6159" max="6168" width="23.5703125" style="137" customWidth="1"/>
    <col min="6169" max="6170" width="10.28515625" style="137" customWidth="1"/>
    <col min="6171" max="6171" width="13.85546875" style="137" customWidth="1"/>
    <col min="6172" max="6172" width="13.28515625" style="137" customWidth="1"/>
    <col min="6173" max="6186" width="10.28515625" style="137" customWidth="1"/>
    <col min="6187" max="6400" width="9.140625" style="137"/>
    <col min="6401" max="6401" width="12.140625" style="137" customWidth="1"/>
    <col min="6402" max="6402" width="15.42578125" style="137" customWidth="1"/>
    <col min="6403" max="6412" width="23.5703125" style="137" customWidth="1"/>
    <col min="6413" max="6413" width="12.140625" style="137" customWidth="1"/>
    <col min="6414" max="6414" width="15.42578125" style="137" customWidth="1"/>
    <col min="6415" max="6424" width="23.5703125" style="137" customWidth="1"/>
    <col min="6425" max="6426" width="10.28515625" style="137" customWidth="1"/>
    <col min="6427" max="6427" width="13.85546875" style="137" customWidth="1"/>
    <col min="6428" max="6428" width="13.28515625" style="137" customWidth="1"/>
    <col min="6429" max="6442" width="10.28515625" style="137" customWidth="1"/>
    <col min="6443" max="6656" width="9.140625" style="137"/>
    <col min="6657" max="6657" width="12.140625" style="137" customWidth="1"/>
    <col min="6658" max="6658" width="15.42578125" style="137" customWidth="1"/>
    <col min="6659" max="6668" width="23.5703125" style="137" customWidth="1"/>
    <col min="6669" max="6669" width="12.140625" style="137" customWidth="1"/>
    <col min="6670" max="6670" width="15.42578125" style="137" customWidth="1"/>
    <col min="6671" max="6680" width="23.5703125" style="137" customWidth="1"/>
    <col min="6681" max="6682" width="10.28515625" style="137" customWidth="1"/>
    <col min="6683" max="6683" width="13.85546875" style="137" customWidth="1"/>
    <col min="6684" max="6684" width="13.28515625" style="137" customWidth="1"/>
    <col min="6685" max="6698" width="10.28515625" style="137" customWidth="1"/>
    <col min="6699" max="6912" width="9.140625" style="137"/>
    <col min="6913" max="6913" width="12.140625" style="137" customWidth="1"/>
    <col min="6914" max="6914" width="15.42578125" style="137" customWidth="1"/>
    <col min="6915" max="6924" width="23.5703125" style="137" customWidth="1"/>
    <col min="6925" max="6925" width="12.140625" style="137" customWidth="1"/>
    <col min="6926" max="6926" width="15.42578125" style="137" customWidth="1"/>
    <col min="6927" max="6936" width="23.5703125" style="137" customWidth="1"/>
    <col min="6937" max="6938" width="10.28515625" style="137" customWidth="1"/>
    <col min="6939" max="6939" width="13.85546875" style="137" customWidth="1"/>
    <col min="6940" max="6940" width="13.28515625" style="137" customWidth="1"/>
    <col min="6941" max="6954" width="10.28515625" style="137" customWidth="1"/>
    <col min="6955" max="7168" width="9.140625" style="137"/>
    <col min="7169" max="7169" width="12.140625" style="137" customWidth="1"/>
    <col min="7170" max="7170" width="15.42578125" style="137" customWidth="1"/>
    <col min="7171" max="7180" width="23.5703125" style="137" customWidth="1"/>
    <col min="7181" max="7181" width="12.140625" style="137" customWidth="1"/>
    <col min="7182" max="7182" width="15.42578125" style="137" customWidth="1"/>
    <col min="7183" max="7192" width="23.5703125" style="137" customWidth="1"/>
    <col min="7193" max="7194" width="10.28515625" style="137" customWidth="1"/>
    <col min="7195" max="7195" width="13.85546875" style="137" customWidth="1"/>
    <col min="7196" max="7196" width="13.28515625" style="137" customWidth="1"/>
    <col min="7197" max="7210" width="10.28515625" style="137" customWidth="1"/>
    <col min="7211" max="7424" width="9.140625" style="137"/>
    <col min="7425" max="7425" width="12.140625" style="137" customWidth="1"/>
    <col min="7426" max="7426" width="15.42578125" style="137" customWidth="1"/>
    <col min="7427" max="7436" width="23.5703125" style="137" customWidth="1"/>
    <col min="7437" max="7437" width="12.140625" style="137" customWidth="1"/>
    <col min="7438" max="7438" width="15.42578125" style="137" customWidth="1"/>
    <col min="7439" max="7448" width="23.5703125" style="137" customWidth="1"/>
    <col min="7449" max="7450" width="10.28515625" style="137" customWidth="1"/>
    <col min="7451" max="7451" width="13.85546875" style="137" customWidth="1"/>
    <col min="7452" max="7452" width="13.28515625" style="137" customWidth="1"/>
    <col min="7453" max="7466" width="10.28515625" style="137" customWidth="1"/>
    <col min="7467" max="7680" width="9.140625" style="137"/>
    <col min="7681" max="7681" width="12.140625" style="137" customWidth="1"/>
    <col min="7682" max="7682" width="15.42578125" style="137" customWidth="1"/>
    <col min="7683" max="7692" width="23.5703125" style="137" customWidth="1"/>
    <col min="7693" max="7693" width="12.140625" style="137" customWidth="1"/>
    <col min="7694" max="7694" width="15.42578125" style="137" customWidth="1"/>
    <col min="7695" max="7704" width="23.5703125" style="137" customWidth="1"/>
    <col min="7705" max="7706" width="10.28515625" style="137" customWidth="1"/>
    <col min="7707" max="7707" width="13.85546875" style="137" customWidth="1"/>
    <col min="7708" max="7708" width="13.28515625" style="137" customWidth="1"/>
    <col min="7709" max="7722" width="10.28515625" style="137" customWidth="1"/>
    <col min="7723" max="7936" width="9.140625" style="137"/>
    <col min="7937" max="7937" width="12.140625" style="137" customWidth="1"/>
    <col min="7938" max="7938" width="15.42578125" style="137" customWidth="1"/>
    <col min="7939" max="7948" width="23.5703125" style="137" customWidth="1"/>
    <col min="7949" max="7949" width="12.140625" style="137" customWidth="1"/>
    <col min="7950" max="7950" width="15.42578125" style="137" customWidth="1"/>
    <col min="7951" max="7960" width="23.5703125" style="137" customWidth="1"/>
    <col min="7961" max="7962" width="10.28515625" style="137" customWidth="1"/>
    <col min="7963" max="7963" width="13.85546875" style="137" customWidth="1"/>
    <col min="7964" max="7964" width="13.28515625" style="137" customWidth="1"/>
    <col min="7965" max="7978" width="10.28515625" style="137" customWidth="1"/>
    <col min="7979" max="8192" width="9.140625" style="137"/>
    <col min="8193" max="8193" width="12.140625" style="137" customWidth="1"/>
    <col min="8194" max="8194" width="15.42578125" style="137" customWidth="1"/>
    <col min="8195" max="8204" width="23.5703125" style="137" customWidth="1"/>
    <col min="8205" max="8205" width="12.140625" style="137" customWidth="1"/>
    <col min="8206" max="8206" width="15.42578125" style="137" customWidth="1"/>
    <col min="8207" max="8216" width="23.5703125" style="137" customWidth="1"/>
    <col min="8217" max="8218" width="10.28515625" style="137" customWidth="1"/>
    <col min="8219" max="8219" width="13.85546875" style="137" customWidth="1"/>
    <col min="8220" max="8220" width="13.28515625" style="137" customWidth="1"/>
    <col min="8221" max="8234" width="10.28515625" style="137" customWidth="1"/>
    <col min="8235" max="8448" width="9.140625" style="137"/>
    <col min="8449" max="8449" width="12.140625" style="137" customWidth="1"/>
    <col min="8450" max="8450" width="15.42578125" style="137" customWidth="1"/>
    <col min="8451" max="8460" width="23.5703125" style="137" customWidth="1"/>
    <col min="8461" max="8461" width="12.140625" style="137" customWidth="1"/>
    <col min="8462" max="8462" width="15.42578125" style="137" customWidth="1"/>
    <col min="8463" max="8472" width="23.5703125" style="137" customWidth="1"/>
    <col min="8473" max="8474" width="10.28515625" style="137" customWidth="1"/>
    <col min="8475" max="8475" width="13.85546875" style="137" customWidth="1"/>
    <col min="8476" max="8476" width="13.28515625" style="137" customWidth="1"/>
    <col min="8477" max="8490" width="10.28515625" style="137" customWidth="1"/>
    <col min="8491" max="8704" width="9.140625" style="137"/>
    <col min="8705" max="8705" width="12.140625" style="137" customWidth="1"/>
    <col min="8706" max="8706" width="15.42578125" style="137" customWidth="1"/>
    <col min="8707" max="8716" width="23.5703125" style="137" customWidth="1"/>
    <col min="8717" max="8717" width="12.140625" style="137" customWidth="1"/>
    <col min="8718" max="8718" width="15.42578125" style="137" customWidth="1"/>
    <col min="8719" max="8728" width="23.5703125" style="137" customWidth="1"/>
    <col min="8729" max="8730" width="10.28515625" style="137" customWidth="1"/>
    <col min="8731" max="8731" width="13.85546875" style="137" customWidth="1"/>
    <col min="8732" max="8732" width="13.28515625" style="137" customWidth="1"/>
    <col min="8733" max="8746" width="10.28515625" style="137" customWidth="1"/>
    <col min="8747" max="8960" width="9.140625" style="137"/>
    <col min="8961" max="8961" width="12.140625" style="137" customWidth="1"/>
    <col min="8962" max="8962" width="15.42578125" style="137" customWidth="1"/>
    <col min="8963" max="8972" width="23.5703125" style="137" customWidth="1"/>
    <col min="8973" max="8973" width="12.140625" style="137" customWidth="1"/>
    <col min="8974" max="8974" width="15.42578125" style="137" customWidth="1"/>
    <col min="8975" max="8984" width="23.5703125" style="137" customWidth="1"/>
    <col min="8985" max="8986" width="10.28515625" style="137" customWidth="1"/>
    <col min="8987" max="8987" width="13.85546875" style="137" customWidth="1"/>
    <col min="8988" max="8988" width="13.28515625" style="137" customWidth="1"/>
    <col min="8989" max="9002" width="10.28515625" style="137" customWidth="1"/>
    <col min="9003" max="9216" width="9.140625" style="137"/>
    <col min="9217" max="9217" width="12.140625" style="137" customWidth="1"/>
    <col min="9218" max="9218" width="15.42578125" style="137" customWidth="1"/>
    <col min="9219" max="9228" width="23.5703125" style="137" customWidth="1"/>
    <col min="9229" max="9229" width="12.140625" style="137" customWidth="1"/>
    <col min="9230" max="9230" width="15.42578125" style="137" customWidth="1"/>
    <col min="9231" max="9240" width="23.5703125" style="137" customWidth="1"/>
    <col min="9241" max="9242" width="10.28515625" style="137" customWidth="1"/>
    <col min="9243" max="9243" width="13.85546875" style="137" customWidth="1"/>
    <col min="9244" max="9244" width="13.28515625" style="137" customWidth="1"/>
    <col min="9245" max="9258" width="10.28515625" style="137" customWidth="1"/>
    <col min="9259" max="9472" width="9.140625" style="137"/>
    <col min="9473" max="9473" width="12.140625" style="137" customWidth="1"/>
    <col min="9474" max="9474" width="15.42578125" style="137" customWidth="1"/>
    <col min="9475" max="9484" width="23.5703125" style="137" customWidth="1"/>
    <col min="9485" max="9485" width="12.140625" style="137" customWidth="1"/>
    <col min="9486" max="9486" width="15.42578125" style="137" customWidth="1"/>
    <col min="9487" max="9496" width="23.5703125" style="137" customWidth="1"/>
    <col min="9497" max="9498" width="10.28515625" style="137" customWidth="1"/>
    <col min="9499" max="9499" width="13.85546875" style="137" customWidth="1"/>
    <col min="9500" max="9500" width="13.28515625" style="137" customWidth="1"/>
    <col min="9501" max="9514" width="10.28515625" style="137" customWidth="1"/>
    <col min="9515" max="9728" width="9.140625" style="137"/>
    <col min="9729" max="9729" width="12.140625" style="137" customWidth="1"/>
    <col min="9730" max="9730" width="15.42578125" style="137" customWidth="1"/>
    <col min="9731" max="9740" width="23.5703125" style="137" customWidth="1"/>
    <col min="9741" max="9741" width="12.140625" style="137" customWidth="1"/>
    <col min="9742" max="9742" width="15.42578125" style="137" customWidth="1"/>
    <col min="9743" max="9752" width="23.5703125" style="137" customWidth="1"/>
    <col min="9753" max="9754" width="10.28515625" style="137" customWidth="1"/>
    <col min="9755" max="9755" width="13.85546875" style="137" customWidth="1"/>
    <col min="9756" max="9756" width="13.28515625" style="137" customWidth="1"/>
    <col min="9757" max="9770" width="10.28515625" style="137" customWidth="1"/>
    <col min="9771" max="9984" width="9.140625" style="137"/>
    <col min="9985" max="9985" width="12.140625" style="137" customWidth="1"/>
    <col min="9986" max="9986" width="15.42578125" style="137" customWidth="1"/>
    <col min="9987" max="9996" width="23.5703125" style="137" customWidth="1"/>
    <col min="9997" max="9997" width="12.140625" style="137" customWidth="1"/>
    <col min="9998" max="9998" width="15.42578125" style="137" customWidth="1"/>
    <col min="9999" max="10008" width="23.5703125" style="137" customWidth="1"/>
    <col min="10009" max="10010" width="10.28515625" style="137" customWidth="1"/>
    <col min="10011" max="10011" width="13.85546875" style="137" customWidth="1"/>
    <col min="10012" max="10012" width="13.28515625" style="137" customWidth="1"/>
    <col min="10013" max="10026" width="10.28515625" style="137" customWidth="1"/>
    <col min="10027" max="10240" width="9.140625" style="137"/>
    <col min="10241" max="10241" width="12.140625" style="137" customWidth="1"/>
    <col min="10242" max="10242" width="15.42578125" style="137" customWidth="1"/>
    <col min="10243" max="10252" width="23.5703125" style="137" customWidth="1"/>
    <col min="10253" max="10253" width="12.140625" style="137" customWidth="1"/>
    <col min="10254" max="10254" width="15.42578125" style="137" customWidth="1"/>
    <col min="10255" max="10264" width="23.5703125" style="137" customWidth="1"/>
    <col min="10265" max="10266" width="10.28515625" style="137" customWidth="1"/>
    <col min="10267" max="10267" width="13.85546875" style="137" customWidth="1"/>
    <col min="10268" max="10268" width="13.28515625" style="137" customWidth="1"/>
    <col min="10269" max="10282" width="10.28515625" style="137" customWidth="1"/>
    <col min="10283" max="10496" width="9.140625" style="137"/>
    <col min="10497" max="10497" width="12.140625" style="137" customWidth="1"/>
    <col min="10498" max="10498" width="15.42578125" style="137" customWidth="1"/>
    <col min="10499" max="10508" width="23.5703125" style="137" customWidth="1"/>
    <col min="10509" max="10509" width="12.140625" style="137" customWidth="1"/>
    <col min="10510" max="10510" width="15.42578125" style="137" customWidth="1"/>
    <col min="10511" max="10520" width="23.5703125" style="137" customWidth="1"/>
    <col min="10521" max="10522" width="10.28515625" style="137" customWidth="1"/>
    <col min="10523" max="10523" width="13.85546875" style="137" customWidth="1"/>
    <col min="10524" max="10524" width="13.28515625" style="137" customWidth="1"/>
    <col min="10525" max="10538" width="10.28515625" style="137" customWidth="1"/>
    <col min="10539" max="10752" width="9.140625" style="137"/>
    <col min="10753" max="10753" width="12.140625" style="137" customWidth="1"/>
    <col min="10754" max="10754" width="15.42578125" style="137" customWidth="1"/>
    <col min="10755" max="10764" width="23.5703125" style="137" customWidth="1"/>
    <col min="10765" max="10765" width="12.140625" style="137" customWidth="1"/>
    <col min="10766" max="10766" width="15.42578125" style="137" customWidth="1"/>
    <col min="10767" max="10776" width="23.5703125" style="137" customWidth="1"/>
    <col min="10777" max="10778" width="10.28515625" style="137" customWidth="1"/>
    <col min="10779" max="10779" width="13.85546875" style="137" customWidth="1"/>
    <col min="10780" max="10780" width="13.28515625" style="137" customWidth="1"/>
    <col min="10781" max="10794" width="10.28515625" style="137" customWidth="1"/>
    <col min="10795" max="11008" width="9.140625" style="137"/>
    <col min="11009" max="11009" width="12.140625" style="137" customWidth="1"/>
    <col min="11010" max="11010" width="15.42578125" style="137" customWidth="1"/>
    <col min="11011" max="11020" width="23.5703125" style="137" customWidth="1"/>
    <col min="11021" max="11021" width="12.140625" style="137" customWidth="1"/>
    <col min="11022" max="11022" width="15.42578125" style="137" customWidth="1"/>
    <col min="11023" max="11032" width="23.5703125" style="137" customWidth="1"/>
    <col min="11033" max="11034" width="10.28515625" style="137" customWidth="1"/>
    <col min="11035" max="11035" width="13.85546875" style="137" customWidth="1"/>
    <col min="11036" max="11036" width="13.28515625" style="137" customWidth="1"/>
    <col min="11037" max="11050" width="10.28515625" style="137" customWidth="1"/>
    <col min="11051" max="11264" width="9.140625" style="137"/>
    <col min="11265" max="11265" width="12.140625" style="137" customWidth="1"/>
    <col min="11266" max="11266" width="15.42578125" style="137" customWidth="1"/>
    <col min="11267" max="11276" width="23.5703125" style="137" customWidth="1"/>
    <col min="11277" max="11277" width="12.140625" style="137" customWidth="1"/>
    <col min="11278" max="11278" width="15.42578125" style="137" customWidth="1"/>
    <col min="11279" max="11288" width="23.5703125" style="137" customWidth="1"/>
    <col min="11289" max="11290" width="10.28515625" style="137" customWidth="1"/>
    <col min="11291" max="11291" width="13.85546875" style="137" customWidth="1"/>
    <col min="11292" max="11292" width="13.28515625" style="137" customWidth="1"/>
    <col min="11293" max="11306" width="10.28515625" style="137" customWidth="1"/>
    <col min="11307" max="11520" width="9.140625" style="137"/>
    <col min="11521" max="11521" width="12.140625" style="137" customWidth="1"/>
    <col min="11522" max="11522" width="15.42578125" style="137" customWidth="1"/>
    <col min="11523" max="11532" width="23.5703125" style="137" customWidth="1"/>
    <col min="11533" max="11533" width="12.140625" style="137" customWidth="1"/>
    <col min="11534" max="11534" width="15.42578125" style="137" customWidth="1"/>
    <col min="11535" max="11544" width="23.5703125" style="137" customWidth="1"/>
    <col min="11545" max="11546" width="10.28515625" style="137" customWidth="1"/>
    <col min="11547" max="11547" width="13.85546875" style="137" customWidth="1"/>
    <col min="11548" max="11548" width="13.28515625" style="137" customWidth="1"/>
    <col min="11549" max="11562" width="10.28515625" style="137" customWidth="1"/>
    <col min="11563" max="11776" width="9.140625" style="137"/>
    <col min="11777" max="11777" width="12.140625" style="137" customWidth="1"/>
    <col min="11778" max="11778" width="15.42578125" style="137" customWidth="1"/>
    <col min="11779" max="11788" width="23.5703125" style="137" customWidth="1"/>
    <col min="11789" max="11789" width="12.140625" style="137" customWidth="1"/>
    <col min="11790" max="11790" width="15.42578125" style="137" customWidth="1"/>
    <col min="11791" max="11800" width="23.5703125" style="137" customWidth="1"/>
    <col min="11801" max="11802" width="10.28515625" style="137" customWidth="1"/>
    <col min="11803" max="11803" width="13.85546875" style="137" customWidth="1"/>
    <col min="11804" max="11804" width="13.28515625" style="137" customWidth="1"/>
    <col min="11805" max="11818" width="10.28515625" style="137" customWidth="1"/>
    <col min="11819" max="12032" width="9.140625" style="137"/>
    <col min="12033" max="12033" width="12.140625" style="137" customWidth="1"/>
    <col min="12034" max="12034" width="15.42578125" style="137" customWidth="1"/>
    <col min="12035" max="12044" width="23.5703125" style="137" customWidth="1"/>
    <col min="12045" max="12045" width="12.140625" style="137" customWidth="1"/>
    <col min="12046" max="12046" width="15.42578125" style="137" customWidth="1"/>
    <col min="12047" max="12056" width="23.5703125" style="137" customWidth="1"/>
    <col min="12057" max="12058" width="10.28515625" style="137" customWidth="1"/>
    <col min="12059" max="12059" width="13.85546875" style="137" customWidth="1"/>
    <col min="12060" max="12060" width="13.28515625" style="137" customWidth="1"/>
    <col min="12061" max="12074" width="10.28515625" style="137" customWidth="1"/>
    <col min="12075" max="12288" width="9.140625" style="137"/>
    <col min="12289" max="12289" width="12.140625" style="137" customWidth="1"/>
    <col min="12290" max="12290" width="15.42578125" style="137" customWidth="1"/>
    <col min="12291" max="12300" width="23.5703125" style="137" customWidth="1"/>
    <col min="12301" max="12301" width="12.140625" style="137" customWidth="1"/>
    <col min="12302" max="12302" width="15.42578125" style="137" customWidth="1"/>
    <col min="12303" max="12312" width="23.5703125" style="137" customWidth="1"/>
    <col min="12313" max="12314" width="10.28515625" style="137" customWidth="1"/>
    <col min="12315" max="12315" width="13.85546875" style="137" customWidth="1"/>
    <col min="12316" max="12316" width="13.28515625" style="137" customWidth="1"/>
    <col min="12317" max="12330" width="10.28515625" style="137" customWidth="1"/>
    <col min="12331" max="12544" width="9.140625" style="137"/>
    <col min="12545" max="12545" width="12.140625" style="137" customWidth="1"/>
    <col min="12546" max="12546" width="15.42578125" style="137" customWidth="1"/>
    <col min="12547" max="12556" width="23.5703125" style="137" customWidth="1"/>
    <col min="12557" max="12557" width="12.140625" style="137" customWidth="1"/>
    <col min="12558" max="12558" width="15.42578125" style="137" customWidth="1"/>
    <col min="12559" max="12568" width="23.5703125" style="137" customWidth="1"/>
    <col min="12569" max="12570" width="10.28515625" style="137" customWidth="1"/>
    <col min="12571" max="12571" width="13.85546875" style="137" customWidth="1"/>
    <col min="12572" max="12572" width="13.28515625" style="137" customWidth="1"/>
    <col min="12573" max="12586" width="10.28515625" style="137" customWidth="1"/>
    <col min="12587" max="12800" width="9.140625" style="137"/>
    <col min="12801" max="12801" width="12.140625" style="137" customWidth="1"/>
    <col min="12802" max="12802" width="15.42578125" style="137" customWidth="1"/>
    <col min="12803" max="12812" width="23.5703125" style="137" customWidth="1"/>
    <col min="12813" max="12813" width="12.140625" style="137" customWidth="1"/>
    <col min="12814" max="12814" width="15.42578125" style="137" customWidth="1"/>
    <col min="12815" max="12824" width="23.5703125" style="137" customWidth="1"/>
    <col min="12825" max="12826" width="10.28515625" style="137" customWidth="1"/>
    <col min="12827" max="12827" width="13.85546875" style="137" customWidth="1"/>
    <col min="12828" max="12828" width="13.28515625" style="137" customWidth="1"/>
    <col min="12829" max="12842" width="10.28515625" style="137" customWidth="1"/>
    <col min="12843" max="13056" width="9.140625" style="137"/>
    <col min="13057" max="13057" width="12.140625" style="137" customWidth="1"/>
    <col min="13058" max="13058" width="15.42578125" style="137" customWidth="1"/>
    <col min="13059" max="13068" width="23.5703125" style="137" customWidth="1"/>
    <col min="13069" max="13069" width="12.140625" style="137" customWidth="1"/>
    <col min="13070" max="13070" width="15.42578125" style="137" customWidth="1"/>
    <col min="13071" max="13080" width="23.5703125" style="137" customWidth="1"/>
    <col min="13081" max="13082" width="10.28515625" style="137" customWidth="1"/>
    <col min="13083" max="13083" width="13.85546875" style="137" customWidth="1"/>
    <col min="13084" max="13084" width="13.28515625" style="137" customWidth="1"/>
    <col min="13085" max="13098" width="10.28515625" style="137" customWidth="1"/>
    <col min="13099" max="13312" width="9.140625" style="137"/>
    <col min="13313" max="13313" width="12.140625" style="137" customWidth="1"/>
    <col min="13314" max="13314" width="15.42578125" style="137" customWidth="1"/>
    <col min="13315" max="13324" width="23.5703125" style="137" customWidth="1"/>
    <col min="13325" max="13325" width="12.140625" style="137" customWidth="1"/>
    <col min="13326" max="13326" width="15.42578125" style="137" customWidth="1"/>
    <col min="13327" max="13336" width="23.5703125" style="137" customWidth="1"/>
    <col min="13337" max="13338" width="10.28515625" style="137" customWidth="1"/>
    <col min="13339" max="13339" width="13.85546875" style="137" customWidth="1"/>
    <col min="13340" max="13340" width="13.28515625" style="137" customWidth="1"/>
    <col min="13341" max="13354" width="10.28515625" style="137" customWidth="1"/>
    <col min="13355" max="13568" width="9.140625" style="137"/>
    <col min="13569" max="13569" width="12.140625" style="137" customWidth="1"/>
    <col min="13570" max="13570" width="15.42578125" style="137" customWidth="1"/>
    <col min="13571" max="13580" width="23.5703125" style="137" customWidth="1"/>
    <col min="13581" max="13581" width="12.140625" style="137" customWidth="1"/>
    <col min="13582" max="13582" width="15.42578125" style="137" customWidth="1"/>
    <col min="13583" max="13592" width="23.5703125" style="137" customWidth="1"/>
    <col min="13593" max="13594" width="10.28515625" style="137" customWidth="1"/>
    <col min="13595" max="13595" width="13.85546875" style="137" customWidth="1"/>
    <col min="13596" max="13596" width="13.28515625" style="137" customWidth="1"/>
    <col min="13597" max="13610" width="10.28515625" style="137" customWidth="1"/>
    <col min="13611" max="13824" width="9.140625" style="137"/>
    <col min="13825" max="13825" width="12.140625" style="137" customWidth="1"/>
    <col min="13826" max="13826" width="15.42578125" style="137" customWidth="1"/>
    <col min="13827" max="13836" width="23.5703125" style="137" customWidth="1"/>
    <col min="13837" max="13837" width="12.140625" style="137" customWidth="1"/>
    <col min="13838" max="13838" width="15.42578125" style="137" customWidth="1"/>
    <col min="13839" max="13848" width="23.5703125" style="137" customWidth="1"/>
    <col min="13849" max="13850" width="10.28515625" style="137" customWidth="1"/>
    <col min="13851" max="13851" width="13.85546875" style="137" customWidth="1"/>
    <col min="13852" max="13852" width="13.28515625" style="137" customWidth="1"/>
    <col min="13853" max="13866" width="10.28515625" style="137" customWidth="1"/>
    <col min="13867" max="14080" width="9.140625" style="137"/>
    <col min="14081" max="14081" width="12.140625" style="137" customWidth="1"/>
    <col min="14082" max="14082" width="15.42578125" style="137" customWidth="1"/>
    <col min="14083" max="14092" width="23.5703125" style="137" customWidth="1"/>
    <col min="14093" max="14093" width="12.140625" style="137" customWidth="1"/>
    <col min="14094" max="14094" width="15.42578125" style="137" customWidth="1"/>
    <col min="14095" max="14104" width="23.5703125" style="137" customWidth="1"/>
    <col min="14105" max="14106" width="10.28515625" style="137" customWidth="1"/>
    <col min="14107" max="14107" width="13.85546875" style="137" customWidth="1"/>
    <col min="14108" max="14108" width="13.28515625" style="137" customWidth="1"/>
    <col min="14109" max="14122" width="10.28515625" style="137" customWidth="1"/>
    <col min="14123" max="14336" width="9.140625" style="137"/>
    <col min="14337" max="14337" width="12.140625" style="137" customWidth="1"/>
    <col min="14338" max="14338" width="15.42578125" style="137" customWidth="1"/>
    <col min="14339" max="14348" width="23.5703125" style="137" customWidth="1"/>
    <col min="14349" max="14349" width="12.140625" style="137" customWidth="1"/>
    <col min="14350" max="14350" width="15.42578125" style="137" customWidth="1"/>
    <col min="14351" max="14360" width="23.5703125" style="137" customWidth="1"/>
    <col min="14361" max="14362" width="10.28515625" style="137" customWidth="1"/>
    <col min="14363" max="14363" width="13.85546875" style="137" customWidth="1"/>
    <col min="14364" max="14364" width="13.28515625" style="137" customWidth="1"/>
    <col min="14365" max="14378" width="10.28515625" style="137" customWidth="1"/>
    <col min="14379" max="14592" width="9.140625" style="137"/>
    <col min="14593" max="14593" width="12.140625" style="137" customWidth="1"/>
    <col min="14594" max="14594" width="15.42578125" style="137" customWidth="1"/>
    <col min="14595" max="14604" width="23.5703125" style="137" customWidth="1"/>
    <col min="14605" max="14605" width="12.140625" style="137" customWidth="1"/>
    <col min="14606" max="14606" width="15.42578125" style="137" customWidth="1"/>
    <col min="14607" max="14616" width="23.5703125" style="137" customWidth="1"/>
    <col min="14617" max="14618" width="10.28515625" style="137" customWidth="1"/>
    <col min="14619" max="14619" width="13.85546875" style="137" customWidth="1"/>
    <col min="14620" max="14620" width="13.28515625" style="137" customWidth="1"/>
    <col min="14621" max="14634" width="10.28515625" style="137" customWidth="1"/>
    <col min="14635" max="14848" width="9.140625" style="137"/>
    <col min="14849" max="14849" width="12.140625" style="137" customWidth="1"/>
    <col min="14850" max="14850" width="15.42578125" style="137" customWidth="1"/>
    <col min="14851" max="14860" width="23.5703125" style="137" customWidth="1"/>
    <col min="14861" max="14861" width="12.140625" style="137" customWidth="1"/>
    <col min="14862" max="14862" width="15.42578125" style="137" customWidth="1"/>
    <col min="14863" max="14872" width="23.5703125" style="137" customWidth="1"/>
    <col min="14873" max="14874" width="10.28515625" style="137" customWidth="1"/>
    <col min="14875" max="14875" width="13.85546875" style="137" customWidth="1"/>
    <col min="14876" max="14876" width="13.28515625" style="137" customWidth="1"/>
    <col min="14877" max="14890" width="10.28515625" style="137" customWidth="1"/>
    <col min="14891" max="15104" width="9.140625" style="137"/>
    <col min="15105" max="15105" width="12.140625" style="137" customWidth="1"/>
    <col min="15106" max="15106" width="15.42578125" style="137" customWidth="1"/>
    <col min="15107" max="15116" width="23.5703125" style="137" customWidth="1"/>
    <col min="15117" max="15117" width="12.140625" style="137" customWidth="1"/>
    <col min="15118" max="15118" width="15.42578125" style="137" customWidth="1"/>
    <col min="15119" max="15128" width="23.5703125" style="137" customWidth="1"/>
    <col min="15129" max="15130" width="10.28515625" style="137" customWidth="1"/>
    <col min="15131" max="15131" width="13.85546875" style="137" customWidth="1"/>
    <col min="15132" max="15132" width="13.28515625" style="137" customWidth="1"/>
    <col min="15133" max="15146" width="10.28515625" style="137" customWidth="1"/>
    <col min="15147" max="15360" width="9.140625" style="137"/>
    <col min="15361" max="15361" width="12.140625" style="137" customWidth="1"/>
    <col min="15362" max="15362" width="15.42578125" style="137" customWidth="1"/>
    <col min="15363" max="15372" width="23.5703125" style="137" customWidth="1"/>
    <col min="15373" max="15373" width="12.140625" style="137" customWidth="1"/>
    <col min="15374" max="15374" width="15.42578125" style="137" customWidth="1"/>
    <col min="15375" max="15384" width="23.5703125" style="137" customWidth="1"/>
    <col min="15385" max="15386" width="10.28515625" style="137" customWidth="1"/>
    <col min="15387" max="15387" width="13.85546875" style="137" customWidth="1"/>
    <col min="15388" max="15388" width="13.28515625" style="137" customWidth="1"/>
    <col min="15389" max="15402" width="10.28515625" style="137" customWidth="1"/>
    <col min="15403" max="15616" width="9.140625" style="137"/>
    <col min="15617" max="15617" width="12.140625" style="137" customWidth="1"/>
    <col min="15618" max="15618" width="15.42578125" style="137" customWidth="1"/>
    <col min="15619" max="15628" width="23.5703125" style="137" customWidth="1"/>
    <col min="15629" max="15629" width="12.140625" style="137" customWidth="1"/>
    <col min="15630" max="15630" width="15.42578125" style="137" customWidth="1"/>
    <col min="15631" max="15640" width="23.5703125" style="137" customWidth="1"/>
    <col min="15641" max="15642" width="10.28515625" style="137" customWidth="1"/>
    <col min="15643" max="15643" width="13.85546875" style="137" customWidth="1"/>
    <col min="15644" max="15644" width="13.28515625" style="137" customWidth="1"/>
    <col min="15645" max="15658" width="10.28515625" style="137" customWidth="1"/>
    <col min="15659" max="15872" width="9.140625" style="137"/>
    <col min="15873" max="15873" width="12.140625" style="137" customWidth="1"/>
    <col min="15874" max="15874" width="15.42578125" style="137" customWidth="1"/>
    <col min="15875" max="15884" width="23.5703125" style="137" customWidth="1"/>
    <col min="15885" max="15885" width="12.140625" style="137" customWidth="1"/>
    <col min="15886" max="15886" width="15.42578125" style="137" customWidth="1"/>
    <col min="15887" max="15896" width="23.5703125" style="137" customWidth="1"/>
    <col min="15897" max="15898" width="10.28515625" style="137" customWidth="1"/>
    <col min="15899" max="15899" width="13.85546875" style="137" customWidth="1"/>
    <col min="15900" max="15900" width="13.28515625" style="137" customWidth="1"/>
    <col min="15901" max="15914" width="10.28515625" style="137" customWidth="1"/>
    <col min="15915" max="16128" width="9.140625" style="137"/>
    <col min="16129" max="16129" width="12.140625" style="137" customWidth="1"/>
    <col min="16130" max="16130" width="15.42578125" style="137" customWidth="1"/>
    <col min="16131" max="16140" width="23.5703125" style="137" customWidth="1"/>
    <col min="16141" max="16141" width="12.140625" style="137" customWidth="1"/>
    <col min="16142" max="16142" width="15.42578125" style="137" customWidth="1"/>
    <col min="16143" max="16152" width="23.5703125" style="137" customWidth="1"/>
    <col min="16153" max="16154" width="10.28515625" style="137" customWidth="1"/>
    <col min="16155" max="16155" width="13.85546875" style="137" customWidth="1"/>
    <col min="16156" max="16156" width="13.28515625" style="137" customWidth="1"/>
    <col min="16157" max="16170" width="10.28515625" style="137" customWidth="1"/>
    <col min="16171" max="16384" width="9.140625" style="137"/>
  </cols>
  <sheetData>
    <row r="1" spans="1:48" ht="18.75">
      <c r="A1" s="251" t="s">
        <v>296</v>
      </c>
      <c r="B1" s="252"/>
      <c r="C1" s="252"/>
      <c r="D1" s="252"/>
      <c r="E1" s="252"/>
      <c r="F1" s="252"/>
      <c r="G1" s="252"/>
      <c r="H1" s="252"/>
      <c r="I1" s="252"/>
      <c r="J1" s="252"/>
      <c r="K1" s="252"/>
      <c r="L1" s="136"/>
      <c r="M1" s="251" t="s">
        <v>305</v>
      </c>
      <c r="N1" s="252"/>
      <c r="O1" s="252"/>
      <c r="P1" s="252"/>
      <c r="Q1" s="252"/>
      <c r="R1" s="252"/>
      <c r="S1" s="252"/>
      <c r="T1" s="252"/>
      <c r="U1" s="252"/>
      <c r="V1" s="252"/>
      <c r="W1" s="252"/>
      <c r="X1" s="252"/>
    </row>
    <row r="2" spans="1:48" ht="13.5" customHeight="1">
      <c r="A2" s="138" t="s">
        <v>306</v>
      </c>
      <c r="B2" s="139"/>
      <c r="C2" s="140"/>
      <c r="D2" s="140"/>
      <c r="E2" s="140"/>
      <c r="F2" s="140"/>
      <c r="G2" s="140"/>
      <c r="H2" s="140"/>
      <c r="I2" s="140"/>
      <c r="J2" s="140"/>
      <c r="K2" s="140"/>
      <c r="L2" s="140"/>
      <c r="M2" s="138" t="s">
        <v>304</v>
      </c>
      <c r="N2" s="139"/>
      <c r="O2" s="140"/>
      <c r="P2" s="140"/>
      <c r="Q2" s="140"/>
      <c r="R2" s="140"/>
      <c r="S2" s="140"/>
      <c r="T2" s="140"/>
      <c r="U2" s="140"/>
      <c r="V2" s="140"/>
      <c r="W2" s="140"/>
      <c r="X2" s="140"/>
      <c r="Y2" s="138" t="s">
        <v>306</v>
      </c>
      <c r="Z2" s="139"/>
    </row>
    <row r="3" spans="1:48" ht="14.25">
      <c r="A3" s="141" t="str">
        <f>IF($Z$3="","連続１０回もしくは２０回出場者のデータを入力してください。締切り以降の申請は受付いたしません。
",$Z$3)</f>
        <v xml:space="preserve">連続１０回もしくは２０回出場者のデータを入力してください。締切り以降の申請は受付いたしません。
</v>
      </c>
      <c r="M3" s="141" t="str">
        <f>IF($Z$3="","連続１０回・２０回出場者のデータを入力してください。締切り以降の申請は受付いたしません。
",$Z$3)</f>
        <v xml:space="preserve">連続１０回・２０回出場者のデータを入力してください。締切り以降の申請は受付いたしません。
</v>
      </c>
      <c r="Y3" s="141" t="str">
        <f>IF($Z$3="","連続１０回もしくは２０回出場者のデータを入力してください。締切り以降の申請は受付いたしません。
",$Z$3)</f>
        <v xml:space="preserve">連続１０回もしくは２０回出場者のデータを入力してください。締切り以降の申請は受付いたしません。
</v>
      </c>
      <c r="Z3" s="142"/>
    </row>
    <row r="4" spans="1:48" ht="15" thickBot="1">
      <c r="A4" s="153" t="str">
        <f>申込一覧表!A3</f>
        <v/>
      </c>
      <c r="B4" s="154">
        <f>申込書!Q4</f>
        <v>0</v>
      </c>
      <c r="M4" s="153" t="str">
        <f>申込一覧表!A3</f>
        <v/>
      </c>
      <c r="N4" s="154">
        <f>申込書!Q4</f>
        <v>0</v>
      </c>
      <c r="Y4" s="153" t="str">
        <f>申込一覧表!A3</f>
        <v/>
      </c>
      <c r="Z4" s="154">
        <f>申込書!Q4</f>
        <v>0</v>
      </c>
    </row>
    <row r="5" spans="1:48" ht="17.25" customHeight="1">
      <c r="A5" s="253"/>
      <c r="B5" s="254"/>
      <c r="C5" s="247">
        <v>1</v>
      </c>
      <c r="D5" s="248"/>
      <c r="E5" s="247">
        <v>2</v>
      </c>
      <c r="F5" s="248"/>
      <c r="G5" s="247">
        <v>3</v>
      </c>
      <c r="H5" s="248"/>
      <c r="I5" s="247">
        <v>4</v>
      </c>
      <c r="J5" s="248"/>
      <c r="K5" s="259">
        <v>5</v>
      </c>
      <c r="L5" s="260"/>
      <c r="M5" s="253"/>
      <c r="N5" s="254"/>
      <c r="O5" s="247">
        <v>6</v>
      </c>
      <c r="P5" s="248"/>
      <c r="Q5" s="247">
        <v>7</v>
      </c>
      <c r="R5" s="248"/>
      <c r="S5" s="247">
        <v>8</v>
      </c>
      <c r="T5" s="248"/>
      <c r="U5" s="247">
        <v>9</v>
      </c>
      <c r="V5" s="248"/>
      <c r="W5" s="247">
        <v>10</v>
      </c>
      <c r="X5" s="248"/>
      <c r="Y5" s="253"/>
      <c r="Z5" s="254"/>
      <c r="AA5" s="247">
        <v>11</v>
      </c>
      <c r="AB5" s="248"/>
      <c r="AC5" s="247">
        <v>12</v>
      </c>
      <c r="AD5" s="248"/>
      <c r="AE5" s="247">
        <v>13</v>
      </c>
      <c r="AF5" s="248"/>
      <c r="AG5" s="247">
        <v>14</v>
      </c>
      <c r="AH5" s="248"/>
      <c r="AI5" s="247">
        <v>15</v>
      </c>
      <c r="AJ5" s="248"/>
      <c r="AO5" s="137">
        <v>800</v>
      </c>
      <c r="AP5" s="137">
        <v>1500</v>
      </c>
      <c r="AQ5" s="137">
        <v>3000</v>
      </c>
      <c r="AR5" s="137">
        <v>400</v>
      </c>
      <c r="AV5" s="143" t="s">
        <v>269</v>
      </c>
    </row>
    <row r="6" spans="1:48" ht="17.25" customHeight="1">
      <c r="A6" s="255"/>
      <c r="B6" s="256"/>
      <c r="C6" s="144"/>
      <c r="D6" s="145"/>
      <c r="E6" s="144" t="s">
        <v>307</v>
      </c>
      <c r="F6" s="145"/>
      <c r="G6" s="144" t="s">
        <v>307</v>
      </c>
      <c r="H6" s="145"/>
      <c r="I6" s="144" t="s">
        <v>307</v>
      </c>
      <c r="J6" s="145"/>
      <c r="K6" s="144" t="s">
        <v>307</v>
      </c>
      <c r="L6" s="145"/>
      <c r="M6" s="255"/>
      <c r="N6" s="256"/>
      <c r="O6" s="144" t="s">
        <v>307</v>
      </c>
      <c r="P6" s="145"/>
      <c r="Q6" s="144" t="s">
        <v>307</v>
      </c>
      <c r="R6" s="145"/>
      <c r="S6" s="144" t="s">
        <v>307</v>
      </c>
      <c r="T6" s="145"/>
      <c r="U6" s="144" t="s">
        <v>307</v>
      </c>
      <c r="V6" s="145"/>
      <c r="W6" s="144" t="s">
        <v>307</v>
      </c>
      <c r="X6" s="145"/>
      <c r="Y6" s="255"/>
      <c r="Z6" s="256"/>
      <c r="AA6" s="144"/>
      <c r="AB6" s="145"/>
      <c r="AC6" s="144" t="s">
        <v>307</v>
      </c>
      <c r="AD6" s="145"/>
      <c r="AE6" s="144" t="s">
        <v>307</v>
      </c>
      <c r="AF6" s="145"/>
      <c r="AG6" s="144"/>
      <c r="AH6" s="145"/>
      <c r="AI6" s="144"/>
      <c r="AJ6" s="145"/>
      <c r="AL6" s="137">
        <v>1</v>
      </c>
      <c r="AM6" s="137" t="str">
        <f>IF(申込一覧表!AA6="","",申込一覧表!AA6)</f>
        <v/>
      </c>
      <c r="AN6" s="146" t="str">
        <f>IF(申込一覧表!B6="","",申込一覧表!B6)</f>
        <v/>
      </c>
      <c r="AV6" s="143" t="s">
        <v>270</v>
      </c>
    </row>
    <row r="7" spans="1:48" ht="17.25" customHeight="1" thickBot="1">
      <c r="A7" s="257"/>
      <c r="B7" s="258"/>
      <c r="C7" s="249" t="str">
        <f>IF(C6="","",VLOOKUP(C6,$AM$6:$AN$207,2,0))</f>
        <v/>
      </c>
      <c r="D7" s="250"/>
      <c r="E7" s="249" t="str">
        <f>IF(E6="","",VLOOKUP(E6,$AM$6:$AN$207,2,0))</f>
        <v/>
      </c>
      <c r="F7" s="250"/>
      <c r="G7" s="249" t="str">
        <f>IF(G6="","",VLOOKUP(G6,$AM$6:$AN$207,2,0))</f>
        <v/>
      </c>
      <c r="H7" s="250"/>
      <c r="I7" s="249" t="str">
        <f>IF(I6="","",VLOOKUP(I6,$AM$6:$AN$207,2,0))</f>
        <v/>
      </c>
      <c r="J7" s="250"/>
      <c r="K7" s="249" t="str">
        <f>IF(K6="","",VLOOKUP(K6,$AM$6:$AN$207,2,0))</f>
        <v/>
      </c>
      <c r="L7" s="250"/>
      <c r="M7" s="257"/>
      <c r="N7" s="258"/>
      <c r="O7" s="249" t="str">
        <f>IF(O6="","",VLOOKUP(O6,$AM$6:$AN$207,2,0))</f>
        <v/>
      </c>
      <c r="P7" s="250"/>
      <c r="Q7" s="249" t="str">
        <f>IF(Q6="","",VLOOKUP(Q6,$AM$6:$AN$207,2,0))</f>
        <v/>
      </c>
      <c r="R7" s="250"/>
      <c r="S7" s="249" t="str">
        <f>IF(S6="","",VLOOKUP(S6,$AM$6:$AN$207,2,0))</f>
        <v/>
      </c>
      <c r="T7" s="250"/>
      <c r="U7" s="249" t="str">
        <f>IF(U6="","",VLOOKUP(U6,$AM$6:$AN$207,2,0))</f>
        <v/>
      </c>
      <c r="V7" s="250"/>
      <c r="W7" s="249" t="str">
        <f>IF(W6="","",VLOOKUP(W6,$AM$6:$AN$207,2,0))</f>
        <v/>
      </c>
      <c r="X7" s="250"/>
      <c r="Y7" s="257"/>
      <c r="Z7" s="258"/>
      <c r="AA7" s="249" t="str">
        <f>IF(AA6="","",VLOOKUP(AA6,$AM$6:$AN$207,2,0))</f>
        <v/>
      </c>
      <c r="AB7" s="250"/>
      <c r="AC7" s="249" t="str">
        <f>IF(AC6="","",VLOOKUP(AC6,$AM$6:$AN$207,2,0))</f>
        <v/>
      </c>
      <c r="AD7" s="250"/>
      <c r="AE7" s="249" t="str">
        <f>IF(AE6="","",VLOOKUP(AE6,$AM$6:$AN$207,2,0))</f>
        <v/>
      </c>
      <c r="AF7" s="250"/>
      <c r="AG7" s="249" t="str">
        <f>IF(AG6="","",VLOOKUP(AG6,$AM$6:$AN$207,2,0))</f>
        <v/>
      </c>
      <c r="AH7" s="250"/>
      <c r="AI7" s="249" t="str">
        <f>IF(AI6="","",VLOOKUP(AI6,$AM$6:$AN$207,2,0))</f>
        <v/>
      </c>
      <c r="AJ7" s="250"/>
      <c r="AL7" s="137">
        <v>2</v>
      </c>
      <c r="AM7" s="137" t="str">
        <f>IF(申込一覧表!AA7="","",申込一覧表!AA7)</f>
        <v/>
      </c>
      <c r="AN7" s="146" t="str">
        <f>IF(申込一覧表!B7="","",申込一覧表!B7)</f>
        <v/>
      </c>
      <c r="AV7" s="147" t="s">
        <v>271</v>
      </c>
    </row>
    <row r="8" spans="1:48" ht="17.25" customHeight="1">
      <c r="A8" s="240" t="s">
        <v>317</v>
      </c>
      <c r="B8" s="148" t="s">
        <v>273</v>
      </c>
      <c r="C8" s="234"/>
      <c r="D8" s="235"/>
      <c r="E8" s="234"/>
      <c r="F8" s="235"/>
      <c r="G8" s="234"/>
      <c r="H8" s="235"/>
      <c r="I8" s="234"/>
      <c r="J8" s="235"/>
      <c r="K8" s="234"/>
      <c r="L8" s="235"/>
      <c r="M8" s="240" t="s">
        <v>317</v>
      </c>
      <c r="N8" s="148" t="s">
        <v>273</v>
      </c>
      <c r="O8" s="234"/>
      <c r="P8" s="235"/>
      <c r="Q8" s="234"/>
      <c r="R8" s="235"/>
      <c r="S8" s="234"/>
      <c r="T8" s="235"/>
      <c r="U8" s="234"/>
      <c r="V8" s="235"/>
      <c r="W8" s="234"/>
      <c r="X8" s="235"/>
      <c r="Y8" s="240" t="s">
        <v>317</v>
      </c>
      <c r="Z8" s="148" t="s">
        <v>273</v>
      </c>
      <c r="AA8" s="234"/>
      <c r="AB8" s="235"/>
      <c r="AC8" s="234"/>
      <c r="AD8" s="235"/>
      <c r="AE8" s="234"/>
      <c r="AF8" s="235"/>
      <c r="AG8" s="234"/>
      <c r="AH8" s="235"/>
      <c r="AI8" s="234"/>
      <c r="AJ8" s="235"/>
      <c r="AL8" s="137">
        <v>3</v>
      </c>
      <c r="AN8" s="146"/>
      <c r="AV8" s="147"/>
    </row>
    <row r="9" spans="1:48" ht="17.25" customHeight="1">
      <c r="A9" s="241"/>
      <c r="B9" s="149" t="s">
        <v>274</v>
      </c>
      <c r="C9" s="236"/>
      <c r="D9" s="237"/>
      <c r="E9" s="236"/>
      <c r="F9" s="237"/>
      <c r="G9" s="236"/>
      <c r="H9" s="237"/>
      <c r="I9" s="236"/>
      <c r="J9" s="237"/>
      <c r="K9" s="236"/>
      <c r="L9" s="237"/>
      <c r="M9" s="241"/>
      <c r="N9" s="149" t="s">
        <v>274</v>
      </c>
      <c r="O9" s="236"/>
      <c r="P9" s="237"/>
      <c r="Q9" s="236"/>
      <c r="R9" s="237"/>
      <c r="S9" s="236"/>
      <c r="T9" s="237"/>
      <c r="U9" s="236"/>
      <c r="V9" s="237"/>
      <c r="W9" s="236"/>
      <c r="X9" s="237"/>
      <c r="Y9" s="241"/>
      <c r="Z9" s="149" t="s">
        <v>274</v>
      </c>
      <c r="AA9" s="236"/>
      <c r="AB9" s="237"/>
      <c r="AC9" s="236"/>
      <c r="AD9" s="237"/>
      <c r="AE9" s="236"/>
      <c r="AF9" s="237"/>
      <c r="AG9" s="236"/>
      <c r="AH9" s="237"/>
      <c r="AI9" s="236"/>
      <c r="AJ9" s="237"/>
      <c r="AL9" s="137">
        <v>4</v>
      </c>
      <c r="AN9" s="146"/>
      <c r="AV9" s="147"/>
    </row>
    <row r="10" spans="1:48" ht="17.25" customHeight="1">
      <c r="A10" s="241"/>
      <c r="B10" s="149" t="s">
        <v>275</v>
      </c>
      <c r="C10" s="236"/>
      <c r="D10" s="237"/>
      <c r="E10" s="236"/>
      <c r="F10" s="237"/>
      <c r="G10" s="236"/>
      <c r="H10" s="237"/>
      <c r="I10" s="236"/>
      <c r="J10" s="237"/>
      <c r="K10" s="236"/>
      <c r="L10" s="237"/>
      <c r="M10" s="241"/>
      <c r="N10" s="149" t="s">
        <v>275</v>
      </c>
      <c r="O10" s="236"/>
      <c r="P10" s="237"/>
      <c r="Q10" s="236"/>
      <c r="R10" s="237"/>
      <c r="S10" s="236"/>
      <c r="T10" s="237"/>
      <c r="U10" s="236"/>
      <c r="V10" s="237"/>
      <c r="W10" s="236"/>
      <c r="X10" s="237"/>
      <c r="Y10" s="241"/>
      <c r="Z10" s="149" t="s">
        <v>275</v>
      </c>
      <c r="AA10" s="236"/>
      <c r="AB10" s="237"/>
      <c r="AC10" s="236"/>
      <c r="AD10" s="237"/>
      <c r="AE10" s="236"/>
      <c r="AF10" s="237"/>
      <c r="AG10" s="236"/>
      <c r="AH10" s="237"/>
      <c r="AI10" s="236"/>
      <c r="AJ10" s="237"/>
      <c r="AL10" s="137">
        <v>5</v>
      </c>
      <c r="AN10" s="146"/>
      <c r="AV10" s="147"/>
    </row>
    <row r="11" spans="1:48" ht="17.25" customHeight="1" thickBot="1">
      <c r="A11" s="242"/>
      <c r="B11" s="150" t="s">
        <v>276</v>
      </c>
      <c r="C11" s="238"/>
      <c r="D11" s="239"/>
      <c r="E11" s="238"/>
      <c r="F11" s="239"/>
      <c r="G11" s="238"/>
      <c r="H11" s="239"/>
      <c r="I11" s="238"/>
      <c r="J11" s="239"/>
      <c r="K11" s="238"/>
      <c r="L11" s="239"/>
      <c r="M11" s="242"/>
      <c r="N11" s="150" t="s">
        <v>276</v>
      </c>
      <c r="O11" s="238"/>
      <c r="P11" s="239"/>
      <c r="Q11" s="238"/>
      <c r="R11" s="239"/>
      <c r="S11" s="238"/>
      <c r="T11" s="239"/>
      <c r="U11" s="238"/>
      <c r="V11" s="239"/>
      <c r="W11" s="238"/>
      <c r="X11" s="239"/>
      <c r="Y11" s="242"/>
      <c r="Z11" s="150" t="s">
        <v>276</v>
      </c>
      <c r="AA11" s="238"/>
      <c r="AB11" s="239"/>
      <c r="AC11" s="238"/>
      <c r="AD11" s="239"/>
      <c r="AE11" s="238"/>
      <c r="AF11" s="239"/>
      <c r="AG11" s="238"/>
      <c r="AH11" s="239"/>
      <c r="AI11" s="238"/>
      <c r="AJ11" s="239"/>
      <c r="AL11" s="137">
        <v>6</v>
      </c>
      <c r="AN11" s="146"/>
      <c r="AV11" s="147"/>
    </row>
    <row r="12" spans="1:48" ht="17.25" customHeight="1">
      <c r="A12" s="240" t="s">
        <v>314</v>
      </c>
      <c r="B12" s="148" t="s">
        <v>273</v>
      </c>
      <c r="C12" s="234"/>
      <c r="D12" s="235"/>
      <c r="E12" s="234"/>
      <c r="F12" s="235"/>
      <c r="G12" s="234"/>
      <c r="H12" s="235"/>
      <c r="I12" s="234"/>
      <c r="J12" s="235"/>
      <c r="K12" s="234"/>
      <c r="L12" s="235"/>
      <c r="M12" s="240" t="s">
        <v>314</v>
      </c>
      <c r="N12" s="148" t="s">
        <v>273</v>
      </c>
      <c r="O12" s="234"/>
      <c r="P12" s="235"/>
      <c r="Q12" s="234"/>
      <c r="R12" s="235"/>
      <c r="S12" s="234"/>
      <c r="T12" s="235"/>
      <c r="U12" s="234"/>
      <c r="V12" s="235"/>
      <c r="W12" s="234"/>
      <c r="X12" s="235"/>
      <c r="Y12" s="240" t="s">
        <v>314</v>
      </c>
      <c r="Z12" s="148" t="s">
        <v>273</v>
      </c>
      <c r="AA12" s="234"/>
      <c r="AB12" s="235"/>
      <c r="AC12" s="234"/>
      <c r="AD12" s="235"/>
      <c r="AE12" s="234"/>
      <c r="AF12" s="235"/>
      <c r="AG12" s="234"/>
      <c r="AH12" s="235"/>
      <c r="AI12" s="234"/>
      <c r="AJ12" s="235"/>
      <c r="AL12" s="137">
        <v>7</v>
      </c>
      <c r="AM12" s="137" t="str">
        <f>IF(申込一覧表!AA8="","",申込一覧表!AA8)</f>
        <v/>
      </c>
      <c r="AN12" s="146" t="str">
        <f>IF(申込一覧表!B8="","",申込一覧表!B8)</f>
        <v/>
      </c>
      <c r="AV12" s="147" t="s">
        <v>301</v>
      </c>
    </row>
    <row r="13" spans="1:48" ht="17.25" customHeight="1">
      <c r="A13" s="241"/>
      <c r="B13" s="149" t="s">
        <v>274</v>
      </c>
      <c r="C13" s="236"/>
      <c r="D13" s="237"/>
      <c r="E13" s="236"/>
      <c r="F13" s="237"/>
      <c r="G13" s="236"/>
      <c r="H13" s="237"/>
      <c r="I13" s="236"/>
      <c r="J13" s="237"/>
      <c r="K13" s="236"/>
      <c r="L13" s="237"/>
      <c r="M13" s="241"/>
      <c r="N13" s="149" t="s">
        <v>274</v>
      </c>
      <c r="O13" s="236"/>
      <c r="P13" s="237"/>
      <c r="Q13" s="236"/>
      <c r="R13" s="237"/>
      <c r="S13" s="236"/>
      <c r="T13" s="237"/>
      <c r="U13" s="236"/>
      <c r="V13" s="237"/>
      <c r="W13" s="236"/>
      <c r="X13" s="237"/>
      <c r="Y13" s="241"/>
      <c r="Z13" s="149" t="s">
        <v>274</v>
      </c>
      <c r="AA13" s="236"/>
      <c r="AB13" s="237"/>
      <c r="AC13" s="236"/>
      <c r="AD13" s="237"/>
      <c r="AE13" s="236"/>
      <c r="AF13" s="237"/>
      <c r="AG13" s="236"/>
      <c r="AH13" s="237"/>
      <c r="AI13" s="236"/>
      <c r="AJ13" s="237"/>
      <c r="AL13" s="137">
        <v>8</v>
      </c>
      <c r="AM13" s="137" t="str">
        <f>IF(申込一覧表!AA9="","",申込一覧表!AA9)</f>
        <v/>
      </c>
      <c r="AN13" s="146" t="str">
        <f>IF(申込一覧表!B9="","",申込一覧表!B9)</f>
        <v/>
      </c>
      <c r="AV13" s="147"/>
    </row>
    <row r="14" spans="1:48" ht="17.25" customHeight="1">
      <c r="A14" s="241"/>
      <c r="B14" s="149" t="s">
        <v>275</v>
      </c>
      <c r="C14" s="236"/>
      <c r="D14" s="237"/>
      <c r="E14" s="236"/>
      <c r="F14" s="237"/>
      <c r="G14" s="236"/>
      <c r="H14" s="237"/>
      <c r="I14" s="236"/>
      <c r="J14" s="237"/>
      <c r="K14" s="236"/>
      <c r="L14" s="237"/>
      <c r="M14" s="241"/>
      <c r="N14" s="149" t="s">
        <v>275</v>
      </c>
      <c r="O14" s="236"/>
      <c r="P14" s="237"/>
      <c r="Q14" s="236"/>
      <c r="R14" s="237"/>
      <c r="S14" s="236"/>
      <c r="T14" s="237"/>
      <c r="U14" s="236"/>
      <c r="V14" s="237"/>
      <c r="W14" s="236"/>
      <c r="X14" s="237"/>
      <c r="Y14" s="241"/>
      <c r="Z14" s="149" t="s">
        <v>275</v>
      </c>
      <c r="AA14" s="236"/>
      <c r="AB14" s="237"/>
      <c r="AC14" s="236"/>
      <c r="AD14" s="237"/>
      <c r="AE14" s="236"/>
      <c r="AF14" s="237"/>
      <c r="AG14" s="236"/>
      <c r="AH14" s="237"/>
      <c r="AI14" s="236"/>
      <c r="AJ14" s="237"/>
      <c r="AL14" s="137">
        <v>9</v>
      </c>
      <c r="AM14" s="137" t="str">
        <f>IF(申込一覧表!AA10="","",申込一覧表!AA10)</f>
        <v/>
      </c>
      <c r="AN14" s="146" t="str">
        <f>IF(申込一覧表!B10="","",申込一覧表!B10)</f>
        <v/>
      </c>
      <c r="AV14" s="147"/>
    </row>
    <row r="15" spans="1:48" ht="17.25" customHeight="1" thickBot="1">
      <c r="A15" s="242"/>
      <c r="B15" s="150" t="s">
        <v>276</v>
      </c>
      <c r="C15" s="238"/>
      <c r="D15" s="239"/>
      <c r="E15" s="238"/>
      <c r="F15" s="239"/>
      <c r="G15" s="238"/>
      <c r="H15" s="239"/>
      <c r="I15" s="238"/>
      <c r="J15" s="239"/>
      <c r="K15" s="238"/>
      <c r="L15" s="239"/>
      <c r="M15" s="242"/>
      <c r="N15" s="150" t="s">
        <v>276</v>
      </c>
      <c r="O15" s="238"/>
      <c r="P15" s="239"/>
      <c r="Q15" s="238"/>
      <c r="R15" s="239"/>
      <c r="S15" s="238"/>
      <c r="T15" s="239"/>
      <c r="U15" s="238"/>
      <c r="V15" s="239"/>
      <c r="W15" s="238"/>
      <c r="X15" s="239"/>
      <c r="Y15" s="242"/>
      <c r="Z15" s="150" t="s">
        <v>276</v>
      </c>
      <c r="AA15" s="238"/>
      <c r="AB15" s="239"/>
      <c r="AC15" s="238"/>
      <c r="AD15" s="239"/>
      <c r="AE15" s="238"/>
      <c r="AF15" s="239"/>
      <c r="AG15" s="238"/>
      <c r="AH15" s="239"/>
      <c r="AI15" s="238"/>
      <c r="AJ15" s="239"/>
      <c r="AL15" s="137">
        <v>10</v>
      </c>
      <c r="AM15" s="137" t="str">
        <f>IF(申込一覧表!AA11="","",申込一覧表!AA11)</f>
        <v/>
      </c>
      <c r="AN15" s="146" t="str">
        <f>IF(申込一覧表!B11="","",申込一覧表!B11)</f>
        <v/>
      </c>
      <c r="AV15" s="147"/>
    </row>
    <row r="16" spans="1:48" ht="17.25" customHeight="1">
      <c r="A16" s="240" t="s">
        <v>313</v>
      </c>
      <c r="B16" s="148" t="s">
        <v>273</v>
      </c>
      <c r="C16" s="234"/>
      <c r="D16" s="235"/>
      <c r="E16" s="234"/>
      <c r="F16" s="235"/>
      <c r="G16" s="234"/>
      <c r="H16" s="235"/>
      <c r="I16" s="234"/>
      <c r="J16" s="235"/>
      <c r="K16" s="234"/>
      <c r="L16" s="235"/>
      <c r="M16" s="240" t="s">
        <v>313</v>
      </c>
      <c r="N16" s="148" t="s">
        <v>273</v>
      </c>
      <c r="O16" s="234"/>
      <c r="P16" s="235"/>
      <c r="Q16" s="234"/>
      <c r="R16" s="235"/>
      <c r="S16" s="234"/>
      <c r="T16" s="235"/>
      <c r="U16" s="234"/>
      <c r="V16" s="235"/>
      <c r="W16" s="234"/>
      <c r="X16" s="235"/>
      <c r="Y16" s="240" t="s">
        <v>313</v>
      </c>
      <c r="Z16" s="148" t="s">
        <v>273</v>
      </c>
      <c r="AA16" s="234"/>
      <c r="AB16" s="235"/>
      <c r="AC16" s="234"/>
      <c r="AD16" s="235"/>
      <c r="AE16" s="234"/>
      <c r="AF16" s="235"/>
      <c r="AG16" s="234"/>
      <c r="AH16" s="235"/>
      <c r="AI16" s="234"/>
      <c r="AJ16" s="235"/>
      <c r="AL16" s="137">
        <v>11</v>
      </c>
      <c r="AM16" s="137" t="str">
        <f>IF(申込一覧表!AA12="","",申込一覧表!AA12)</f>
        <v/>
      </c>
      <c r="AN16" s="146" t="str">
        <f>IF(申込一覧表!B12="","",申込一覧表!B12)</f>
        <v/>
      </c>
      <c r="AV16" s="147"/>
    </row>
    <row r="17" spans="1:48" ht="17.25" customHeight="1">
      <c r="A17" s="241"/>
      <c r="B17" s="149" t="s">
        <v>274</v>
      </c>
      <c r="C17" s="236"/>
      <c r="D17" s="237"/>
      <c r="E17" s="236"/>
      <c r="F17" s="237"/>
      <c r="G17" s="236"/>
      <c r="H17" s="237"/>
      <c r="I17" s="236"/>
      <c r="J17" s="237"/>
      <c r="K17" s="236"/>
      <c r="L17" s="237"/>
      <c r="M17" s="241"/>
      <c r="N17" s="149" t="s">
        <v>274</v>
      </c>
      <c r="O17" s="236"/>
      <c r="P17" s="237"/>
      <c r="Q17" s="236"/>
      <c r="R17" s="237"/>
      <c r="S17" s="236"/>
      <c r="T17" s="237"/>
      <c r="U17" s="236"/>
      <c r="V17" s="237"/>
      <c r="W17" s="236"/>
      <c r="X17" s="237"/>
      <c r="Y17" s="241"/>
      <c r="Z17" s="149" t="s">
        <v>274</v>
      </c>
      <c r="AA17" s="236"/>
      <c r="AB17" s="237"/>
      <c r="AC17" s="236"/>
      <c r="AD17" s="237"/>
      <c r="AE17" s="236"/>
      <c r="AF17" s="237"/>
      <c r="AG17" s="236"/>
      <c r="AH17" s="237"/>
      <c r="AI17" s="236"/>
      <c r="AJ17" s="237"/>
      <c r="AL17" s="137">
        <v>12</v>
      </c>
      <c r="AM17" s="137" t="str">
        <f>IF(申込一覧表!AA13="","",申込一覧表!AA13)</f>
        <v/>
      </c>
      <c r="AN17" s="146" t="str">
        <f>IF(申込一覧表!B13="","",申込一覧表!B13)</f>
        <v/>
      </c>
      <c r="AV17" s="147"/>
    </row>
    <row r="18" spans="1:48" ht="17.25" customHeight="1">
      <c r="A18" s="241"/>
      <c r="B18" s="149" t="s">
        <v>275</v>
      </c>
      <c r="C18" s="236"/>
      <c r="D18" s="237"/>
      <c r="E18" s="236"/>
      <c r="F18" s="237"/>
      <c r="G18" s="236"/>
      <c r="H18" s="237"/>
      <c r="I18" s="236"/>
      <c r="J18" s="237"/>
      <c r="K18" s="236"/>
      <c r="L18" s="237"/>
      <c r="M18" s="241"/>
      <c r="N18" s="149" t="s">
        <v>275</v>
      </c>
      <c r="O18" s="236"/>
      <c r="P18" s="237"/>
      <c r="Q18" s="236"/>
      <c r="R18" s="237"/>
      <c r="S18" s="236"/>
      <c r="T18" s="237"/>
      <c r="U18" s="236"/>
      <c r="V18" s="237"/>
      <c r="W18" s="236"/>
      <c r="X18" s="237"/>
      <c r="Y18" s="241"/>
      <c r="Z18" s="149" t="s">
        <v>275</v>
      </c>
      <c r="AA18" s="236"/>
      <c r="AB18" s="237"/>
      <c r="AC18" s="236"/>
      <c r="AD18" s="237"/>
      <c r="AE18" s="236"/>
      <c r="AF18" s="237"/>
      <c r="AG18" s="236"/>
      <c r="AH18" s="237"/>
      <c r="AI18" s="236"/>
      <c r="AJ18" s="237"/>
      <c r="AL18" s="137">
        <v>13</v>
      </c>
      <c r="AM18" s="137" t="str">
        <f>IF(申込一覧表!AA14="","",申込一覧表!AA14)</f>
        <v/>
      </c>
      <c r="AN18" s="146" t="str">
        <f>IF(申込一覧表!B14="","",申込一覧表!B14)</f>
        <v/>
      </c>
      <c r="AV18" s="147"/>
    </row>
    <row r="19" spans="1:48" ht="17.25" customHeight="1" thickBot="1">
      <c r="A19" s="242"/>
      <c r="B19" s="150" t="s">
        <v>276</v>
      </c>
      <c r="C19" s="238"/>
      <c r="D19" s="239"/>
      <c r="E19" s="238"/>
      <c r="F19" s="239"/>
      <c r="G19" s="238"/>
      <c r="H19" s="239"/>
      <c r="I19" s="238"/>
      <c r="J19" s="239"/>
      <c r="K19" s="238"/>
      <c r="L19" s="239"/>
      <c r="M19" s="242"/>
      <c r="N19" s="150" t="s">
        <v>276</v>
      </c>
      <c r="O19" s="238"/>
      <c r="P19" s="239"/>
      <c r="Q19" s="238"/>
      <c r="R19" s="239"/>
      <c r="S19" s="238"/>
      <c r="T19" s="239"/>
      <c r="U19" s="238"/>
      <c r="V19" s="239"/>
      <c r="W19" s="238"/>
      <c r="X19" s="239"/>
      <c r="Y19" s="242"/>
      <c r="Z19" s="150" t="s">
        <v>276</v>
      </c>
      <c r="AA19" s="238"/>
      <c r="AB19" s="239"/>
      <c r="AC19" s="238"/>
      <c r="AD19" s="239"/>
      <c r="AE19" s="238"/>
      <c r="AF19" s="239"/>
      <c r="AG19" s="238"/>
      <c r="AH19" s="239"/>
      <c r="AI19" s="238"/>
      <c r="AJ19" s="239"/>
      <c r="AL19" s="137">
        <v>14</v>
      </c>
      <c r="AM19" s="137" t="str">
        <f>IF(申込一覧表!AA15="","",申込一覧表!AA15)</f>
        <v/>
      </c>
      <c r="AN19" s="146" t="str">
        <f>IF(申込一覧表!B15="","",申込一覧表!B15)</f>
        <v/>
      </c>
      <c r="AV19" s="147"/>
    </row>
    <row r="20" spans="1:48" ht="17.25" customHeight="1">
      <c r="A20" s="240" t="s">
        <v>312</v>
      </c>
      <c r="B20" s="148" t="s">
        <v>273</v>
      </c>
      <c r="C20" s="234"/>
      <c r="D20" s="235"/>
      <c r="E20" s="234"/>
      <c r="F20" s="235"/>
      <c r="G20" s="234"/>
      <c r="H20" s="235"/>
      <c r="I20" s="234"/>
      <c r="J20" s="235"/>
      <c r="K20" s="234"/>
      <c r="L20" s="235"/>
      <c r="M20" s="240" t="s">
        <v>312</v>
      </c>
      <c r="N20" s="148" t="s">
        <v>273</v>
      </c>
      <c r="O20" s="234"/>
      <c r="P20" s="235"/>
      <c r="Q20" s="234"/>
      <c r="R20" s="235"/>
      <c r="S20" s="234"/>
      <c r="T20" s="235"/>
      <c r="U20" s="234"/>
      <c r="V20" s="235"/>
      <c r="W20" s="234"/>
      <c r="X20" s="235"/>
      <c r="Y20" s="240" t="s">
        <v>312</v>
      </c>
      <c r="Z20" s="148" t="s">
        <v>273</v>
      </c>
      <c r="AA20" s="234"/>
      <c r="AB20" s="235"/>
      <c r="AC20" s="234"/>
      <c r="AD20" s="235"/>
      <c r="AE20" s="234"/>
      <c r="AF20" s="235"/>
      <c r="AG20" s="234"/>
      <c r="AH20" s="235"/>
      <c r="AI20" s="234"/>
      <c r="AJ20" s="235"/>
      <c r="AL20" s="137">
        <v>15</v>
      </c>
      <c r="AM20" s="137" t="str">
        <f>IF(申込一覧表!AA16="","",申込一覧表!AA16)</f>
        <v/>
      </c>
      <c r="AN20" s="146" t="str">
        <f>IF(申込一覧表!B16="","",申込一覧表!B16)</f>
        <v/>
      </c>
      <c r="AV20" s="147"/>
    </row>
    <row r="21" spans="1:48" ht="17.25" customHeight="1">
      <c r="A21" s="241"/>
      <c r="B21" s="149" t="s">
        <v>274</v>
      </c>
      <c r="C21" s="236"/>
      <c r="D21" s="237"/>
      <c r="E21" s="236"/>
      <c r="F21" s="237"/>
      <c r="G21" s="236"/>
      <c r="H21" s="237"/>
      <c r="I21" s="236"/>
      <c r="J21" s="237"/>
      <c r="K21" s="236"/>
      <c r="L21" s="237"/>
      <c r="M21" s="241"/>
      <c r="N21" s="149" t="s">
        <v>274</v>
      </c>
      <c r="O21" s="236"/>
      <c r="P21" s="237"/>
      <c r="Q21" s="236"/>
      <c r="R21" s="237"/>
      <c r="S21" s="236"/>
      <c r="T21" s="237"/>
      <c r="U21" s="236"/>
      <c r="V21" s="237"/>
      <c r="W21" s="236"/>
      <c r="X21" s="237"/>
      <c r="Y21" s="241"/>
      <c r="Z21" s="149" t="s">
        <v>274</v>
      </c>
      <c r="AA21" s="236"/>
      <c r="AB21" s="237"/>
      <c r="AC21" s="236"/>
      <c r="AD21" s="237"/>
      <c r="AE21" s="236"/>
      <c r="AF21" s="237"/>
      <c r="AG21" s="236"/>
      <c r="AH21" s="237"/>
      <c r="AI21" s="236"/>
      <c r="AJ21" s="237"/>
      <c r="AL21" s="137">
        <v>16</v>
      </c>
      <c r="AM21" s="137" t="str">
        <f>IF(申込一覧表!AA17="","",申込一覧表!AA17)</f>
        <v/>
      </c>
      <c r="AN21" s="146" t="str">
        <f>IF(申込一覧表!B17="","",申込一覧表!B17)</f>
        <v/>
      </c>
      <c r="AV21" s="147"/>
    </row>
    <row r="22" spans="1:48" ht="17.25" customHeight="1">
      <c r="A22" s="241"/>
      <c r="B22" s="149" t="s">
        <v>275</v>
      </c>
      <c r="C22" s="236"/>
      <c r="D22" s="237"/>
      <c r="E22" s="236"/>
      <c r="F22" s="237"/>
      <c r="G22" s="236"/>
      <c r="H22" s="237"/>
      <c r="I22" s="236"/>
      <c r="J22" s="237"/>
      <c r="K22" s="236"/>
      <c r="L22" s="237"/>
      <c r="M22" s="241"/>
      <c r="N22" s="149" t="s">
        <v>275</v>
      </c>
      <c r="O22" s="236"/>
      <c r="P22" s="237"/>
      <c r="Q22" s="236"/>
      <c r="R22" s="237"/>
      <c r="S22" s="236"/>
      <c r="T22" s="237"/>
      <c r="U22" s="236"/>
      <c r="V22" s="237"/>
      <c r="W22" s="236"/>
      <c r="X22" s="237"/>
      <c r="Y22" s="241"/>
      <c r="Z22" s="149" t="s">
        <v>275</v>
      </c>
      <c r="AA22" s="236"/>
      <c r="AB22" s="237"/>
      <c r="AC22" s="236"/>
      <c r="AD22" s="237"/>
      <c r="AE22" s="236"/>
      <c r="AF22" s="237"/>
      <c r="AG22" s="236"/>
      <c r="AH22" s="237"/>
      <c r="AI22" s="236"/>
      <c r="AJ22" s="237"/>
      <c r="AL22" s="137">
        <v>17</v>
      </c>
      <c r="AM22" s="137" t="str">
        <f>IF(申込一覧表!AA18="","",申込一覧表!AA18)</f>
        <v/>
      </c>
      <c r="AN22" s="146" t="str">
        <f>IF(申込一覧表!B18="","",申込一覧表!B18)</f>
        <v/>
      </c>
      <c r="AV22" s="147"/>
    </row>
    <row r="23" spans="1:48" ht="17.25" customHeight="1" thickBot="1">
      <c r="A23" s="242"/>
      <c r="B23" s="150" t="s">
        <v>276</v>
      </c>
      <c r="C23" s="238"/>
      <c r="D23" s="239"/>
      <c r="E23" s="238"/>
      <c r="F23" s="239"/>
      <c r="G23" s="238"/>
      <c r="H23" s="239"/>
      <c r="I23" s="238"/>
      <c r="J23" s="239"/>
      <c r="K23" s="238"/>
      <c r="L23" s="239"/>
      <c r="M23" s="242"/>
      <c r="N23" s="150" t="s">
        <v>276</v>
      </c>
      <c r="O23" s="238"/>
      <c r="P23" s="239"/>
      <c r="Q23" s="238"/>
      <c r="R23" s="239"/>
      <c r="S23" s="238"/>
      <c r="T23" s="239"/>
      <c r="U23" s="238"/>
      <c r="V23" s="239"/>
      <c r="W23" s="238"/>
      <c r="X23" s="239"/>
      <c r="Y23" s="242"/>
      <c r="Z23" s="150" t="s">
        <v>276</v>
      </c>
      <c r="AA23" s="238"/>
      <c r="AB23" s="239"/>
      <c r="AC23" s="238"/>
      <c r="AD23" s="239"/>
      <c r="AE23" s="238"/>
      <c r="AF23" s="239"/>
      <c r="AG23" s="238"/>
      <c r="AH23" s="239"/>
      <c r="AI23" s="238"/>
      <c r="AJ23" s="239"/>
      <c r="AL23" s="137">
        <v>18</v>
      </c>
      <c r="AM23" s="137" t="str">
        <f>IF(申込一覧表!AA19="","",申込一覧表!AA19)</f>
        <v/>
      </c>
      <c r="AN23" s="146" t="str">
        <f>IF(申込一覧表!B19="","",申込一覧表!B19)</f>
        <v/>
      </c>
      <c r="AV23" s="147"/>
    </row>
    <row r="24" spans="1:48" ht="17.25" customHeight="1">
      <c r="A24" s="240" t="s">
        <v>311</v>
      </c>
      <c r="B24" s="148" t="s">
        <v>273</v>
      </c>
      <c r="C24" s="234"/>
      <c r="D24" s="235"/>
      <c r="E24" s="234"/>
      <c r="F24" s="235"/>
      <c r="G24" s="234"/>
      <c r="H24" s="235"/>
      <c r="I24" s="234"/>
      <c r="J24" s="235"/>
      <c r="K24" s="234"/>
      <c r="L24" s="235"/>
      <c r="M24" s="240" t="s">
        <v>311</v>
      </c>
      <c r="N24" s="148" t="s">
        <v>273</v>
      </c>
      <c r="O24" s="234"/>
      <c r="P24" s="235"/>
      <c r="Q24" s="234"/>
      <c r="R24" s="235"/>
      <c r="S24" s="234"/>
      <c r="T24" s="235"/>
      <c r="U24" s="234"/>
      <c r="V24" s="235"/>
      <c r="W24" s="234"/>
      <c r="X24" s="235"/>
      <c r="Y24" s="240" t="s">
        <v>311</v>
      </c>
      <c r="Z24" s="148" t="s">
        <v>273</v>
      </c>
      <c r="AA24" s="234"/>
      <c r="AB24" s="235"/>
      <c r="AC24" s="234"/>
      <c r="AD24" s="235"/>
      <c r="AE24" s="234"/>
      <c r="AF24" s="235"/>
      <c r="AG24" s="234"/>
      <c r="AH24" s="235"/>
      <c r="AI24" s="234"/>
      <c r="AJ24" s="235"/>
      <c r="AL24" s="137">
        <v>19</v>
      </c>
      <c r="AM24" s="137" t="str">
        <f>IF(申込一覧表!AA20="","",申込一覧表!AA20)</f>
        <v/>
      </c>
      <c r="AN24" s="146" t="str">
        <f>IF(申込一覧表!B20="","",申込一覧表!B20)</f>
        <v/>
      </c>
      <c r="AV24" s="147"/>
    </row>
    <row r="25" spans="1:48" ht="17.25" customHeight="1">
      <c r="A25" s="241"/>
      <c r="B25" s="149" t="s">
        <v>274</v>
      </c>
      <c r="C25" s="236"/>
      <c r="D25" s="237"/>
      <c r="E25" s="236"/>
      <c r="F25" s="237"/>
      <c r="G25" s="236"/>
      <c r="H25" s="237"/>
      <c r="I25" s="236"/>
      <c r="J25" s="237"/>
      <c r="K25" s="236"/>
      <c r="L25" s="237"/>
      <c r="M25" s="241"/>
      <c r="N25" s="149" t="s">
        <v>274</v>
      </c>
      <c r="O25" s="236"/>
      <c r="P25" s="237"/>
      <c r="Q25" s="236"/>
      <c r="R25" s="237"/>
      <c r="S25" s="236"/>
      <c r="T25" s="237"/>
      <c r="U25" s="236"/>
      <c r="V25" s="237"/>
      <c r="W25" s="236"/>
      <c r="X25" s="237"/>
      <c r="Y25" s="241"/>
      <c r="Z25" s="149" t="s">
        <v>274</v>
      </c>
      <c r="AA25" s="236"/>
      <c r="AB25" s="237"/>
      <c r="AC25" s="236"/>
      <c r="AD25" s="237"/>
      <c r="AE25" s="236"/>
      <c r="AF25" s="237"/>
      <c r="AG25" s="236"/>
      <c r="AH25" s="237"/>
      <c r="AI25" s="236"/>
      <c r="AJ25" s="237"/>
      <c r="AL25" s="137">
        <v>20</v>
      </c>
      <c r="AM25" s="137" t="str">
        <f>IF(申込一覧表!AA21="","",申込一覧表!AA21)</f>
        <v/>
      </c>
      <c r="AN25" s="146" t="str">
        <f>IF(申込一覧表!B21="","",申込一覧表!B21)</f>
        <v/>
      </c>
      <c r="AV25" s="147"/>
    </row>
    <row r="26" spans="1:48" ht="17.25" customHeight="1">
      <c r="A26" s="241"/>
      <c r="B26" s="149" t="s">
        <v>275</v>
      </c>
      <c r="C26" s="236"/>
      <c r="D26" s="237"/>
      <c r="E26" s="236"/>
      <c r="F26" s="237"/>
      <c r="G26" s="236"/>
      <c r="H26" s="237"/>
      <c r="I26" s="236"/>
      <c r="J26" s="237"/>
      <c r="K26" s="236"/>
      <c r="L26" s="237"/>
      <c r="M26" s="241"/>
      <c r="N26" s="149" t="s">
        <v>275</v>
      </c>
      <c r="O26" s="236"/>
      <c r="P26" s="237"/>
      <c r="Q26" s="236"/>
      <c r="R26" s="237"/>
      <c r="S26" s="236"/>
      <c r="T26" s="237"/>
      <c r="U26" s="236"/>
      <c r="V26" s="237"/>
      <c r="W26" s="236"/>
      <c r="X26" s="237"/>
      <c r="Y26" s="241"/>
      <c r="Z26" s="149" t="s">
        <v>275</v>
      </c>
      <c r="AA26" s="236"/>
      <c r="AB26" s="237"/>
      <c r="AC26" s="236"/>
      <c r="AD26" s="237"/>
      <c r="AE26" s="236"/>
      <c r="AF26" s="237"/>
      <c r="AG26" s="236"/>
      <c r="AH26" s="237"/>
      <c r="AI26" s="236"/>
      <c r="AJ26" s="237"/>
      <c r="AL26" s="137">
        <v>21</v>
      </c>
      <c r="AM26" s="137" t="str">
        <f>IF(申込一覧表!AA22="","",申込一覧表!AA22)</f>
        <v/>
      </c>
      <c r="AN26" s="146" t="str">
        <f>IF(申込一覧表!B22="","",申込一覧表!B22)</f>
        <v/>
      </c>
      <c r="AV26" s="147"/>
    </row>
    <row r="27" spans="1:48" ht="17.25" customHeight="1" thickBot="1">
      <c r="A27" s="242"/>
      <c r="B27" s="150" t="s">
        <v>276</v>
      </c>
      <c r="C27" s="238"/>
      <c r="D27" s="239"/>
      <c r="E27" s="238"/>
      <c r="F27" s="239"/>
      <c r="G27" s="238"/>
      <c r="H27" s="239"/>
      <c r="I27" s="238"/>
      <c r="J27" s="239"/>
      <c r="K27" s="238"/>
      <c r="L27" s="239"/>
      <c r="M27" s="242"/>
      <c r="N27" s="150" t="s">
        <v>276</v>
      </c>
      <c r="O27" s="238"/>
      <c r="P27" s="239"/>
      <c r="Q27" s="238"/>
      <c r="R27" s="239"/>
      <c r="S27" s="238"/>
      <c r="T27" s="239"/>
      <c r="U27" s="238"/>
      <c r="V27" s="239"/>
      <c r="W27" s="238"/>
      <c r="X27" s="239"/>
      <c r="Y27" s="242"/>
      <c r="Z27" s="150" t="s">
        <v>276</v>
      </c>
      <c r="AA27" s="238"/>
      <c r="AB27" s="239"/>
      <c r="AC27" s="238"/>
      <c r="AD27" s="239"/>
      <c r="AE27" s="238"/>
      <c r="AF27" s="239"/>
      <c r="AG27" s="238"/>
      <c r="AH27" s="239"/>
      <c r="AI27" s="238"/>
      <c r="AJ27" s="239"/>
      <c r="AL27" s="137">
        <v>22</v>
      </c>
      <c r="AM27" s="137" t="str">
        <f>IF(申込一覧表!AA23="","",申込一覧表!AA23)</f>
        <v/>
      </c>
      <c r="AN27" s="146" t="str">
        <f>IF(申込一覧表!B23="","",申込一覧表!B23)</f>
        <v/>
      </c>
      <c r="AV27" s="147"/>
    </row>
    <row r="28" spans="1:48" ht="17.25" customHeight="1">
      <c r="A28" s="240" t="s">
        <v>310</v>
      </c>
      <c r="B28" s="148" t="s">
        <v>273</v>
      </c>
      <c r="C28" s="234"/>
      <c r="D28" s="235"/>
      <c r="E28" s="234"/>
      <c r="F28" s="235"/>
      <c r="G28" s="234"/>
      <c r="H28" s="235"/>
      <c r="I28" s="234"/>
      <c r="J28" s="235"/>
      <c r="K28" s="234"/>
      <c r="L28" s="235"/>
      <c r="M28" s="240" t="s">
        <v>310</v>
      </c>
      <c r="N28" s="148" t="s">
        <v>273</v>
      </c>
      <c r="O28" s="234"/>
      <c r="P28" s="235"/>
      <c r="Q28" s="234"/>
      <c r="R28" s="235"/>
      <c r="S28" s="234"/>
      <c r="T28" s="235"/>
      <c r="U28" s="234"/>
      <c r="V28" s="235"/>
      <c r="W28" s="234"/>
      <c r="X28" s="235"/>
      <c r="Y28" s="240" t="s">
        <v>310</v>
      </c>
      <c r="Z28" s="148" t="s">
        <v>273</v>
      </c>
      <c r="AA28" s="234"/>
      <c r="AB28" s="235"/>
      <c r="AC28" s="234"/>
      <c r="AD28" s="235"/>
      <c r="AE28" s="234"/>
      <c r="AF28" s="235"/>
      <c r="AG28" s="234"/>
      <c r="AH28" s="235"/>
      <c r="AI28" s="234"/>
      <c r="AJ28" s="235"/>
      <c r="AL28" s="137">
        <v>23</v>
      </c>
      <c r="AM28" s="137" t="str">
        <f>IF(申込一覧表!AA24="","",申込一覧表!AA24)</f>
        <v/>
      </c>
      <c r="AN28" s="146" t="str">
        <f>IF(申込一覧表!B24="","",申込一覧表!B24)</f>
        <v/>
      </c>
    </row>
    <row r="29" spans="1:48" ht="17.25" customHeight="1">
      <c r="A29" s="241"/>
      <c r="B29" s="149" t="s">
        <v>274</v>
      </c>
      <c r="C29" s="236"/>
      <c r="D29" s="237"/>
      <c r="E29" s="236"/>
      <c r="F29" s="237"/>
      <c r="G29" s="236"/>
      <c r="H29" s="237"/>
      <c r="I29" s="236"/>
      <c r="J29" s="237"/>
      <c r="K29" s="236"/>
      <c r="L29" s="237"/>
      <c r="M29" s="241"/>
      <c r="N29" s="149" t="s">
        <v>274</v>
      </c>
      <c r="O29" s="236"/>
      <c r="P29" s="237"/>
      <c r="Q29" s="236"/>
      <c r="R29" s="237"/>
      <c r="S29" s="236"/>
      <c r="T29" s="237"/>
      <c r="U29" s="236"/>
      <c r="V29" s="237"/>
      <c r="W29" s="236"/>
      <c r="X29" s="237"/>
      <c r="Y29" s="241"/>
      <c r="Z29" s="149" t="s">
        <v>274</v>
      </c>
      <c r="AA29" s="236"/>
      <c r="AB29" s="237"/>
      <c r="AC29" s="236"/>
      <c r="AD29" s="237"/>
      <c r="AE29" s="236"/>
      <c r="AF29" s="237"/>
      <c r="AG29" s="236"/>
      <c r="AH29" s="237"/>
      <c r="AI29" s="236"/>
      <c r="AJ29" s="237"/>
      <c r="AL29" s="137">
        <v>24</v>
      </c>
      <c r="AM29" s="137" t="str">
        <f>IF(申込一覧表!AA25="","",申込一覧表!AA25)</f>
        <v/>
      </c>
      <c r="AN29" s="146" t="str">
        <f>IF(申込一覧表!B25="","",申込一覧表!B25)</f>
        <v/>
      </c>
    </row>
    <row r="30" spans="1:48" ht="17.25" customHeight="1">
      <c r="A30" s="241"/>
      <c r="B30" s="149" t="s">
        <v>275</v>
      </c>
      <c r="C30" s="236"/>
      <c r="D30" s="237"/>
      <c r="E30" s="236"/>
      <c r="F30" s="237"/>
      <c r="G30" s="236"/>
      <c r="H30" s="237"/>
      <c r="I30" s="236"/>
      <c r="J30" s="237"/>
      <c r="K30" s="236"/>
      <c r="L30" s="237"/>
      <c r="M30" s="241"/>
      <c r="N30" s="149" t="s">
        <v>275</v>
      </c>
      <c r="O30" s="236"/>
      <c r="P30" s="237"/>
      <c r="Q30" s="236"/>
      <c r="R30" s="237"/>
      <c r="S30" s="236"/>
      <c r="T30" s="237"/>
      <c r="U30" s="236"/>
      <c r="V30" s="237"/>
      <c r="W30" s="236"/>
      <c r="X30" s="237"/>
      <c r="Y30" s="241"/>
      <c r="Z30" s="149" t="s">
        <v>275</v>
      </c>
      <c r="AA30" s="236"/>
      <c r="AB30" s="237"/>
      <c r="AC30" s="236"/>
      <c r="AD30" s="237"/>
      <c r="AE30" s="236"/>
      <c r="AF30" s="237"/>
      <c r="AG30" s="236"/>
      <c r="AH30" s="237"/>
      <c r="AI30" s="236"/>
      <c r="AJ30" s="237"/>
      <c r="AL30" s="137">
        <v>25</v>
      </c>
      <c r="AM30" s="137" t="str">
        <f>IF(申込一覧表!AA26="","",申込一覧表!AA26)</f>
        <v/>
      </c>
      <c r="AN30" s="146" t="str">
        <f>IF(申込一覧表!B26="","",申込一覧表!B26)</f>
        <v/>
      </c>
      <c r="AV30" s="147"/>
    </row>
    <row r="31" spans="1:48" ht="17.25" customHeight="1" thickBot="1">
      <c r="A31" s="242"/>
      <c r="B31" s="150" t="s">
        <v>276</v>
      </c>
      <c r="C31" s="238"/>
      <c r="D31" s="239"/>
      <c r="E31" s="238"/>
      <c r="F31" s="239"/>
      <c r="G31" s="238"/>
      <c r="H31" s="239"/>
      <c r="I31" s="238"/>
      <c r="J31" s="239"/>
      <c r="K31" s="238"/>
      <c r="L31" s="239"/>
      <c r="M31" s="242"/>
      <c r="N31" s="150" t="s">
        <v>276</v>
      </c>
      <c r="O31" s="238"/>
      <c r="P31" s="239"/>
      <c r="Q31" s="238"/>
      <c r="R31" s="239"/>
      <c r="S31" s="238"/>
      <c r="T31" s="239"/>
      <c r="U31" s="238"/>
      <c r="V31" s="239"/>
      <c r="W31" s="238"/>
      <c r="X31" s="239"/>
      <c r="Y31" s="242"/>
      <c r="Z31" s="150" t="s">
        <v>276</v>
      </c>
      <c r="AA31" s="238"/>
      <c r="AB31" s="239"/>
      <c r="AC31" s="238"/>
      <c r="AD31" s="239"/>
      <c r="AE31" s="238"/>
      <c r="AF31" s="239"/>
      <c r="AG31" s="238"/>
      <c r="AH31" s="239"/>
      <c r="AI31" s="238"/>
      <c r="AJ31" s="239"/>
      <c r="AL31" s="137">
        <v>26</v>
      </c>
      <c r="AM31" s="137" t="str">
        <f>IF(申込一覧表!AA27="","",申込一覧表!AA27)</f>
        <v/>
      </c>
      <c r="AN31" s="146" t="str">
        <f>IF(申込一覧表!B27="","",申込一覧表!B27)</f>
        <v/>
      </c>
      <c r="AV31" s="147"/>
    </row>
    <row r="32" spans="1:48" ht="17.25" customHeight="1">
      <c r="A32" s="240" t="s">
        <v>309</v>
      </c>
      <c r="B32" s="148" t="s">
        <v>273</v>
      </c>
      <c r="C32" s="234"/>
      <c r="D32" s="235"/>
      <c r="E32" s="234"/>
      <c r="F32" s="235"/>
      <c r="G32" s="234"/>
      <c r="H32" s="235"/>
      <c r="I32" s="234"/>
      <c r="J32" s="235"/>
      <c r="K32" s="234"/>
      <c r="L32" s="235"/>
      <c r="M32" s="240" t="s">
        <v>309</v>
      </c>
      <c r="N32" s="148" t="s">
        <v>273</v>
      </c>
      <c r="O32" s="234"/>
      <c r="P32" s="235"/>
      <c r="Q32" s="234"/>
      <c r="R32" s="235"/>
      <c r="S32" s="234"/>
      <c r="T32" s="235"/>
      <c r="U32" s="234"/>
      <c r="V32" s="235"/>
      <c r="W32" s="234"/>
      <c r="X32" s="235"/>
      <c r="Y32" s="240" t="s">
        <v>309</v>
      </c>
      <c r="Z32" s="148" t="s">
        <v>273</v>
      </c>
      <c r="AA32" s="234"/>
      <c r="AB32" s="235"/>
      <c r="AC32" s="234"/>
      <c r="AD32" s="235"/>
      <c r="AE32" s="234"/>
      <c r="AF32" s="235"/>
      <c r="AG32" s="234"/>
      <c r="AH32" s="235"/>
      <c r="AI32" s="234"/>
      <c r="AJ32" s="235"/>
      <c r="AL32" s="137">
        <v>27</v>
      </c>
      <c r="AM32" s="137" t="str">
        <f>IF(申込一覧表!AA28="","",申込一覧表!AA28)</f>
        <v/>
      </c>
      <c r="AN32" s="146" t="str">
        <f>IF(申込一覧表!B28="","",申込一覧表!B28)</f>
        <v/>
      </c>
    </row>
    <row r="33" spans="1:40" ht="17.25" customHeight="1">
      <c r="A33" s="241"/>
      <c r="B33" s="149" t="s">
        <v>274</v>
      </c>
      <c r="C33" s="236"/>
      <c r="D33" s="237"/>
      <c r="E33" s="236"/>
      <c r="F33" s="237"/>
      <c r="G33" s="236"/>
      <c r="H33" s="237"/>
      <c r="I33" s="236"/>
      <c r="J33" s="237"/>
      <c r="K33" s="236"/>
      <c r="L33" s="237"/>
      <c r="M33" s="241"/>
      <c r="N33" s="149" t="s">
        <v>274</v>
      </c>
      <c r="O33" s="236"/>
      <c r="P33" s="237"/>
      <c r="Q33" s="236"/>
      <c r="R33" s="237"/>
      <c r="S33" s="236"/>
      <c r="T33" s="237"/>
      <c r="U33" s="236"/>
      <c r="V33" s="237"/>
      <c r="W33" s="236"/>
      <c r="X33" s="237"/>
      <c r="Y33" s="241"/>
      <c r="Z33" s="149" t="s">
        <v>274</v>
      </c>
      <c r="AA33" s="236"/>
      <c r="AB33" s="237"/>
      <c r="AC33" s="236"/>
      <c r="AD33" s="237"/>
      <c r="AE33" s="236"/>
      <c r="AF33" s="237"/>
      <c r="AG33" s="236"/>
      <c r="AH33" s="237"/>
      <c r="AI33" s="236"/>
      <c r="AJ33" s="237"/>
      <c r="AL33" s="137">
        <v>28</v>
      </c>
      <c r="AM33" s="137" t="str">
        <f>IF(申込一覧表!AA29="","",申込一覧表!AA29)</f>
        <v/>
      </c>
      <c r="AN33" s="146" t="str">
        <f>IF(申込一覧表!B29="","",申込一覧表!B29)</f>
        <v/>
      </c>
    </row>
    <row r="34" spans="1:40" ht="17.25" customHeight="1">
      <c r="A34" s="241"/>
      <c r="B34" s="149" t="s">
        <v>275</v>
      </c>
      <c r="C34" s="236"/>
      <c r="D34" s="237"/>
      <c r="E34" s="236"/>
      <c r="F34" s="237"/>
      <c r="G34" s="236"/>
      <c r="H34" s="237"/>
      <c r="I34" s="236"/>
      <c r="J34" s="237"/>
      <c r="K34" s="236"/>
      <c r="L34" s="237"/>
      <c r="M34" s="241"/>
      <c r="N34" s="149" t="s">
        <v>275</v>
      </c>
      <c r="O34" s="236"/>
      <c r="P34" s="237"/>
      <c r="Q34" s="236"/>
      <c r="R34" s="237"/>
      <c r="S34" s="236"/>
      <c r="T34" s="237"/>
      <c r="U34" s="236"/>
      <c r="V34" s="237"/>
      <c r="W34" s="236"/>
      <c r="X34" s="237"/>
      <c r="Y34" s="241"/>
      <c r="Z34" s="149" t="s">
        <v>275</v>
      </c>
      <c r="AA34" s="236"/>
      <c r="AB34" s="237"/>
      <c r="AC34" s="236"/>
      <c r="AD34" s="237"/>
      <c r="AE34" s="236"/>
      <c r="AF34" s="237"/>
      <c r="AG34" s="236"/>
      <c r="AH34" s="237"/>
      <c r="AI34" s="236"/>
      <c r="AJ34" s="237"/>
      <c r="AL34" s="137">
        <v>29</v>
      </c>
      <c r="AM34" s="137" t="str">
        <f>IF(申込一覧表!AA30="","",申込一覧表!AA30)</f>
        <v/>
      </c>
      <c r="AN34" s="146" t="str">
        <f>IF(申込一覧表!B30="","",申込一覧表!B30)</f>
        <v/>
      </c>
    </row>
    <row r="35" spans="1:40" ht="17.25" customHeight="1" thickBot="1">
      <c r="A35" s="242"/>
      <c r="B35" s="150" t="s">
        <v>276</v>
      </c>
      <c r="C35" s="238"/>
      <c r="D35" s="239"/>
      <c r="E35" s="238"/>
      <c r="F35" s="239"/>
      <c r="G35" s="238"/>
      <c r="H35" s="239"/>
      <c r="I35" s="238"/>
      <c r="J35" s="239"/>
      <c r="K35" s="238"/>
      <c r="L35" s="239"/>
      <c r="M35" s="242"/>
      <c r="N35" s="150" t="s">
        <v>276</v>
      </c>
      <c r="O35" s="238"/>
      <c r="P35" s="239"/>
      <c r="Q35" s="238"/>
      <c r="R35" s="239"/>
      <c r="S35" s="238"/>
      <c r="T35" s="239"/>
      <c r="U35" s="238"/>
      <c r="V35" s="239"/>
      <c r="W35" s="238"/>
      <c r="X35" s="239"/>
      <c r="Y35" s="242"/>
      <c r="Z35" s="150" t="s">
        <v>276</v>
      </c>
      <c r="AA35" s="238"/>
      <c r="AB35" s="239"/>
      <c r="AC35" s="238"/>
      <c r="AD35" s="239"/>
      <c r="AE35" s="238"/>
      <c r="AF35" s="239"/>
      <c r="AG35" s="238"/>
      <c r="AH35" s="239"/>
      <c r="AI35" s="238"/>
      <c r="AJ35" s="239"/>
      <c r="AL35" s="137">
        <v>30</v>
      </c>
      <c r="AM35" s="137" t="str">
        <f>IF(申込一覧表!AA31="","",申込一覧表!AA31)</f>
        <v/>
      </c>
      <c r="AN35" s="146" t="str">
        <f>IF(申込一覧表!B31="","",申込一覧表!B31)</f>
        <v/>
      </c>
    </row>
    <row r="36" spans="1:40" ht="17.25" customHeight="1">
      <c r="A36" s="240" t="s">
        <v>308</v>
      </c>
      <c r="B36" s="148" t="s">
        <v>273</v>
      </c>
      <c r="C36" s="245"/>
      <c r="D36" s="246"/>
      <c r="E36" s="245"/>
      <c r="F36" s="246"/>
      <c r="G36" s="245"/>
      <c r="H36" s="246"/>
      <c r="I36" s="245"/>
      <c r="J36" s="246"/>
      <c r="K36" s="245"/>
      <c r="L36" s="246"/>
      <c r="M36" s="240" t="s">
        <v>308</v>
      </c>
      <c r="N36" s="148" t="s">
        <v>273</v>
      </c>
      <c r="O36" s="245"/>
      <c r="P36" s="246"/>
      <c r="Q36" s="245"/>
      <c r="R36" s="246"/>
      <c r="S36" s="245"/>
      <c r="T36" s="246"/>
      <c r="U36" s="245"/>
      <c r="V36" s="246"/>
      <c r="W36" s="245"/>
      <c r="X36" s="246"/>
      <c r="Y36" s="240" t="s">
        <v>308</v>
      </c>
      <c r="Z36" s="148" t="s">
        <v>273</v>
      </c>
      <c r="AA36" s="245"/>
      <c r="AB36" s="246"/>
      <c r="AC36" s="245"/>
      <c r="AD36" s="246"/>
      <c r="AE36" s="245"/>
      <c r="AF36" s="246"/>
      <c r="AG36" s="245"/>
      <c r="AH36" s="246"/>
      <c r="AI36" s="245"/>
      <c r="AJ36" s="246"/>
      <c r="AL36" s="137">
        <v>31</v>
      </c>
      <c r="AM36" s="137" t="str">
        <f>IF(申込一覧表!AA32="","",申込一覧表!AA32)</f>
        <v/>
      </c>
      <c r="AN36" s="146" t="str">
        <f>IF(申込一覧表!B32="","",申込一覧表!B32)</f>
        <v/>
      </c>
    </row>
    <row r="37" spans="1:40" ht="17.25" customHeight="1">
      <c r="A37" s="241"/>
      <c r="B37" s="149" t="s">
        <v>274</v>
      </c>
      <c r="C37" s="236"/>
      <c r="D37" s="237"/>
      <c r="E37" s="236"/>
      <c r="F37" s="237"/>
      <c r="G37" s="236"/>
      <c r="H37" s="237"/>
      <c r="I37" s="236"/>
      <c r="J37" s="237"/>
      <c r="K37" s="236"/>
      <c r="L37" s="237"/>
      <c r="M37" s="241"/>
      <c r="N37" s="149" t="s">
        <v>274</v>
      </c>
      <c r="O37" s="236"/>
      <c r="P37" s="237"/>
      <c r="Q37" s="236"/>
      <c r="R37" s="237"/>
      <c r="S37" s="236"/>
      <c r="T37" s="237"/>
      <c r="U37" s="236"/>
      <c r="V37" s="237"/>
      <c r="W37" s="236"/>
      <c r="X37" s="237"/>
      <c r="Y37" s="241"/>
      <c r="Z37" s="149" t="s">
        <v>274</v>
      </c>
      <c r="AA37" s="236"/>
      <c r="AB37" s="237"/>
      <c r="AC37" s="236"/>
      <c r="AD37" s="237"/>
      <c r="AE37" s="236"/>
      <c r="AF37" s="237"/>
      <c r="AG37" s="236"/>
      <c r="AH37" s="237"/>
      <c r="AI37" s="236"/>
      <c r="AJ37" s="237"/>
      <c r="AL37" s="137">
        <v>32</v>
      </c>
      <c r="AM37" s="137" t="str">
        <f>IF(申込一覧表!AA33="","",申込一覧表!AA33)</f>
        <v/>
      </c>
      <c r="AN37" s="146" t="str">
        <f>IF(申込一覧表!B33="","",申込一覧表!B33)</f>
        <v/>
      </c>
    </row>
    <row r="38" spans="1:40" ht="17.25" customHeight="1">
      <c r="A38" s="241"/>
      <c r="B38" s="149" t="s">
        <v>275</v>
      </c>
      <c r="C38" s="236"/>
      <c r="D38" s="237"/>
      <c r="E38" s="236"/>
      <c r="F38" s="237"/>
      <c r="G38" s="236"/>
      <c r="H38" s="237"/>
      <c r="I38" s="236"/>
      <c r="J38" s="237"/>
      <c r="K38" s="236"/>
      <c r="L38" s="237"/>
      <c r="M38" s="241"/>
      <c r="N38" s="149" t="s">
        <v>275</v>
      </c>
      <c r="O38" s="236"/>
      <c r="P38" s="237"/>
      <c r="Q38" s="236"/>
      <c r="R38" s="237"/>
      <c r="S38" s="236"/>
      <c r="T38" s="237"/>
      <c r="U38" s="236"/>
      <c r="V38" s="237"/>
      <c r="W38" s="236"/>
      <c r="X38" s="237"/>
      <c r="Y38" s="241"/>
      <c r="Z38" s="149" t="s">
        <v>275</v>
      </c>
      <c r="AA38" s="236"/>
      <c r="AB38" s="237"/>
      <c r="AC38" s="236"/>
      <c r="AD38" s="237"/>
      <c r="AE38" s="236"/>
      <c r="AF38" s="237"/>
      <c r="AG38" s="236"/>
      <c r="AH38" s="237"/>
      <c r="AI38" s="236"/>
      <c r="AJ38" s="237"/>
      <c r="AL38" s="137">
        <v>33</v>
      </c>
      <c r="AM38" s="137" t="str">
        <f>IF(申込一覧表!AA34="","",申込一覧表!AA34)</f>
        <v/>
      </c>
      <c r="AN38" s="146" t="str">
        <f>IF(申込一覧表!B34="","",申込一覧表!B34)</f>
        <v/>
      </c>
    </row>
    <row r="39" spans="1:40" ht="17.25" customHeight="1" thickBot="1">
      <c r="A39" s="242"/>
      <c r="B39" s="150" t="s">
        <v>276</v>
      </c>
      <c r="C39" s="243"/>
      <c r="D39" s="244"/>
      <c r="E39" s="243"/>
      <c r="F39" s="244"/>
      <c r="G39" s="243"/>
      <c r="H39" s="244"/>
      <c r="I39" s="243"/>
      <c r="J39" s="244"/>
      <c r="K39" s="243"/>
      <c r="L39" s="244"/>
      <c r="M39" s="242"/>
      <c r="N39" s="150" t="s">
        <v>276</v>
      </c>
      <c r="O39" s="243"/>
      <c r="P39" s="244"/>
      <c r="Q39" s="243"/>
      <c r="R39" s="244"/>
      <c r="S39" s="243"/>
      <c r="T39" s="244"/>
      <c r="U39" s="243"/>
      <c r="V39" s="244"/>
      <c r="W39" s="243"/>
      <c r="X39" s="244"/>
      <c r="Y39" s="242"/>
      <c r="Z39" s="150" t="s">
        <v>276</v>
      </c>
      <c r="AA39" s="243"/>
      <c r="AB39" s="244"/>
      <c r="AC39" s="243"/>
      <c r="AD39" s="244"/>
      <c r="AE39" s="243"/>
      <c r="AF39" s="244"/>
      <c r="AG39" s="243"/>
      <c r="AH39" s="244"/>
      <c r="AI39" s="243"/>
      <c r="AJ39" s="244"/>
      <c r="AL39" s="137">
        <v>34</v>
      </c>
      <c r="AM39" s="137" t="str">
        <f>IF(申込一覧表!AA35="","",申込一覧表!AA35)</f>
        <v/>
      </c>
      <c r="AN39" s="146" t="str">
        <f>IF(申込一覧表!B35="","",申込一覧表!B35)</f>
        <v/>
      </c>
    </row>
    <row r="40" spans="1:40" ht="15.75" customHeight="1">
      <c r="A40" s="240" t="s">
        <v>303</v>
      </c>
      <c r="B40" s="148" t="s">
        <v>273</v>
      </c>
      <c r="C40" s="245"/>
      <c r="D40" s="246"/>
      <c r="E40" s="245"/>
      <c r="F40" s="246"/>
      <c r="G40" s="245"/>
      <c r="H40" s="246"/>
      <c r="I40" s="245"/>
      <c r="J40" s="246"/>
      <c r="K40" s="245"/>
      <c r="L40" s="246"/>
      <c r="M40" s="240" t="s">
        <v>303</v>
      </c>
      <c r="N40" s="148" t="s">
        <v>273</v>
      </c>
      <c r="O40" s="245"/>
      <c r="P40" s="246"/>
      <c r="Q40" s="245"/>
      <c r="R40" s="246"/>
      <c r="S40" s="245"/>
      <c r="T40" s="246"/>
      <c r="U40" s="245"/>
      <c r="V40" s="246"/>
      <c r="W40" s="245"/>
      <c r="X40" s="246"/>
      <c r="Y40" s="240" t="s">
        <v>303</v>
      </c>
      <c r="Z40" s="148" t="s">
        <v>273</v>
      </c>
      <c r="AA40" s="245"/>
      <c r="AB40" s="246"/>
      <c r="AC40" s="245"/>
      <c r="AD40" s="246"/>
      <c r="AE40" s="245"/>
      <c r="AF40" s="246"/>
      <c r="AG40" s="245"/>
      <c r="AH40" s="246"/>
      <c r="AI40" s="245"/>
      <c r="AJ40" s="246"/>
      <c r="AL40" s="137">
        <v>35</v>
      </c>
      <c r="AM40" s="137" t="str">
        <f>IF(申込一覧表!AA36="","",申込一覧表!AA36)</f>
        <v/>
      </c>
      <c r="AN40" s="146" t="str">
        <f>IF(申込一覧表!B36="","",申込一覧表!B36)</f>
        <v/>
      </c>
    </row>
    <row r="41" spans="1:40" ht="15.75" customHeight="1">
      <c r="A41" s="241"/>
      <c r="B41" s="149" t="s">
        <v>274</v>
      </c>
      <c r="C41" s="236"/>
      <c r="D41" s="237"/>
      <c r="E41" s="236"/>
      <c r="F41" s="237"/>
      <c r="G41" s="236"/>
      <c r="H41" s="237"/>
      <c r="I41" s="236"/>
      <c r="J41" s="237"/>
      <c r="K41" s="236"/>
      <c r="L41" s="237"/>
      <c r="M41" s="241"/>
      <c r="N41" s="149" t="s">
        <v>274</v>
      </c>
      <c r="O41" s="236"/>
      <c r="P41" s="237"/>
      <c r="Q41" s="236"/>
      <c r="R41" s="237"/>
      <c r="S41" s="236"/>
      <c r="T41" s="237"/>
      <c r="U41" s="236"/>
      <c r="V41" s="237"/>
      <c r="W41" s="236"/>
      <c r="X41" s="237"/>
      <c r="Y41" s="241"/>
      <c r="Z41" s="149" t="s">
        <v>274</v>
      </c>
      <c r="AA41" s="236"/>
      <c r="AB41" s="237"/>
      <c r="AC41" s="236"/>
      <c r="AD41" s="237"/>
      <c r="AE41" s="236"/>
      <c r="AF41" s="237"/>
      <c r="AG41" s="236"/>
      <c r="AH41" s="237"/>
      <c r="AI41" s="236"/>
      <c r="AJ41" s="237"/>
      <c r="AL41" s="137">
        <v>36</v>
      </c>
      <c r="AM41" s="137" t="str">
        <f>IF(申込一覧表!AA37="","",申込一覧表!AA37)</f>
        <v/>
      </c>
      <c r="AN41" s="146" t="str">
        <f>IF(申込一覧表!B37="","",申込一覧表!B37)</f>
        <v/>
      </c>
    </row>
    <row r="42" spans="1:40" ht="15.75" customHeight="1">
      <c r="A42" s="241"/>
      <c r="B42" s="149" t="s">
        <v>275</v>
      </c>
      <c r="C42" s="236"/>
      <c r="D42" s="237"/>
      <c r="E42" s="236"/>
      <c r="F42" s="237"/>
      <c r="G42" s="236"/>
      <c r="H42" s="237"/>
      <c r="I42" s="236"/>
      <c r="J42" s="237"/>
      <c r="K42" s="236"/>
      <c r="L42" s="237"/>
      <c r="M42" s="241"/>
      <c r="N42" s="149" t="s">
        <v>275</v>
      </c>
      <c r="O42" s="236"/>
      <c r="P42" s="237"/>
      <c r="Q42" s="236"/>
      <c r="R42" s="237"/>
      <c r="S42" s="236"/>
      <c r="T42" s="237"/>
      <c r="U42" s="236"/>
      <c r="V42" s="237"/>
      <c r="W42" s="236"/>
      <c r="X42" s="237"/>
      <c r="Y42" s="241"/>
      <c r="Z42" s="149" t="s">
        <v>275</v>
      </c>
      <c r="AA42" s="236"/>
      <c r="AB42" s="237"/>
      <c r="AC42" s="236"/>
      <c r="AD42" s="237"/>
      <c r="AE42" s="236"/>
      <c r="AF42" s="237"/>
      <c r="AG42" s="236"/>
      <c r="AH42" s="237"/>
      <c r="AI42" s="236"/>
      <c r="AJ42" s="237"/>
      <c r="AL42" s="137">
        <v>37</v>
      </c>
      <c r="AM42" s="137" t="str">
        <f>IF(申込一覧表!AA38="","",申込一覧表!AA38)</f>
        <v/>
      </c>
      <c r="AN42" s="146" t="str">
        <f>IF(申込一覧表!B38="","",申込一覧表!B38)</f>
        <v/>
      </c>
    </row>
    <row r="43" spans="1:40" ht="15.75" customHeight="1" thickBot="1">
      <c r="A43" s="242"/>
      <c r="B43" s="150" t="s">
        <v>276</v>
      </c>
      <c r="C43" s="243"/>
      <c r="D43" s="244"/>
      <c r="E43" s="243"/>
      <c r="F43" s="244"/>
      <c r="G43" s="243"/>
      <c r="H43" s="244"/>
      <c r="I43" s="243"/>
      <c r="J43" s="244"/>
      <c r="K43" s="243"/>
      <c r="L43" s="244"/>
      <c r="M43" s="242"/>
      <c r="N43" s="150" t="s">
        <v>276</v>
      </c>
      <c r="O43" s="243"/>
      <c r="P43" s="244"/>
      <c r="Q43" s="243"/>
      <c r="R43" s="244"/>
      <c r="S43" s="243"/>
      <c r="T43" s="244"/>
      <c r="U43" s="243"/>
      <c r="V43" s="244"/>
      <c r="W43" s="243"/>
      <c r="X43" s="244"/>
      <c r="Y43" s="242"/>
      <c r="Z43" s="150" t="s">
        <v>276</v>
      </c>
      <c r="AA43" s="243"/>
      <c r="AB43" s="244"/>
      <c r="AC43" s="243"/>
      <c r="AD43" s="244"/>
      <c r="AE43" s="243"/>
      <c r="AF43" s="244"/>
      <c r="AG43" s="243"/>
      <c r="AH43" s="244"/>
      <c r="AI43" s="243"/>
      <c r="AJ43" s="244"/>
      <c r="AL43" s="137">
        <v>38</v>
      </c>
      <c r="AM43" s="137" t="str">
        <f>IF(申込一覧表!AA39="","",申込一覧表!AA39)</f>
        <v/>
      </c>
      <c r="AN43" s="146" t="str">
        <f>IF(申込一覧表!B39="","",申込一覧表!B39)</f>
        <v/>
      </c>
    </row>
    <row r="44" spans="1:40" ht="15.75" customHeight="1">
      <c r="A44" s="240" t="s">
        <v>302</v>
      </c>
      <c r="B44" s="148" t="s">
        <v>273</v>
      </c>
      <c r="C44" s="245"/>
      <c r="D44" s="246"/>
      <c r="E44" s="245"/>
      <c r="F44" s="246"/>
      <c r="G44" s="245"/>
      <c r="H44" s="246"/>
      <c r="I44" s="245"/>
      <c r="J44" s="246"/>
      <c r="K44" s="245"/>
      <c r="L44" s="246"/>
      <c r="M44" s="240" t="s">
        <v>302</v>
      </c>
      <c r="N44" s="148" t="s">
        <v>273</v>
      </c>
      <c r="O44" s="245"/>
      <c r="P44" s="246"/>
      <c r="Q44" s="245"/>
      <c r="R44" s="246"/>
      <c r="S44" s="245"/>
      <c r="T44" s="246"/>
      <c r="U44" s="245"/>
      <c r="V44" s="246"/>
      <c r="W44" s="245"/>
      <c r="X44" s="246"/>
      <c r="Y44" s="240" t="s">
        <v>302</v>
      </c>
      <c r="Z44" s="148" t="s">
        <v>273</v>
      </c>
      <c r="AA44" s="245"/>
      <c r="AB44" s="246"/>
      <c r="AC44" s="245"/>
      <c r="AD44" s="246"/>
      <c r="AE44" s="245"/>
      <c r="AF44" s="246"/>
      <c r="AG44" s="245"/>
      <c r="AH44" s="246"/>
      <c r="AI44" s="245"/>
      <c r="AJ44" s="246"/>
      <c r="AL44" s="137">
        <v>39</v>
      </c>
      <c r="AM44" s="137" t="str">
        <f>IF(申込一覧表!AA40="","",申込一覧表!AA40)</f>
        <v/>
      </c>
      <c r="AN44" s="146" t="str">
        <f>IF(申込一覧表!B40="","",申込一覧表!B40)</f>
        <v/>
      </c>
    </row>
    <row r="45" spans="1:40" ht="15.75" customHeight="1">
      <c r="A45" s="241"/>
      <c r="B45" s="149" t="s">
        <v>274</v>
      </c>
      <c r="C45" s="236"/>
      <c r="D45" s="237"/>
      <c r="E45" s="236"/>
      <c r="F45" s="237"/>
      <c r="G45" s="236"/>
      <c r="H45" s="237"/>
      <c r="I45" s="236"/>
      <c r="J45" s="237"/>
      <c r="K45" s="236"/>
      <c r="L45" s="237"/>
      <c r="M45" s="241"/>
      <c r="N45" s="149" t="s">
        <v>274</v>
      </c>
      <c r="O45" s="236"/>
      <c r="P45" s="237"/>
      <c r="Q45" s="236"/>
      <c r="R45" s="237"/>
      <c r="S45" s="236"/>
      <c r="T45" s="237"/>
      <c r="U45" s="236"/>
      <c r="V45" s="237"/>
      <c r="W45" s="236"/>
      <c r="X45" s="237"/>
      <c r="Y45" s="241"/>
      <c r="Z45" s="149" t="s">
        <v>274</v>
      </c>
      <c r="AA45" s="236"/>
      <c r="AB45" s="237"/>
      <c r="AC45" s="236"/>
      <c r="AD45" s="237"/>
      <c r="AE45" s="236"/>
      <c r="AF45" s="237"/>
      <c r="AG45" s="236"/>
      <c r="AH45" s="237"/>
      <c r="AI45" s="236"/>
      <c r="AJ45" s="237"/>
      <c r="AL45" s="137">
        <v>40</v>
      </c>
      <c r="AM45" s="137" t="str">
        <f>IF(申込一覧表!AA41="","",申込一覧表!AA41)</f>
        <v/>
      </c>
      <c r="AN45" s="146" t="str">
        <f>IF(申込一覧表!B41="","",申込一覧表!B41)</f>
        <v/>
      </c>
    </row>
    <row r="46" spans="1:40" ht="15.75" customHeight="1">
      <c r="A46" s="241"/>
      <c r="B46" s="149" t="s">
        <v>275</v>
      </c>
      <c r="C46" s="236"/>
      <c r="D46" s="237"/>
      <c r="E46" s="236"/>
      <c r="F46" s="237"/>
      <c r="G46" s="236"/>
      <c r="H46" s="237"/>
      <c r="I46" s="236"/>
      <c r="J46" s="237"/>
      <c r="K46" s="236"/>
      <c r="L46" s="237"/>
      <c r="M46" s="241"/>
      <c r="N46" s="149" t="s">
        <v>275</v>
      </c>
      <c r="O46" s="236"/>
      <c r="P46" s="237"/>
      <c r="Q46" s="236"/>
      <c r="R46" s="237"/>
      <c r="S46" s="236"/>
      <c r="T46" s="237"/>
      <c r="U46" s="236"/>
      <c r="V46" s="237"/>
      <c r="W46" s="236"/>
      <c r="X46" s="237"/>
      <c r="Y46" s="241"/>
      <c r="Z46" s="149" t="s">
        <v>275</v>
      </c>
      <c r="AA46" s="236"/>
      <c r="AB46" s="237"/>
      <c r="AC46" s="236"/>
      <c r="AD46" s="237"/>
      <c r="AE46" s="236"/>
      <c r="AF46" s="237"/>
      <c r="AG46" s="236"/>
      <c r="AH46" s="237"/>
      <c r="AI46" s="236"/>
      <c r="AJ46" s="237"/>
      <c r="AL46" s="137">
        <v>41</v>
      </c>
      <c r="AM46" s="137" t="str">
        <f>IF(申込一覧表!AA42="","",申込一覧表!AA42)</f>
        <v/>
      </c>
      <c r="AN46" s="146" t="str">
        <f>IF(申込一覧表!B42="","",申込一覧表!B42)</f>
        <v/>
      </c>
    </row>
    <row r="47" spans="1:40" ht="15.75" customHeight="1" thickBot="1">
      <c r="A47" s="242"/>
      <c r="B47" s="150" t="s">
        <v>276</v>
      </c>
      <c r="C47" s="243"/>
      <c r="D47" s="244"/>
      <c r="E47" s="243"/>
      <c r="F47" s="244"/>
      <c r="G47" s="243"/>
      <c r="H47" s="244"/>
      <c r="I47" s="243"/>
      <c r="J47" s="244"/>
      <c r="K47" s="243"/>
      <c r="L47" s="244"/>
      <c r="M47" s="242"/>
      <c r="N47" s="150" t="s">
        <v>276</v>
      </c>
      <c r="O47" s="243"/>
      <c r="P47" s="244"/>
      <c r="Q47" s="243"/>
      <c r="R47" s="244"/>
      <c r="S47" s="243"/>
      <c r="T47" s="244"/>
      <c r="U47" s="243"/>
      <c r="V47" s="244"/>
      <c r="W47" s="243"/>
      <c r="X47" s="244"/>
      <c r="Y47" s="242"/>
      <c r="Z47" s="150" t="s">
        <v>276</v>
      </c>
      <c r="AA47" s="243"/>
      <c r="AB47" s="244"/>
      <c r="AC47" s="243"/>
      <c r="AD47" s="244"/>
      <c r="AE47" s="243"/>
      <c r="AF47" s="244"/>
      <c r="AG47" s="243"/>
      <c r="AH47" s="244"/>
      <c r="AI47" s="243"/>
      <c r="AJ47" s="244"/>
      <c r="AL47" s="137">
        <v>42</v>
      </c>
      <c r="AM47" s="137" t="str">
        <f>IF(申込一覧表!AA43="","",申込一覧表!AA43)</f>
        <v/>
      </c>
      <c r="AN47" s="146" t="str">
        <f>IF(申込一覧表!B43="","",申込一覧表!B43)</f>
        <v/>
      </c>
    </row>
    <row r="48" spans="1:40" ht="14.25" customHeight="1">
      <c r="A48" s="240" t="s">
        <v>300</v>
      </c>
      <c r="B48" s="148" t="s">
        <v>273</v>
      </c>
      <c r="C48" s="245"/>
      <c r="D48" s="246"/>
      <c r="E48" s="245"/>
      <c r="F48" s="246"/>
      <c r="G48" s="245"/>
      <c r="H48" s="246"/>
      <c r="I48" s="245"/>
      <c r="J48" s="246"/>
      <c r="K48" s="245"/>
      <c r="L48" s="246"/>
      <c r="M48" s="240" t="s">
        <v>300</v>
      </c>
      <c r="N48" s="148" t="s">
        <v>273</v>
      </c>
      <c r="O48" s="245"/>
      <c r="P48" s="246"/>
      <c r="Q48" s="245"/>
      <c r="R48" s="246"/>
      <c r="S48" s="245"/>
      <c r="T48" s="246"/>
      <c r="U48" s="245"/>
      <c r="V48" s="246"/>
      <c r="W48" s="245"/>
      <c r="X48" s="246"/>
      <c r="Y48" s="240" t="s">
        <v>300</v>
      </c>
      <c r="Z48" s="148" t="s">
        <v>273</v>
      </c>
      <c r="AA48" s="245"/>
      <c r="AB48" s="246"/>
      <c r="AC48" s="245"/>
      <c r="AD48" s="246"/>
      <c r="AE48" s="245"/>
      <c r="AF48" s="246"/>
      <c r="AG48" s="245"/>
      <c r="AH48" s="246"/>
      <c r="AI48" s="245"/>
      <c r="AJ48" s="246"/>
      <c r="AL48" s="137">
        <v>43</v>
      </c>
      <c r="AM48" s="137" t="str">
        <f>IF(申込一覧表!AA44="","",申込一覧表!AA44)</f>
        <v/>
      </c>
      <c r="AN48" s="146" t="str">
        <f>IF(申込一覧表!B44="","",申込一覧表!B44)</f>
        <v/>
      </c>
    </row>
    <row r="49" spans="1:40" ht="14.25" customHeight="1">
      <c r="A49" s="241"/>
      <c r="B49" s="149" t="s">
        <v>274</v>
      </c>
      <c r="C49" s="236"/>
      <c r="D49" s="237"/>
      <c r="E49" s="236"/>
      <c r="F49" s="237"/>
      <c r="G49" s="236"/>
      <c r="H49" s="237"/>
      <c r="I49" s="236"/>
      <c r="J49" s="237"/>
      <c r="K49" s="236"/>
      <c r="L49" s="237"/>
      <c r="M49" s="241"/>
      <c r="N49" s="149" t="s">
        <v>274</v>
      </c>
      <c r="O49" s="236"/>
      <c r="P49" s="237"/>
      <c r="Q49" s="236"/>
      <c r="R49" s="237"/>
      <c r="S49" s="236"/>
      <c r="T49" s="237"/>
      <c r="U49" s="236"/>
      <c r="V49" s="237"/>
      <c r="W49" s="236"/>
      <c r="X49" s="237"/>
      <c r="Y49" s="241"/>
      <c r="Z49" s="149" t="s">
        <v>274</v>
      </c>
      <c r="AA49" s="236"/>
      <c r="AB49" s="237"/>
      <c r="AC49" s="236"/>
      <c r="AD49" s="237"/>
      <c r="AE49" s="236"/>
      <c r="AF49" s="237"/>
      <c r="AG49" s="236"/>
      <c r="AH49" s="237"/>
      <c r="AI49" s="236"/>
      <c r="AJ49" s="237"/>
      <c r="AL49" s="137">
        <v>44</v>
      </c>
      <c r="AM49" s="137" t="str">
        <f>IF(申込一覧表!AA45="","",申込一覧表!AA45)</f>
        <v/>
      </c>
      <c r="AN49" s="146" t="str">
        <f>IF(申込一覧表!B45="","",申込一覧表!B45)</f>
        <v/>
      </c>
    </row>
    <row r="50" spans="1:40" ht="14.25" customHeight="1">
      <c r="A50" s="241"/>
      <c r="B50" s="149" t="s">
        <v>275</v>
      </c>
      <c r="C50" s="236"/>
      <c r="D50" s="237"/>
      <c r="E50" s="236"/>
      <c r="F50" s="237"/>
      <c r="G50" s="236"/>
      <c r="H50" s="237"/>
      <c r="I50" s="236"/>
      <c r="J50" s="237"/>
      <c r="K50" s="236"/>
      <c r="L50" s="237"/>
      <c r="M50" s="241"/>
      <c r="N50" s="149" t="s">
        <v>275</v>
      </c>
      <c r="O50" s="236"/>
      <c r="P50" s="237"/>
      <c r="Q50" s="236"/>
      <c r="R50" s="237"/>
      <c r="S50" s="236"/>
      <c r="T50" s="237"/>
      <c r="U50" s="236"/>
      <c r="V50" s="237"/>
      <c r="W50" s="236"/>
      <c r="X50" s="237"/>
      <c r="Y50" s="241"/>
      <c r="Z50" s="149" t="s">
        <v>275</v>
      </c>
      <c r="AA50" s="236"/>
      <c r="AB50" s="237"/>
      <c r="AC50" s="236"/>
      <c r="AD50" s="237"/>
      <c r="AE50" s="236"/>
      <c r="AF50" s="237"/>
      <c r="AG50" s="236"/>
      <c r="AH50" s="237"/>
      <c r="AI50" s="236"/>
      <c r="AJ50" s="237"/>
      <c r="AL50" s="137">
        <v>45</v>
      </c>
      <c r="AM50" s="137" t="str">
        <f>IF(申込一覧表!AA46="","",申込一覧表!AA46)</f>
        <v/>
      </c>
      <c r="AN50" s="146" t="str">
        <f>IF(申込一覧表!B46="","",申込一覧表!B46)</f>
        <v/>
      </c>
    </row>
    <row r="51" spans="1:40" ht="14.25" customHeight="1" thickBot="1">
      <c r="A51" s="242"/>
      <c r="B51" s="150" t="s">
        <v>276</v>
      </c>
      <c r="C51" s="243"/>
      <c r="D51" s="244"/>
      <c r="E51" s="243"/>
      <c r="F51" s="244"/>
      <c r="G51" s="243"/>
      <c r="H51" s="244"/>
      <c r="I51" s="243"/>
      <c r="J51" s="244"/>
      <c r="K51" s="243"/>
      <c r="L51" s="244"/>
      <c r="M51" s="242"/>
      <c r="N51" s="150" t="s">
        <v>276</v>
      </c>
      <c r="O51" s="243"/>
      <c r="P51" s="244"/>
      <c r="Q51" s="243"/>
      <c r="R51" s="244"/>
      <c r="S51" s="243"/>
      <c r="T51" s="244"/>
      <c r="U51" s="243"/>
      <c r="V51" s="244"/>
      <c r="W51" s="243"/>
      <c r="X51" s="244"/>
      <c r="Y51" s="242"/>
      <c r="Z51" s="150" t="s">
        <v>276</v>
      </c>
      <c r="AA51" s="243"/>
      <c r="AB51" s="244"/>
      <c r="AC51" s="243"/>
      <c r="AD51" s="244"/>
      <c r="AE51" s="243"/>
      <c r="AF51" s="244"/>
      <c r="AG51" s="243"/>
      <c r="AH51" s="244"/>
      <c r="AI51" s="243"/>
      <c r="AJ51" s="244"/>
      <c r="AL51" s="137">
        <v>46</v>
      </c>
      <c r="AM51" s="137" t="str">
        <f>IF(申込一覧表!AA47="","",申込一覧表!AA47)</f>
        <v/>
      </c>
      <c r="AN51" s="146" t="str">
        <f>IF(申込一覧表!B47="","",申込一覧表!B47)</f>
        <v/>
      </c>
    </row>
    <row r="52" spans="1:40" ht="14.25" customHeight="1">
      <c r="A52" s="240" t="s">
        <v>297</v>
      </c>
      <c r="B52" s="148" t="s">
        <v>273</v>
      </c>
      <c r="C52" s="245"/>
      <c r="D52" s="246"/>
      <c r="E52" s="245"/>
      <c r="F52" s="246"/>
      <c r="G52" s="245"/>
      <c r="H52" s="246"/>
      <c r="I52" s="245"/>
      <c r="J52" s="246"/>
      <c r="K52" s="245"/>
      <c r="L52" s="246"/>
      <c r="M52" s="240" t="s">
        <v>297</v>
      </c>
      <c r="N52" s="148" t="s">
        <v>273</v>
      </c>
      <c r="O52" s="245"/>
      <c r="P52" s="246"/>
      <c r="Q52" s="245"/>
      <c r="R52" s="246"/>
      <c r="S52" s="245"/>
      <c r="T52" s="246"/>
      <c r="U52" s="245"/>
      <c r="V52" s="246"/>
      <c r="W52" s="245"/>
      <c r="X52" s="246"/>
      <c r="Y52" s="240" t="s">
        <v>297</v>
      </c>
      <c r="Z52" s="148" t="s">
        <v>273</v>
      </c>
      <c r="AA52" s="245"/>
      <c r="AB52" s="246"/>
      <c r="AC52" s="245"/>
      <c r="AD52" s="246"/>
      <c r="AE52" s="245"/>
      <c r="AF52" s="246"/>
      <c r="AG52" s="245"/>
      <c r="AH52" s="246"/>
      <c r="AI52" s="245"/>
      <c r="AJ52" s="246"/>
      <c r="AL52" s="137">
        <v>47</v>
      </c>
      <c r="AM52" s="137" t="str">
        <f>IF(申込一覧表!AA48="","",申込一覧表!AA48)</f>
        <v/>
      </c>
      <c r="AN52" s="146" t="str">
        <f>IF(申込一覧表!B48="","",申込一覧表!B48)</f>
        <v/>
      </c>
    </row>
    <row r="53" spans="1:40" ht="14.25" customHeight="1">
      <c r="A53" s="241"/>
      <c r="B53" s="149" t="s">
        <v>274</v>
      </c>
      <c r="C53" s="236"/>
      <c r="D53" s="237"/>
      <c r="E53" s="236"/>
      <c r="F53" s="237"/>
      <c r="G53" s="236"/>
      <c r="H53" s="237"/>
      <c r="I53" s="236"/>
      <c r="J53" s="237"/>
      <c r="K53" s="236"/>
      <c r="L53" s="237"/>
      <c r="M53" s="241"/>
      <c r="N53" s="149" t="s">
        <v>274</v>
      </c>
      <c r="O53" s="236"/>
      <c r="P53" s="237"/>
      <c r="Q53" s="236"/>
      <c r="R53" s="237"/>
      <c r="S53" s="236"/>
      <c r="T53" s="237"/>
      <c r="U53" s="236"/>
      <c r="V53" s="237"/>
      <c r="W53" s="236"/>
      <c r="X53" s="237"/>
      <c r="Y53" s="241"/>
      <c r="Z53" s="149" t="s">
        <v>274</v>
      </c>
      <c r="AA53" s="236"/>
      <c r="AB53" s="237"/>
      <c r="AC53" s="236"/>
      <c r="AD53" s="237"/>
      <c r="AE53" s="236"/>
      <c r="AF53" s="237"/>
      <c r="AG53" s="236"/>
      <c r="AH53" s="237"/>
      <c r="AI53" s="236"/>
      <c r="AJ53" s="237"/>
      <c r="AL53" s="137">
        <v>48</v>
      </c>
      <c r="AM53" s="137" t="str">
        <f>IF(申込一覧表!AA49="","",申込一覧表!AA49)</f>
        <v/>
      </c>
      <c r="AN53" s="146" t="str">
        <f>IF(申込一覧表!B49="","",申込一覧表!B49)</f>
        <v/>
      </c>
    </row>
    <row r="54" spans="1:40" ht="14.25" customHeight="1">
      <c r="A54" s="241"/>
      <c r="B54" s="149" t="s">
        <v>275</v>
      </c>
      <c r="C54" s="236"/>
      <c r="D54" s="237"/>
      <c r="E54" s="236"/>
      <c r="F54" s="237"/>
      <c r="G54" s="236"/>
      <c r="H54" s="237"/>
      <c r="I54" s="236"/>
      <c r="J54" s="237"/>
      <c r="K54" s="236"/>
      <c r="L54" s="237"/>
      <c r="M54" s="241"/>
      <c r="N54" s="149" t="s">
        <v>275</v>
      </c>
      <c r="O54" s="236"/>
      <c r="P54" s="237"/>
      <c r="Q54" s="236"/>
      <c r="R54" s="237"/>
      <c r="S54" s="236"/>
      <c r="T54" s="237"/>
      <c r="U54" s="236"/>
      <c r="V54" s="237"/>
      <c r="W54" s="236"/>
      <c r="X54" s="237"/>
      <c r="Y54" s="241"/>
      <c r="Z54" s="149" t="s">
        <v>275</v>
      </c>
      <c r="AA54" s="236"/>
      <c r="AB54" s="237"/>
      <c r="AC54" s="236"/>
      <c r="AD54" s="237"/>
      <c r="AE54" s="236"/>
      <c r="AF54" s="237"/>
      <c r="AG54" s="236"/>
      <c r="AH54" s="237"/>
      <c r="AI54" s="236"/>
      <c r="AJ54" s="237"/>
      <c r="AL54" s="137">
        <v>49</v>
      </c>
      <c r="AM54" s="137" t="str">
        <f>IF(申込一覧表!AA50="","",申込一覧表!AA50)</f>
        <v/>
      </c>
      <c r="AN54" s="146" t="str">
        <f>IF(申込一覧表!B50="","",申込一覧表!B50)</f>
        <v/>
      </c>
    </row>
    <row r="55" spans="1:40" ht="14.25" customHeight="1" thickBot="1">
      <c r="A55" s="242"/>
      <c r="B55" s="150" t="s">
        <v>276</v>
      </c>
      <c r="C55" s="243"/>
      <c r="D55" s="244"/>
      <c r="E55" s="243"/>
      <c r="F55" s="244"/>
      <c r="G55" s="243"/>
      <c r="H55" s="244"/>
      <c r="I55" s="243"/>
      <c r="J55" s="244"/>
      <c r="K55" s="243"/>
      <c r="L55" s="244"/>
      <c r="M55" s="242"/>
      <c r="N55" s="150" t="s">
        <v>276</v>
      </c>
      <c r="O55" s="243"/>
      <c r="P55" s="244"/>
      <c r="Q55" s="243"/>
      <c r="R55" s="244"/>
      <c r="S55" s="243"/>
      <c r="T55" s="244"/>
      <c r="U55" s="243"/>
      <c r="V55" s="244"/>
      <c r="W55" s="243"/>
      <c r="X55" s="244"/>
      <c r="Y55" s="242"/>
      <c r="Z55" s="150" t="s">
        <v>276</v>
      </c>
      <c r="AA55" s="243"/>
      <c r="AB55" s="244"/>
      <c r="AC55" s="243"/>
      <c r="AD55" s="244"/>
      <c r="AE55" s="243"/>
      <c r="AF55" s="244"/>
      <c r="AG55" s="243"/>
      <c r="AH55" s="244"/>
      <c r="AI55" s="243"/>
      <c r="AJ55" s="244"/>
      <c r="AL55" s="137">
        <v>50</v>
      </c>
      <c r="AM55" s="137" t="str">
        <f>IF(申込一覧表!AA51="","",申込一覧表!AA51)</f>
        <v/>
      </c>
      <c r="AN55" s="146" t="str">
        <f>IF(申込一覧表!B51="","",申込一覧表!B51)</f>
        <v/>
      </c>
    </row>
    <row r="56" spans="1:40" ht="14.25" customHeight="1">
      <c r="A56" s="240" t="s">
        <v>272</v>
      </c>
      <c r="B56" s="148" t="s">
        <v>273</v>
      </c>
      <c r="C56" s="245"/>
      <c r="D56" s="246"/>
      <c r="E56" s="245"/>
      <c r="F56" s="246"/>
      <c r="G56" s="245"/>
      <c r="H56" s="246"/>
      <c r="I56" s="245"/>
      <c r="J56" s="246"/>
      <c r="K56" s="245"/>
      <c r="L56" s="246"/>
      <c r="M56" s="240" t="s">
        <v>272</v>
      </c>
      <c r="N56" s="148" t="s">
        <v>273</v>
      </c>
      <c r="O56" s="245"/>
      <c r="P56" s="246"/>
      <c r="Q56" s="245"/>
      <c r="R56" s="246"/>
      <c r="S56" s="245"/>
      <c r="T56" s="246"/>
      <c r="U56" s="245"/>
      <c r="V56" s="246"/>
      <c r="W56" s="245"/>
      <c r="X56" s="246"/>
      <c r="Y56" s="240" t="s">
        <v>272</v>
      </c>
      <c r="Z56" s="148" t="s">
        <v>273</v>
      </c>
      <c r="AA56" s="245"/>
      <c r="AB56" s="246"/>
      <c r="AC56" s="245"/>
      <c r="AD56" s="246"/>
      <c r="AE56" s="245"/>
      <c r="AF56" s="246"/>
      <c r="AG56" s="245"/>
      <c r="AH56" s="246"/>
      <c r="AI56" s="245"/>
      <c r="AJ56" s="246"/>
      <c r="AL56" s="137">
        <v>51</v>
      </c>
      <c r="AM56" s="137" t="str">
        <f>IF(申込一覧表!AA52="","",申込一覧表!AA52)</f>
        <v/>
      </c>
      <c r="AN56" s="146" t="str">
        <f>IF(申込一覧表!B52="","",申込一覧表!B52)</f>
        <v/>
      </c>
    </row>
    <row r="57" spans="1:40" ht="14.25" customHeight="1">
      <c r="A57" s="241"/>
      <c r="B57" s="149" t="s">
        <v>274</v>
      </c>
      <c r="C57" s="236"/>
      <c r="D57" s="237"/>
      <c r="E57" s="236"/>
      <c r="F57" s="237"/>
      <c r="G57" s="236"/>
      <c r="H57" s="237"/>
      <c r="I57" s="236"/>
      <c r="J57" s="237"/>
      <c r="K57" s="236"/>
      <c r="L57" s="237"/>
      <c r="M57" s="241"/>
      <c r="N57" s="149" t="s">
        <v>274</v>
      </c>
      <c r="O57" s="236"/>
      <c r="P57" s="237"/>
      <c r="Q57" s="236"/>
      <c r="R57" s="237"/>
      <c r="S57" s="236"/>
      <c r="T57" s="237"/>
      <c r="U57" s="236"/>
      <c r="V57" s="237"/>
      <c r="W57" s="236"/>
      <c r="X57" s="237"/>
      <c r="Y57" s="241"/>
      <c r="Z57" s="149" t="s">
        <v>274</v>
      </c>
      <c r="AA57" s="236"/>
      <c r="AB57" s="237"/>
      <c r="AC57" s="236"/>
      <c r="AD57" s="237"/>
      <c r="AE57" s="236"/>
      <c r="AF57" s="237"/>
      <c r="AG57" s="236"/>
      <c r="AH57" s="237"/>
      <c r="AI57" s="236"/>
      <c r="AJ57" s="237"/>
      <c r="AL57" s="137">
        <v>52</v>
      </c>
      <c r="AM57" s="137" t="str">
        <f>IF(申込一覧表!AA53="","",申込一覧表!AA53)</f>
        <v/>
      </c>
      <c r="AN57" s="146" t="str">
        <f>IF(申込一覧表!B53="","",申込一覧表!B53)</f>
        <v/>
      </c>
    </row>
    <row r="58" spans="1:40" ht="14.25" customHeight="1">
      <c r="A58" s="241"/>
      <c r="B58" s="149" t="s">
        <v>275</v>
      </c>
      <c r="C58" s="236"/>
      <c r="D58" s="237"/>
      <c r="E58" s="236"/>
      <c r="F58" s="237"/>
      <c r="G58" s="236"/>
      <c r="H58" s="237"/>
      <c r="I58" s="236"/>
      <c r="J58" s="237"/>
      <c r="K58" s="236"/>
      <c r="L58" s="237"/>
      <c r="M58" s="241"/>
      <c r="N58" s="149" t="s">
        <v>275</v>
      </c>
      <c r="O58" s="236"/>
      <c r="P58" s="237"/>
      <c r="Q58" s="236"/>
      <c r="R58" s="237"/>
      <c r="S58" s="236"/>
      <c r="T58" s="237"/>
      <c r="U58" s="236"/>
      <c r="V58" s="237"/>
      <c r="W58" s="236"/>
      <c r="X58" s="237"/>
      <c r="Y58" s="241"/>
      <c r="Z58" s="149" t="s">
        <v>275</v>
      </c>
      <c r="AA58" s="236"/>
      <c r="AB58" s="237"/>
      <c r="AC58" s="236"/>
      <c r="AD58" s="237"/>
      <c r="AE58" s="236"/>
      <c r="AF58" s="237"/>
      <c r="AG58" s="236"/>
      <c r="AH58" s="237"/>
      <c r="AI58" s="236"/>
      <c r="AJ58" s="237"/>
      <c r="AL58" s="137">
        <v>53</v>
      </c>
      <c r="AM58" s="137" t="str">
        <f>IF(申込一覧表!AA54="","",申込一覧表!AA54)</f>
        <v/>
      </c>
      <c r="AN58" s="146" t="str">
        <f>IF(申込一覧表!B54="","",申込一覧表!B54)</f>
        <v/>
      </c>
    </row>
    <row r="59" spans="1:40" ht="14.25" customHeight="1" thickBot="1">
      <c r="A59" s="242"/>
      <c r="B59" s="150" t="s">
        <v>276</v>
      </c>
      <c r="C59" s="243"/>
      <c r="D59" s="244"/>
      <c r="E59" s="243"/>
      <c r="F59" s="244"/>
      <c r="G59" s="243"/>
      <c r="H59" s="244"/>
      <c r="I59" s="243"/>
      <c r="J59" s="244"/>
      <c r="K59" s="243"/>
      <c r="L59" s="244"/>
      <c r="M59" s="242"/>
      <c r="N59" s="150" t="s">
        <v>276</v>
      </c>
      <c r="O59" s="243"/>
      <c r="P59" s="244"/>
      <c r="Q59" s="243"/>
      <c r="R59" s="244"/>
      <c r="S59" s="243"/>
      <c r="T59" s="244"/>
      <c r="U59" s="243"/>
      <c r="V59" s="244"/>
      <c r="W59" s="243"/>
      <c r="X59" s="244"/>
      <c r="Y59" s="242"/>
      <c r="Z59" s="150" t="s">
        <v>276</v>
      </c>
      <c r="AA59" s="243"/>
      <c r="AB59" s="244"/>
      <c r="AC59" s="243"/>
      <c r="AD59" s="244"/>
      <c r="AE59" s="243"/>
      <c r="AF59" s="244"/>
      <c r="AG59" s="243"/>
      <c r="AH59" s="244"/>
      <c r="AI59" s="243"/>
      <c r="AJ59" s="244"/>
      <c r="AL59" s="137">
        <v>54</v>
      </c>
      <c r="AM59" s="137" t="str">
        <f>IF(申込一覧表!AA55="","",申込一覧表!AA55)</f>
        <v/>
      </c>
      <c r="AN59" s="146" t="str">
        <f>IF(申込一覧表!B55="","",申込一覧表!B55)</f>
        <v/>
      </c>
    </row>
    <row r="60" spans="1:40" ht="14.25" customHeight="1">
      <c r="A60" s="240" t="s">
        <v>277</v>
      </c>
      <c r="B60" s="148" t="s">
        <v>273</v>
      </c>
      <c r="C60" s="245"/>
      <c r="D60" s="246"/>
      <c r="E60" s="245"/>
      <c r="F60" s="246"/>
      <c r="G60" s="245"/>
      <c r="H60" s="246"/>
      <c r="I60" s="245"/>
      <c r="J60" s="246"/>
      <c r="K60" s="245"/>
      <c r="L60" s="246"/>
      <c r="M60" s="240" t="s">
        <v>277</v>
      </c>
      <c r="N60" s="148" t="s">
        <v>273</v>
      </c>
      <c r="O60" s="245"/>
      <c r="P60" s="246"/>
      <c r="Q60" s="245"/>
      <c r="R60" s="246"/>
      <c r="S60" s="245"/>
      <c r="T60" s="246"/>
      <c r="U60" s="245"/>
      <c r="V60" s="246"/>
      <c r="W60" s="245"/>
      <c r="X60" s="246"/>
      <c r="Y60" s="240" t="s">
        <v>277</v>
      </c>
      <c r="Z60" s="148" t="s">
        <v>273</v>
      </c>
      <c r="AA60" s="245"/>
      <c r="AB60" s="246"/>
      <c r="AC60" s="245"/>
      <c r="AD60" s="246"/>
      <c r="AE60" s="245"/>
      <c r="AF60" s="246"/>
      <c r="AG60" s="245"/>
      <c r="AH60" s="246"/>
      <c r="AI60" s="245"/>
      <c r="AJ60" s="246"/>
      <c r="AL60" s="137">
        <v>55</v>
      </c>
      <c r="AM60" s="137" t="str">
        <f>IF(申込一覧表!AA56="","",申込一覧表!AA56)</f>
        <v/>
      </c>
      <c r="AN60" s="146" t="str">
        <f>IF(申込一覧表!B56="","",申込一覧表!B56)</f>
        <v/>
      </c>
    </row>
    <row r="61" spans="1:40" ht="14.25" customHeight="1">
      <c r="A61" s="241"/>
      <c r="B61" s="149" t="s">
        <v>274</v>
      </c>
      <c r="C61" s="236"/>
      <c r="D61" s="237"/>
      <c r="E61" s="236"/>
      <c r="F61" s="237"/>
      <c r="G61" s="236"/>
      <c r="H61" s="237"/>
      <c r="I61" s="236"/>
      <c r="J61" s="237"/>
      <c r="K61" s="236"/>
      <c r="L61" s="237"/>
      <c r="M61" s="241"/>
      <c r="N61" s="149" t="s">
        <v>274</v>
      </c>
      <c r="O61" s="236"/>
      <c r="P61" s="237"/>
      <c r="Q61" s="236"/>
      <c r="R61" s="237"/>
      <c r="S61" s="236"/>
      <c r="T61" s="237"/>
      <c r="U61" s="236"/>
      <c r="V61" s="237"/>
      <c r="W61" s="236"/>
      <c r="X61" s="237"/>
      <c r="Y61" s="241"/>
      <c r="Z61" s="149" t="s">
        <v>274</v>
      </c>
      <c r="AA61" s="236"/>
      <c r="AB61" s="237"/>
      <c r="AC61" s="236"/>
      <c r="AD61" s="237"/>
      <c r="AE61" s="236"/>
      <c r="AF61" s="237"/>
      <c r="AG61" s="236"/>
      <c r="AH61" s="237"/>
      <c r="AI61" s="236"/>
      <c r="AJ61" s="237"/>
      <c r="AL61" s="137">
        <v>56</v>
      </c>
      <c r="AM61" s="137" t="str">
        <f>IF(申込一覧表!AA57="","",申込一覧表!AA57)</f>
        <v/>
      </c>
      <c r="AN61" s="146" t="str">
        <f>IF(申込一覧表!B57="","",申込一覧表!B57)</f>
        <v/>
      </c>
    </row>
    <row r="62" spans="1:40" ht="14.25" customHeight="1">
      <c r="A62" s="241"/>
      <c r="B62" s="149" t="s">
        <v>275</v>
      </c>
      <c r="C62" s="236"/>
      <c r="D62" s="237"/>
      <c r="E62" s="236"/>
      <c r="F62" s="237"/>
      <c r="G62" s="236"/>
      <c r="H62" s="237"/>
      <c r="I62" s="236"/>
      <c r="J62" s="237"/>
      <c r="K62" s="236"/>
      <c r="L62" s="237"/>
      <c r="M62" s="241"/>
      <c r="N62" s="149" t="s">
        <v>275</v>
      </c>
      <c r="O62" s="236"/>
      <c r="P62" s="237"/>
      <c r="Q62" s="236"/>
      <c r="R62" s="237"/>
      <c r="S62" s="236"/>
      <c r="T62" s="237"/>
      <c r="U62" s="236"/>
      <c r="V62" s="237"/>
      <c r="W62" s="236"/>
      <c r="X62" s="237"/>
      <c r="Y62" s="241"/>
      <c r="Z62" s="149" t="s">
        <v>275</v>
      </c>
      <c r="AA62" s="236"/>
      <c r="AB62" s="237"/>
      <c r="AC62" s="236"/>
      <c r="AD62" s="237"/>
      <c r="AE62" s="236"/>
      <c r="AF62" s="237"/>
      <c r="AG62" s="236"/>
      <c r="AH62" s="237"/>
      <c r="AI62" s="236"/>
      <c r="AJ62" s="237"/>
      <c r="AL62" s="137">
        <v>57</v>
      </c>
      <c r="AM62" s="137" t="str">
        <f>IF(申込一覧表!AA58="","",申込一覧表!AA58)</f>
        <v/>
      </c>
      <c r="AN62" s="146" t="str">
        <f>IF(申込一覧表!B58="","",申込一覧表!B58)</f>
        <v/>
      </c>
    </row>
    <row r="63" spans="1:40" ht="14.25" customHeight="1" thickBot="1">
      <c r="A63" s="242"/>
      <c r="B63" s="150" t="s">
        <v>276</v>
      </c>
      <c r="C63" s="243"/>
      <c r="D63" s="244"/>
      <c r="E63" s="243"/>
      <c r="F63" s="244"/>
      <c r="G63" s="243"/>
      <c r="H63" s="244"/>
      <c r="I63" s="243"/>
      <c r="J63" s="244"/>
      <c r="K63" s="243"/>
      <c r="L63" s="244"/>
      <c r="M63" s="242"/>
      <c r="N63" s="150" t="s">
        <v>276</v>
      </c>
      <c r="O63" s="243"/>
      <c r="P63" s="244"/>
      <c r="Q63" s="243"/>
      <c r="R63" s="244"/>
      <c r="S63" s="243"/>
      <c r="T63" s="244"/>
      <c r="U63" s="243"/>
      <c r="V63" s="244"/>
      <c r="W63" s="243"/>
      <c r="X63" s="244"/>
      <c r="Y63" s="242"/>
      <c r="Z63" s="150" t="s">
        <v>276</v>
      </c>
      <c r="AA63" s="243"/>
      <c r="AB63" s="244"/>
      <c r="AC63" s="243"/>
      <c r="AD63" s="244"/>
      <c r="AE63" s="243"/>
      <c r="AF63" s="244"/>
      <c r="AG63" s="243"/>
      <c r="AH63" s="244"/>
      <c r="AI63" s="243"/>
      <c r="AJ63" s="244"/>
      <c r="AL63" s="137">
        <v>58</v>
      </c>
      <c r="AM63" s="137" t="str">
        <f>IF(申込一覧表!AA59="","",申込一覧表!AA59)</f>
        <v/>
      </c>
      <c r="AN63" s="146" t="str">
        <f>IF(申込一覧表!B59="","",申込一覧表!B59)</f>
        <v/>
      </c>
    </row>
    <row r="64" spans="1:40" ht="15.75" customHeight="1">
      <c r="A64" s="240" t="s">
        <v>278</v>
      </c>
      <c r="B64" s="148" t="s">
        <v>273</v>
      </c>
      <c r="C64" s="245"/>
      <c r="D64" s="246"/>
      <c r="E64" s="245"/>
      <c r="F64" s="246"/>
      <c r="G64" s="245"/>
      <c r="H64" s="246"/>
      <c r="I64" s="245"/>
      <c r="J64" s="246"/>
      <c r="K64" s="245"/>
      <c r="L64" s="246"/>
      <c r="M64" s="240" t="s">
        <v>278</v>
      </c>
      <c r="N64" s="148" t="s">
        <v>273</v>
      </c>
      <c r="O64" s="245"/>
      <c r="P64" s="246"/>
      <c r="Q64" s="245"/>
      <c r="R64" s="246"/>
      <c r="S64" s="245"/>
      <c r="T64" s="246"/>
      <c r="U64" s="245"/>
      <c r="V64" s="246"/>
      <c r="W64" s="245"/>
      <c r="X64" s="246"/>
      <c r="Y64" s="240" t="s">
        <v>278</v>
      </c>
      <c r="Z64" s="148" t="s">
        <v>273</v>
      </c>
      <c r="AA64" s="245"/>
      <c r="AB64" s="246"/>
      <c r="AC64" s="245"/>
      <c r="AD64" s="246"/>
      <c r="AE64" s="245"/>
      <c r="AF64" s="246"/>
      <c r="AG64" s="245"/>
      <c r="AH64" s="246"/>
      <c r="AI64" s="245"/>
      <c r="AJ64" s="246"/>
      <c r="AL64" s="137">
        <v>59</v>
      </c>
      <c r="AM64" s="137" t="str">
        <f>IF(申込一覧表!AA60="","",申込一覧表!AA60)</f>
        <v/>
      </c>
      <c r="AN64" s="146" t="str">
        <f>IF(申込一覧表!B60="","",申込一覧表!B60)</f>
        <v/>
      </c>
    </row>
    <row r="65" spans="1:40" ht="15.75" customHeight="1">
      <c r="A65" s="241"/>
      <c r="B65" s="149" t="s">
        <v>274</v>
      </c>
      <c r="C65" s="236"/>
      <c r="D65" s="237"/>
      <c r="E65" s="236"/>
      <c r="F65" s="237"/>
      <c r="G65" s="236"/>
      <c r="H65" s="237"/>
      <c r="I65" s="236"/>
      <c r="J65" s="237"/>
      <c r="K65" s="236"/>
      <c r="L65" s="237"/>
      <c r="M65" s="241"/>
      <c r="N65" s="149" t="s">
        <v>274</v>
      </c>
      <c r="O65" s="236"/>
      <c r="P65" s="237"/>
      <c r="Q65" s="236"/>
      <c r="R65" s="237"/>
      <c r="S65" s="236"/>
      <c r="T65" s="237"/>
      <c r="U65" s="236"/>
      <c r="V65" s="237"/>
      <c r="W65" s="236"/>
      <c r="X65" s="237"/>
      <c r="Y65" s="241"/>
      <c r="Z65" s="149" t="s">
        <v>274</v>
      </c>
      <c r="AA65" s="236"/>
      <c r="AB65" s="237"/>
      <c r="AC65" s="236"/>
      <c r="AD65" s="237"/>
      <c r="AE65" s="236"/>
      <c r="AF65" s="237"/>
      <c r="AG65" s="236"/>
      <c r="AH65" s="237"/>
      <c r="AI65" s="236"/>
      <c r="AJ65" s="237"/>
      <c r="AL65" s="137">
        <v>60</v>
      </c>
      <c r="AM65" s="137" t="str">
        <f>IF(申込一覧表!AA61="","",申込一覧表!AA61)</f>
        <v/>
      </c>
      <c r="AN65" s="146" t="str">
        <f>IF(申込一覧表!B61="","",申込一覧表!B61)</f>
        <v/>
      </c>
    </row>
    <row r="66" spans="1:40" ht="15.75" customHeight="1">
      <c r="A66" s="241"/>
      <c r="B66" s="149" t="s">
        <v>275</v>
      </c>
      <c r="C66" s="236"/>
      <c r="D66" s="237"/>
      <c r="E66" s="236"/>
      <c r="F66" s="237"/>
      <c r="G66" s="236"/>
      <c r="H66" s="237"/>
      <c r="I66" s="236"/>
      <c r="J66" s="237"/>
      <c r="K66" s="236"/>
      <c r="L66" s="237"/>
      <c r="M66" s="241"/>
      <c r="N66" s="149" t="s">
        <v>275</v>
      </c>
      <c r="O66" s="236"/>
      <c r="P66" s="237"/>
      <c r="Q66" s="236"/>
      <c r="R66" s="237"/>
      <c r="S66" s="236"/>
      <c r="T66" s="237"/>
      <c r="U66" s="236"/>
      <c r="V66" s="237"/>
      <c r="W66" s="236"/>
      <c r="X66" s="237"/>
      <c r="Y66" s="241"/>
      <c r="Z66" s="149" t="s">
        <v>275</v>
      </c>
      <c r="AA66" s="236"/>
      <c r="AB66" s="237"/>
      <c r="AC66" s="236"/>
      <c r="AD66" s="237"/>
      <c r="AE66" s="236"/>
      <c r="AF66" s="237"/>
      <c r="AG66" s="236"/>
      <c r="AH66" s="237"/>
      <c r="AI66" s="236"/>
      <c r="AJ66" s="237"/>
      <c r="AL66" s="137">
        <v>61</v>
      </c>
      <c r="AM66" s="137" t="str">
        <f>IF(申込一覧表!AA62="","",申込一覧表!AA62)</f>
        <v/>
      </c>
      <c r="AN66" s="146" t="str">
        <f>IF(申込一覧表!B62="","",申込一覧表!B62)</f>
        <v/>
      </c>
    </row>
    <row r="67" spans="1:40" ht="15.75" customHeight="1" thickBot="1">
      <c r="A67" s="242"/>
      <c r="B67" s="150" t="s">
        <v>276</v>
      </c>
      <c r="C67" s="243"/>
      <c r="D67" s="244"/>
      <c r="E67" s="243"/>
      <c r="F67" s="244"/>
      <c r="G67" s="243"/>
      <c r="H67" s="244"/>
      <c r="I67" s="243"/>
      <c r="J67" s="244"/>
      <c r="K67" s="243"/>
      <c r="L67" s="244"/>
      <c r="M67" s="242"/>
      <c r="N67" s="150" t="s">
        <v>276</v>
      </c>
      <c r="O67" s="243"/>
      <c r="P67" s="244"/>
      <c r="Q67" s="243"/>
      <c r="R67" s="244"/>
      <c r="S67" s="243"/>
      <c r="T67" s="244"/>
      <c r="U67" s="243"/>
      <c r="V67" s="244"/>
      <c r="W67" s="243"/>
      <c r="X67" s="244"/>
      <c r="Y67" s="242"/>
      <c r="Z67" s="150" t="s">
        <v>276</v>
      </c>
      <c r="AA67" s="243"/>
      <c r="AB67" s="244"/>
      <c r="AC67" s="243"/>
      <c r="AD67" s="244"/>
      <c r="AE67" s="243"/>
      <c r="AF67" s="244"/>
      <c r="AG67" s="243"/>
      <c r="AH67" s="244"/>
      <c r="AI67" s="243"/>
      <c r="AJ67" s="244"/>
      <c r="AL67" s="137">
        <v>62</v>
      </c>
      <c r="AM67" s="137" t="str">
        <f>IF(申込一覧表!AA63="","",申込一覧表!AA63)</f>
        <v/>
      </c>
      <c r="AN67" s="146" t="str">
        <f>IF(申込一覧表!B63="","",申込一覧表!B63)</f>
        <v/>
      </c>
    </row>
    <row r="68" spans="1:40" ht="15.75" customHeight="1">
      <c r="A68" s="240" t="s">
        <v>279</v>
      </c>
      <c r="B68" s="148" t="s">
        <v>273</v>
      </c>
      <c r="C68" s="245"/>
      <c r="D68" s="246"/>
      <c r="E68" s="245"/>
      <c r="F68" s="246"/>
      <c r="G68" s="245"/>
      <c r="H68" s="246"/>
      <c r="I68" s="245"/>
      <c r="J68" s="246"/>
      <c r="K68" s="245"/>
      <c r="L68" s="246"/>
      <c r="M68" s="240" t="s">
        <v>279</v>
      </c>
      <c r="N68" s="148" t="s">
        <v>273</v>
      </c>
      <c r="O68" s="245"/>
      <c r="P68" s="246"/>
      <c r="Q68" s="245"/>
      <c r="R68" s="246"/>
      <c r="S68" s="245"/>
      <c r="T68" s="246"/>
      <c r="U68" s="245"/>
      <c r="V68" s="246"/>
      <c r="W68" s="245"/>
      <c r="X68" s="246"/>
      <c r="Y68" s="240" t="s">
        <v>279</v>
      </c>
      <c r="Z68" s="148" t="s">
        <v>273</v>
      </c>
      <c r="AA68" s="245"/>
      <c r="AB68" s="246"/>
      <c r="AC68" s="245"/>
      <c r="AD68" s="246"/>
      <c r="AE68" s="245"/>
      <c r="AF68" s="246"/>
      <c r="AG68" s="245"/>
      <c r="AH68" s="246"/>
      <c r="AI68" s="245"/>
      <c r="AJ68" s="246"/>
      <c r="AL68" s="137">
        <v>63</v>
      </c>
      <c r="AM68" s="137" t="str">
        <f>IF(申込一覧表!AA64="","",申込一覧表!AA64)</f>
        <v/>
      </c>
      <c r="AN68" s="146" t="str">
        <f>IF(申込一覧表!B64="","",申込一覧表!B64)</f>
        <v/>
      </c>
    </row>
    <row r="69" spans="1:40" ht="15.75" customHeight="1">
      <c r="A69" s="241"/>
      <c r="B69" s="149" t="s">
        <v>274</v>
      </c>
      <c r="C69" s="236"/>
      <c r="D69" s="237"/>
      <c r="E69" s="236"/>
      <c r="F69" s="237"/>
      <c r="G69" s="236"/>
      <c r="H69" s="237"/>
      <c r="I69" s="236"/>
      <c r="J69" s="237"/>
      <c r="K69" s="236"/>
      <c r="L69" s="237"/>
      <c r="M69" s="241"/>
      <c r="N69" s="149" t="s">
        <v>274</v>
      </c>
      <c r="O69" s="236"/>
      <c r="P69" s="237"/>
      <c r="Q69" s="236"/>
      <c r="R69" s="237"/>
      <c r="S69" s="236"/>
      <c r="T69" s="237"/>
      <c r="U69" s="236"/>
      <c r="V69" s="237"/>
      <c r="W69" s="236"/>
      <c r="X69" s="237"/>
      <c r="Y69" s="241"/>
      <c r="Z69" s="149" t="s">
        <v>274</v>
      </c>
      <c r="AA69" s="236"/>
      <c r="AB69" s="237"/>
      <c r="AC69" s="236"/>
      <c r="AD69" s="237"/>
      <c r="AE69" s="236"/>
      <c r="AF69" s="237"/>
      <c r="AG69" s="236"/>
      <c r="AH69" s="237"/>
      <c r="AI69" s="236"/>
      <c r="AJ69" s="237"/>
      <c r="AL69" s="137">
        <v>64</v>
      </c>
      <c r="AM69" s="137" t="str">
        <f>IF(申込一覧表!AA65="","",申込一覧表!AA65)</f>
        <v/>
      </c>
      <c r="AN69" s="146" t="str">
        <f>IF(申込一覧表!B65="","",申込一覧表!B65)</f>
        <v/>
      </c>
    </row>
    <row r="70" spans="1:40" ht="15.75" customHeight="1">
      <c r="A70" s="241"/>
      <c r="B70" s="149" t="s">
        <v>275</v>
      </c>
      <c r="C70" s="236"/>
      <c r="D70" s="237"/>
      <c r="E70" s="236"/>
      <c r="F70" s="237"/>
      <c r="G70" s="236"/>
      <c r="H70" s="237"/>
      <c r="I70" s="236"/>
      <c r="J70" s="237"/>
      <c r="K70" s="236"/>
      <c r="L70" s="237"/>
      <c r="M70" s="241"/>
      <c r="N70" s="149" t="s">
        <v>275</v>
      </c>
      <c r="O70" s="236"/>
      <c r="P70" s="237"/>
      <c r="Q70" s="236"/>
      <c r="R70" s="237"/>
      <c r="S70" s="236"/>
      <c r="T70" s="237"/>
      <c r="U70" s="236"/>
      <c r="V70" s="237"/>
      <c r="W70" s="236"/>
      <c r="X70" s="237"/>
      <c r="Y70" s="241"/>
      <c r="Z70" s="149" t="s">
        <v>275</v>
      </c>
      <c r="AA70" s="236"/>
      <c r="AB70" s="237"/>
      <c r="AC70" s="236"/>
      <c r="AD70" s="237"/>
      <c r="AE70" s="236"/>
      <c r="AF70" s="237"/>
      <c r="AG70" s="236"/>
      <c r="AH70" s="237"/>
      <c r="AI70" s="236"/>
      <c r="AJ70" s="237"/>
      <c r="AL70" s="137">
        <v>65</v>
      </c>
      <c r="AM70" s="137" t="str">
        <f>IF(申込一覧表!AA66="","",申込一覧表!AA66)</f>
        <v/>
      </c>
      <c r="AN70" s="146" t="str">
        <f>IF(申込一覧表!B66="","",申込一覧表!B66)</f>
        <v/>
      </c>
    </row>
    <row r="71" spans="1:40" ht="15.75" customHeight="1" thickBot="1">
      <c r="A71" s="242"/>
      <c r="B71" s="150" t="s">
        <v>276</v>
      </c>
      <c r="C71" s="243"/>
      <c r="D71" s="244"/>
      <c r="E71" s="243"/>
      <c r="F71" s="244"/>
      <c r="G71" s="243"/>
      <c r="H71" s="244"/>
      <c r="I71" s="243"/>
      <c r="J71" s="244"/>
      <c r="K71" s="243"/>
      <c r="L71" s="244"/>
      <c r="M71" s="242"/>
      <c r="N71" s="150" t="s">
        <v>276</v>
      </c>
      <c r="O71" s="243"/>
      <c r="P71" s="244"/>
      <c r="Q71" s="243"/>
      <c r="R71" s="244"/>
      <c r="S71" s="243"/>
      <c r="T71" s="244"/>
      <c r="U71" s="243"/>
      <c r="V71" s="244"/>
      <c r="W71" s="243"/>
      <c r="X71" s="244"/>
      <c r="Y71" s="242"/>
      <c r="Z71" s="150" t="s">
        <v>276</v>
      </c>
      <c r="AA71" s="243"/>
      <c r="AB71" s="244"/>
      <c r="AC71" s="243"/>
      <c r="AD71" s="244"/>
      <c r="AE71" s="243"/>
      <c r="AF71" s="244"/>
      <c r="AG71" s="243"/>
      <c r="AH71" s="244"/>
      <c r="AI71" s="243"/>
      <c r="AJ71" s="244"/>
      <c r="AL71" s="137">
        <v>66</v>
      </c>
      <c r="AM71" s="137" t="str">
        <f>IF(申込一覧表!AA67="","",申込一覧表!AA67)</f>
        <v/>
      </c>
      <c r="AN71" s="146" t="str">
        <f>IF(申込一覧表!B67="","",申込一覧表!B67)</f>
        <v/>
      </c>
    </row>
    <row r="72" spans="1:40" ht="15.75" customHeight="1">
      <c r="A72" s="240" t="s">
        <v>280</v>
      </c>
      <c r="B72" s="148" t="s">
        <v>273</v>
      </c>
      <c r="C72" s="245"/>
      <c r="D72" s="246"/>
      <c r="E72" s="245"/>
      <c r="F72" s="246"/>
      <c r="G72" s="245"/>
      <c r="H72" s="246"/>
      <c r="I72" s="245"/>
      <c r="J72" s="246"/>
      <c r="K72" s="245"/>
      <c r="L72" s="246"/>
      <c r="M72" s="240" t="s">
        <v>280</v>
      </c>
      <c r="N72" s="148" t="s">
        <v>273</v>
      </c>
      <c r="O72" s="245"/>
      <c r="P72" s="246"/>
      <c r="Q72" s="245"/>
      <c r="R72" s="246"/>
      <c r="S72" s="245"/>
      <c r="T72" s="246"/>
      <c r="U72" s="245"/>
      <c r="V72" s="246"/>
      <c r="W72" s="245"/>
      <c r="X72" s="246"/>
      <c r="Y72" s="240" t="s">
        <v>280</v>
      </c>
      <c r="Z72" s="148" t="s">
        <v>273</v>
      </c>
      <c r="AA72" s="245"/>
      <c r="AB72" s="246"/>
      <c r="AC72" s="245"/>
      <c r="AD72" s="246"/>
      <c r="AE72" s="245"/>
      <c r="AF72" s="246"/>
      <c r="AG72" s="245"/>
      <c r="AH72" s="246"/>
      <c r="AI72" s="245"/>
      <c r="AJ72" s="246"/>
      <c r="AL72" s="137">
        <v>67</v>
      </c>
      <c r="AM72" s="137" t="str">
        <f>IF(申込一覧表!AA68="","",申込一覧表!AA68)</f>
        <v/>
      </c>
      <c r="AN72" s="146" t="str">
        <f>IF(申込一覧表!B68="","",申込一覧表!B68)</f>
        <v/>
      </c>
    </row>
    <row r="73" spans="1:40" ht="15.75" customHeight="1">
      <c r="A73" s="241"/>
      <c r="B73" s="149" t="s">
        <v>274</v>
      </c>
      <c r="C73" s="236"/>
      <c r="D73" s="237"/>
      <c r="E73" s="236"/>
      <c r="F73" s="237"/>
      <c r="G73" s="236"/>
      <c r="H73" s="237"/>
      <c r="I73" s="236"/>
      <c r="J73" s="237"/>
      <c r="K73" s="236"/>
      <c r="L73" s="237"/>
      <c r="M73" s="241"/>
      <c r="N73" s="149" t="s">
        <v>274</v>
      </c>
      <c r="O73" s="236"/>
      <c r="P73" s="237"/>
      <c r="Q73" s="236"/>
      <c r="R73" s="237"/>
      <c r="S73" s="236"/>
      <c r="T73" s="237"/>
      <c r="U73" s="236"/>
      <c r="V73" s="237"/>
      <c r="W73" s="236"/>
      <c r="X73" s="237"/>
      <c r="Y73" s="241"/>
      <c r="Z73" s="149" t="s">
        <v>274</v>
      </c>
      <c r="AA73" s="236"/>
      <c r="AB73" s="237"/>
      <c r="AC73" s="236"/>
      <c r="AD73" s="237"/>
      <c r="AE73" s="236"/>
      <c r="AF73" s="237"/>
      <c r="AG73" s="236"/>
      <c r="AH73" s="237"/>
      <c r="AI73" s="236"/>
      <c r="AJ73" s="237"/>
      <c r="AL73" s="137">
        <v>68</v>
      </c>
      <c r="AM73" s="137" t="str">
        <f>IF(申込一覧表!AA69="","",申込一覧表!AA69)</f>
        <v/>
      </c>
      <c r="AN73" s="146" t="str">
        <f>IF(申込一覧表!B69="","",申込一覧表!B69)</f>
        <v/>
      </c>
    </row>
    <row r="74" spans="1:40" ht="15.75" customHeight="1">
      <c r="A74" s="241"/>
      <c r="B74" s="149" t="s">
        <v>275</v>
      </c>
      <c r="C74" s="236"/>
      <c r="D74" s="237"/>
      <c r="E74" s="236"/>
      <c r="F74" s="237"/>
      <c r="G74" s="236"/>
      <c r="H74" s="237"/>
      <c r="I74" s="236"/>
      <c r="J74" s="237"/>
      <c r="K74" s="236"/>
      <c r="L74" s="237"/>
      <c r="M74" s="241"/>
      <c r="N74" s="149" t="s">
        <v>275</v>
      </c>
      <c r="O74" s="236"/>
      <c r="P74" s="237"/>
      <c r="Q74" s="236"/>
      <c r="R74" s="237"/>
      <c r="S74" s="236"/>
      <c r="T74" s="237"/>
      <c r="U74" s="236"/>
      <c r="V74" s="237"/>
      <c r="W74" s="236"/>
      <c r="X74" s="237"/>
      <c r="Y74" s="241"/>
      <c r="Z74" s="149" t="s">
        <v>275</v>
      </c>
      <c r="AA74" s="236"/>
      <c r="AB74" s="237"/>
      <c r="AC74" s="236"/>
      <c r="AD74" s="237"/>
      <c r="AE74" s="236"/>
      <c r="AF74" s="237"/>
      <c r="AG74" s="236"/>
      <c r="AH74" s="237"/>
      <c r="AI74" s="236"/>
      <c r="AJ74" s="237"/>
      <c r="AL74" s="137">
        <v>69</v>
      </c>
      <c r="AM74" s="137" t="str">
        <f>IF(申込一覧表!AA70="","",申込一覧表!AA70)</f>
        <v/>
      </c>
      <c r="AN74" s="146" t="str">
        <f>IF(申込一覧表!B70="","",申込一覧表!B70)</f>
        <v/>
      </c>
    </row>
    <row r="75" spans="1:40" ht="15.75" customHeight="1" thickBot="1">
      <c r="A75" s="242"/>
      <c r="B75" s="150" t="s">
        <v>276</v>
      </c>
      <c r="C75" s="243"/>
      <c r="D75" s="244"/>
      <c r="E75" s="243"/>
      <c r="F75" s="244"/>
      <c r="G75" s="243"/>
      <c r="H75" s="244"/>
      <c r="I75" s="243"/>
      <c r="J75" s="244"/>
      <c r="K75" s="243"/>
      <c r="L75" s="244"/>
      <c r="M75" s="242"/>
      <c r="N75" s="150" t="s">
        <v>276</v>
      </c>
      <c r="O75" s="243"/>
      <c r="P75" s="244"/>
      <c r="Q75" s="243"/>
      <c r="R75" s="244"/>
      <c r="S75" s="243"/>
      <c r="T75" s="244"/>
      <c r="U75" s="243"/>
      <c r="V75" s="244"/>
      <c r="W75" s="243"/>
      <c r="X75" s="244"/>
      <c r="Y75" s="242"/>
      <c r="Z75" s="150" t="s">
        <v>276</v>
      </c>
      <c r="AA75" s="243"/>
      <c r="AB75" s="244"/>
      <c r="AC75" s="243"/>
      <c r="AD75" s="244"/>
      <c r="AE75" s="243"/>
      <c r="AF75" s="244"/>
      <c r="AG75" s="243"/>
      <c r="AH75" s="244"/>
      <c r="AI75" s="243"/>
      <c r="AJ75" s="244"/>
      <c r="AL75" s="137">
        <v>70</v>
      </c>
      <c r="AM75" s="137" t="str">
        <f>IF(申込一覧表!AA71="","",申込一覧表!AA71)</f>
        <v/>
      </c>
      <c r="AN75" s="146" t="str">
        <f>IF(申込一覧表!B71="","",申込一覧表!B71)</f>
        <v/>
      </c>
    </row>
    <row r="76" spans="1:40" ht="15.75" customHeight="1">
      <c r="A76" s="240" t="s">
        <v>281</v>
      </c>
      <c r="B76" s="148" t="s">
        <v>273</v>
      </c>
      <c r="C76" s="245"/>
      <c r="D76" s="246"/>
      <c r="E76" s="245"/>
      <c r="F76" s="246"/>
      <c r="G76" s="245"/>
      <c r="H76" s="246"/>
      <c r="I76" s="245"/>
      <c r="J76" s="246"/>
      <c r="K76" s="245"/>
      <c r="L76" s="246"/>
      <c r="M76" s="240" t="s">
        <v>281</v>
      </c>
      <c r="N76" s="148" t="s">
        <v>273</v>
      </c>
      <c r="O76" s="245"/>
      <c r="P76" s="246"/>
      <c r="Q76" s="245"/>
      <c r="R76" s="246"/>
      <c r="S76" s="245"/>
      <c r="T76" s="246"/>
      <c r="U76" s="245"/>
      <c r="V76" s="246"/>
      <c r="W76" s="245"/>
      <c r="X76" s="246"/>
      <c r="Y76" s="240" t="s">
        <v>281</v>
      </c>
      <c r="Z76" s="148" t="s">
        <v>273</v>
      </c>
      <c r="AA76" s="245"/>
      <c r="AB76" s="246"/>
      <c r="AC76" s="245"/>
      <c r="AD76" s="246"/>
      <c r="AE76" s="245"/>
      <c r="AF76" s="246"/>
      <c r="AG76" s="245"/>
      <c r="AH76" s="246"/>
      <c r="AI76" s="245"/>
      <c r="AJ76" s="246"/>
      <c r="AL76" s="137">
        <v>71</v>
      </c>
      <c r="AM76" s="137" t="str">
        <f>IF(申込一覧表!AA72="","",申込一覧表!AA72)</f>
        <v/>
      </c>
      <c r="AN76" s="146" t="str">
        <f>IF(申込一覧表!B72="","",申込一覧表!B72)</f>
        <v/>
      </c>
    </row>
    <row r="77" spans="1:40" ht="15.75" customHeight="1">
      <c r="A77" s="241"/>
      <c r="B77" s="149" t="s">
        <v>274</v>
      </c>
      <c r="C77" s="236"/>
      <c r="D77" s="237"/>
      <c r="E77" s="236"/>
      <c r="F77" s="237"/>
      <c r="G77" s="236"/>
      <c r="H77" s="237"/>
      <c r="I77" s="236"/>
      <c r="J77" s="237"/>
      <c r="K77" s="236"/>
      <c r="L77" s="237"/>
      <c r="M77" s="241"/>
      <c r="N77" s="149" t="s">
        <v>274</v>
      </c>
      <c r="O77" s="236"/>
      <c r="P77" s="237"/>
      <c r="Q77" s="236"/>
      <c r="R77" s="237"/>
      <c r="S77" s="236"/>
      <c r="T77" s="237"/>
      <c r="U77" s="236"/>
      <c r="V77" s="237"/>
      <c r="W77" s="236"/>
      <c r="X77" s="237"/>
      <c r="Y77" s="241"/>
      <c r="Z77" s="149" t="s">
        <v>274</v>
      </c>
      <c r="AA77" s="236"/>
      <c r="AB77" s="237"/>
      <c r="AC77" s="236"/>
      <c r="AD77" s="237"/>
      <c r="AE77" s="236"/>
      <c r="AF77" s="237"/>
      <c r="AG77" s="236"/>
      <c r="AH77" s="237"/>
      <c r="AI77" s="236"/>
      <c r="AJ77" s="237"/>
      <c r="AL77" s="137">
        <v>72</v>
      </c>
      <c r="AM77" s="137" t="str">
        <f>IF(申込一覧表!AA73="","",申込一覧表!AA73)</f>
        <v/>
      </c>
      <c r="AN77" s="146" t="str">
        <f>IF(申込一覧表!B73="","",申込一覧表!B73)</f>
        <v/>
      </c>
    </row>
    <row r="78" spans="1:40" ht="15.75" customHeight="1">
      <c r="A78" s="241"/>
      <c r="B78" s="149" t="s">
        <v>275</v>
      </c>
      <c r="C78" s="236"/>
      <c r="D78" s="237"/>
      <c r="E78" s="236"/>
      <c r="F78" s="237"/>
      <c r="G78" s="236"/>
      <c r="H78" s="237"/>
      <c r="I78" s="236"/>
      <c r="J78" s="237"/>
      <c r="K78" s="236"/>
      <c r="L78" s="237"/>
      <c r="M78" s="241"/>
      <c r="N78" s="149" t="s">
        <v>275</v>
      </c>
      <c r="O78" s="236"/>
      <c r="P78" s="237"/>
      <c r="Q78" s="236"/>
      <c r="R78" s="237"/>
      <c r="S78" s="236"/>
      <c r="T78" s="237"/>
      <c r="U78" s="236"/>
      <c r="V78" s="237"/>
      <c r="W78" s="236"/>
      <c r="X78" s="237"/>
      <c r="Y78" s="241"/>
      <c r="Z78" s="149" t="s">
        <v>275</v>
      </c>
      <c r="AA78" s="236"/>
      <c r="AB78" s="237"/>
      <c r="AC78" s="236"/>
      <c r="AD78" s="237"/>
      <c r="AE78" s="236"/>
      <c r="AF78" s="237"/>
      <c r="AG78" s="236"/>
      <c r="AH78" s="237"/>
      <c r="AI78" s="236"/>
      <c r="AJ78" s="237"/>
      <c r="AL78" s="137">
        <v>73</v>
      </c>
      <c r="AM78" s="137" t="str">
        <f>IF(申込一覧表!AA74="","",申込一覧表!AA74)</f>
        <v/>
      </c>
      <c r="AN78" s="146" t="str">
        <f>IF(申込一覧表!B74="","",申込一覧表!B74)</f>
        <v/>
      </c>
    </row>
    <row r="79" spans="1:40" ht="15.75" customHeight="1" thickBot="1">
      <c r="A79" s="242"/>
      <c r="B79" s="150" t="s">
        <v>276</v>
      </c>
      <c r="C79" s="243"/>
      <c r="D79" s="244"/>
      <c r="E79" s="243"/>
      <c r="F79" s="244"/>
      <c r="G79" s="243"/>
      <c r="H79" s="244"/>
      <c r="I79" s="243"/>
      <c r="J79" s="244"/>
      <c r="K79" s="243"/>
      <c r="L79" s="244"/>
      <c r="M79" s="242"/>
      <c r="N79" s="150" t="s">
        <v>276</v>
      </c>
      <c r="O79" s="243"/>
      <c r="P79" s="244"/>
      <c r="Q79" s="243"/>
      <c r="R79" s="244"/>
      <c r="S79" s="243"/>
      <c r="T79" s="244"/>
      <c r="U79" s="243"/>
      <c r="V79" s="244"/>
      <c r="W79" s="243"/>
      <c r="X79" s="244"/>
      <c r="Y79" s="242"/>
      <c r="Z79" s="150" t="s">
        <v>276</v>
      </c>
      <c r="AA79" s="243"/>
      <c r="AB79" s="244"/>
      <c r="AC79" s="243"/>
      <c r="AD79" s="244"/>
      <c r="AE79" s="243"/>
      <c r="AF79" s="244"/>
      <c r="AG79" s="243"/>
      <c r="AH79" s="244"/>
      <c r="AI79" s="243"/>
      <c r="AJ79" s="244"/>
      <c r="AL79" s="137">
        <v>74</v>
      </c>
      <c r="AM79" s="137" t="str">
        <f>IF(申込一覧表!AA75="","",申込一覧表!AA75)</f>
        <v/>
      </c>
      <c r="AN79" s="146" t="str">
        <f>IF(申込一覧表!B75="","",申込一覧表!B75)</f>
        <v/>
      </c>
    </row>
    <row r="80" spans="1:40" ht="15.75" customHeight="1">
      <c r="A80" s="240" t="s">
        <v>282</v>
      </c>
      <c r="B80" s="148" t="s">
        <v>273</v>
      </c>
      <c r="C80" s="245"/>
      <c r="D80" s="246"/>
      <c r="E80" s="245"/>
      <c r="F80" s="246"/>
      <c r="G80" s="245"/>
      <c r="H80" s="246"/>
      <c r="I80" s="245"/>
      <c r="J80" s="246"/>
      <c r="K80" s="245"/>
      <c r="L80" s="246"/>
      <c r="M80" s="240" t="s">
        <v>282</v>
      </c>
      <c r="N80" s="148" t="s">
        <v>273</v>
      </c>
      <c r="O80" s="245"/>
      <c r="P80" s="246"/>
      <c r="Q80" s="245"/>
      <c r="R80" s="246"/>
      <c r="S80" s="245"/>
      <c r="T80" s="246"/>
      <c r="U80" s="245"/>
      <c r="V80" s="246"/>
      <c r="W80" s="245"/>
      <c r="X80" s="246"/>
      <c r="Y80" s="240" t="s">
        <v>282</v>
      </c>
      <c r="Z80" s="148" t="s">
        <v>273</v>
      </c>
      <c r="AA80" s="245"/>
      <c r="AB80" s="246"/>
      <c r="AC80" s="245"/>
      <c r="AD80" s="246"/>
      <c r="AE80" s="245"/>
      <c r="AF80" s="246"/>
      <c r="AG80" s="245"/>
      <c r="AH80" s="246"/>
      <c r="AI80" s="245"/>
      <c r="AJ80" s="246"/>
      <c r="AL80" s="137">
        <v>75</v>
      </c>
      <c r="AM80" s="137" t="str">
        <f>IF(申込一覧表!AA76="","",申込一覧表!AA76)</f>
        <v/>
      </c>
      <c r="AN80" s="146" t="str">
        <f>IF(申込一覧表!B76="","",申込一覧表!B76)</f>
        <v/>
      </c>
    </row>
    <row r="81" spans="1:40" ht="15.75" customHeight="1">
      <c r="A81" s="241"/>
      <c r="B81" s="149" t="s">
        <v>274</v>
      </c>
      <c r="C81" s="236"/>
      <c r="D81" s="237"/>
      <c r="E81" s="236"/>
      <c r="F81" s="237"/>
      <c r="G81" s="236"/>
      <c r="H81" s="237"/>
      <c r="I81" s="236"/>
      <c r="J81" s="237"/>
      <c r="K81" s="236"/>
      <c r="L81" s="237"/>
      <c r="M81" s="241"/>
      <c r="N81" s="149" t="s">
        <v>274</v>
      </c>
      <c r="O81" s="236"/>
      <c r="P81" s="237"/>
      <c r="Q81" s="236"/>
      <c r="R81" s="237"/>
      <c r="S81" s="236"/>
      <c r="T81" s="237"/>
      <c r="U81" s="236"/>
      <c r="V81" s="237"/>
      <c r="W81" s="236"/>
      <c r="X81" s="237"/>
      <c r="Y81" s="241"/>
      <c r="Z81" s="149" t="s">
        <v>274</v>
      </c>
      <c r="AA81" s="236"/>
      <c r="AB81" s="237"/>
      <c r="AC81" s="236"/>
      <c r="AD81" s="237"/>
      <c r="AE81" s="236"/>
      <c r="AF81" s="237"/>
      <c r="AG81" s="236"/>
      <c r="AH81" s="237"/>
      <c r="AI81" s="236"/>
      <c r="AJ81" s="237"/>
      <c r="AL81" s="137">
        <v>76</v>
      </c>
      <c r="AM81" s="137" t="str">
        <f>IF(申込一覧表!AA77="","",申込一覧表!AA77)</f>
        <v/>
      </c>
      <c r="AN81" s="146" t="str">
        <f>IF(申込一覧表!B77="","",申込一覧表!B77)</f>
        <v/>
      </c>
    </row>
    <row r="82" spans="1:40" ht="15.75" customHeight="1">
      <c r="A82" s="241"/>
      <c r="B82" s="149" t="s">
        <v>275</v>
      </c>
      <c r="C82" s="236"/>
      <c r="D82" s="237"/>
      <c r="E82" s="236"/>
      <c r="F82" s="237"/>
      <c r="G82" s="236"/>
      <c r="H82" s="237"/>
      <c r="I82" s="236"/>
      <c r="J82" s="237"/>
      <c r="K82" s="236"/>
      <c r="L82" s="237"/>
      <c r="M82" s="241"/>
      <c r="N82" s="149" t="s">
        <v>275</v>
      </c>
      <c r="O82" s="236"/>
      <c r="P82" s="237"/>
      <c r="Q82" s="236"/>
      <c r="R82" s="237"/>
      <c r="S82" s="236"/>
      <c r="T82" s="237"/>
      <c r="U82" s="236"/>
      <c r="V82" s="237"/>
      <c r="W82" s="236"/>
      <c r="X82" s="237"/>
      <c r="Y82" s="241"/>
      <c r="Z82" s="149" t="s">
        <v>275</v>
      </c>
      <c r="AA82" s="236"/>
      <c r="AB82" s="237"/>
      <c r="AC82" s="236"/>
      <c r="AD82" s="237"/>
      <c r="AE82" s="236"/>
      <c r="AF82" s="237"/>
      <c r="AG82" s="236"/>
      <c r="AH82" s="237"/>
      <c r="AI82" s="236"/>
      <c r="AJ82" s="237"/>
      <c r="AL82" s="137">
        <v>77</v>
      </c>
      <c r="AM82" s="137" t="str">
        <f>IF(申込一覧表!AA78="","",申込一覧表!AA78)</f>
        <v/>
      </c>
      <c r="AN82" s="146" t="str">
        <f>IF(申込一覧表!B78="","",申込一覧表!B78)</f>
        <v/>
      </c>
    </row>
    <row r="83" spans="1:40" ht="15.75" customHeight="1" thickBot="1">
      <c r="A83" s="242"/>
      <c r="B83" s="150" t="s">
        <v>276</v>
      </c>
      <c r="C83" s="243"/>
      <c r="D83" s="244"/>
      <c r="E83" s="243"/>
      <c r="F83" s="244"/>
      <c r="G83" s="243"/>
      <c r="H83" s="244"/>
      <c r="I83" s="243"/>
      <c r="J83" s="244"/>
      <c r="K83" s="243"/>
      <c r="L83" s="244"/>
      <c r="M83" s="242"/>
      <c r="N83" s="150" t="s">
        <v>276</v>
      </c>
      <c r="O83" s="243"/>
      <c r="P83" s="244"/>
      <c r="Q83" s="243"/>
      <c r="R83" s="244"/>
      <c r="S83" s="243"/>
      <c r="T83" s="244"/>
      <c r="U83" s="243"/>
      <c r="V83" s="244"/>
      <c r="W83" s="243"/>
      <c r="X83" s="244"/>
      <c r="Y83" s="242"/>
      <c r="Z83" s="150" t="s">
        <v>276</v>
      </c>
      <c r="AA83" s="243"/>
      <c r="AB83" s="244"/>
      <c r="AC83" s="243"/>
      <c r="AD83" s="244"/>
      <c r="AE83" s="243"/>
      <c r="AF83" s="244"/>
      <c r="AG83" s="243"/>
      <c r="AH83" s="244"/>
      <c r="AI83" s="243"/>
      <c r="AJ83" s="244"/>
      <c r="AL83" s="137">
        <v>78</v>
      </c>
      <c r="AM83" s="137" t="str">
        <f>IF(申込一覧表!AA79="","",申込一覧表!AA79)</f>
        <v/>
      </c>
      <c r="AN83" s="146" t="str">
        <f>IF(申込一覧表!B79="","",申込一覧表!B79)</f>
        <v/>
      </c>
    </row>
    <row r="84" spans="1:40" ht="15.75" customHeight="1">
      <c r="A84" s="240" t="s">
        <v>283</v>
      </c>
      <c r="B84" s="148" t="s">
        <v>273</v>
      </c>
      <c r="C84" s="245"/>
      <c r="D84" s="246"/>
      <c r="E84" s="245"/>
      <c r="F84" s="246"/>
      <c r="G84" s="245"/>
      <c r="H84" s="246"/>
      <c r="I84" s="245"/>
      <c r="J84" s="246"/>
      <c r="K84" s="245"/>
      <c r="L84" s="246"/>
      <c r="M84" s="240" t="s">
        <v>283</v>
      </c>
      <c r="N84" s="148" t="s">
        <v>273</v>
      </c>
      <c r="O84" s="245"/>
      <c r="P84" s="246"/>
      <c r="Q84" s="245"/>
      <c r="R84" s="246"/>
      <c r="S84" s="245"/>
      <c r="T84" s="246"/>
      <c r="U84" s="245"/>
      <c r="V84" s="246"/>
      <c r="W84" s="245"/>
      <c r="X84" s="246"/>
      <c r="Y84" s="240" t="s">
        <v>283</v>
      </c>
      <c r="Z84" s="148" t="s">
        <v>273</v>
      </c>
      <c r="AA84" s="245"/>
      <c r="AB84" s="246"/>
      <c r="AC84" s="245"/>
      <c r="AD84" s="246"/>
      <c r="AE84" s="245"/>
      <c r="AF84" s="246"/>
      <c r="AG84" s="245"/>
      <c r="AH84" s="246"/>
      <c r="AI84" s="245"/>
      <c r="AJ84" s="246"/>
      <c r="AL84" s="137">
        <v>79</v>
      </c>
      <c r="AM84" s="137" t="str">
        <f>IF(申込一覧表!AA80="","",申込一覧表!AA80)</f>
        <v/>
      </c>
      <c r="AN84" s="146" t="str">
        <f>IF(申込一覧表!B80="","",申込一覧表!B80)</f>
        <v/>
      </c>
    </row>
    <row r="85" spans="1:40" ht="15.75" customHeight="1">
      <c r="A85" s="241"/>
      <c r="B85" s="149" t="s">
        <v>274</v>
      </c>
      <c r="C85" s="236"/>
      <c r="D85" s="237"/>
      <c r="E85" s="236"/>
      <c r="F85" s="237"/>
      <c r="G85" s="236"/>
      <c r="H85" s="237"/>
      <c r="I85" s="236"/>
      <c r="J85" s="237"/>
      <c r="K85" s="236"/>
      <c r="L85" s="237"/>
      <c r="M85" s="241"/>
      <c r="N85" s="149" t="s">
        <v>274</v>
      </c>
      <c r="O85" s="236"/>
      <c r="P85" s="237"/>
      <c r="Q85" s="236"/>
      <c r="R85" s="237"/>
      <c r="S85" s="236"/>
      <c r="T85" s="237"/>
      <c r="U85" s="236"/>
      <c r="V85" s="237"/>
      <c r="W85" s="236"/>
      <c r="X85" s="237"/>
      <c r="Y85" s="241"/>
      <c r="Z85" s="149" t="s">
        <v>274</v>
      </c>
      <c r="AA85" s="236"/>
      <c r="AB85" s="237"/>
      <c r="AC85" s="236"/>
      <c r="AD85" s="237"/>
      <c r="AE85" s="236"/>
      <c r="AF85" s="237"/>
      <c r="AG85" s="236"/>
      <c r="AH85" s="237"/>
      <c r="AI85" s="236"/>
      <c r="AJ85" s="237"/>
      <c r="AL85" s="137">
        <v>80</v>
      </c>
      <c r="AM85" s="137" t="str">
        <f>IF(申込一覧表!AA81="","",申込一覧表!AA81)</f>
        <v/>
      </c>
      <c r="AN85" s="146" t="str">
        <f>IF(申込一覧表!B81="","",申込一覧表!B81)</f>
        <v/>
      </c>
    </row>
    <row r="86" spans="1:40" ht="15.75" customHeight="1">
      <c r="A86" s="241"/>
      <c r="B86" s="149" t="s">
        <v>275</v>
      </c>
      <c r="C86" s="236"/>
      <c r="D86" s="237"/>
      <c r="E86" s="236"/>
      <c r="F86" s="237"/>
      <c r="G86" s="236"/>
      <c r="H86" s="237"/>
      <c r="I86" s="236"/>
      <c r="J86" s="237"/>
      <c r="K86" s="236"/>
      <c r="L86" s="237"/>
      <c r="M86" s="241"/>
      <c r="N86" s="149" t="s">
        <v>275</v>
      </c>
      <c r="O86" s="236"/>
      <c r="P86" s="237"/>
      <c r="Q86" s="236"/>
      <c r="R86" s="237"/>
      <c r="S86" s="236"/>
      <c r="T86" s="237"/>
      <c r="U86" s="236"/>
      <c r="V86" s="237"/>
      <c r="W86" s="236"/>
      <c r="X86" s="237"/>
      <c r="Y86" s="241"/>
      <c r="Z86" s="149" t="s">
        <v>275</v>
      </c>
      <c r="AA86" s="236"/>
      <c r="AB86" s="237"/>
      <c r="AC86" s="236"/>
      <c r="AD86" s="237"/>
      <c r="AE86" s="236"/>
      <c r="AF86" s="237"/>
      <c r="AG86" s="236"/>
      <c r="AH86" s="237"/>
      <c r="AI86" s="236"/>
      <c r="AJ86" s="237"/>
      <c r="AL86" s="137">
        <v>81</v>
      </c>
      <c r="AM86" s="137" t="str">
        <f>IF(申込一覧表!AA82="","",申込一覧表!AA82)</f>
        <v/>
      </c>
      <c r="AN86" s="146" t="str">
        <f>IF(申込一覧表!B82="","",申込一覧表!B82)</f>
        <v/>
      </c>
    </row>
    <row r="87" spans="1:40" ht="15.75" customHeight="1" thickBot="1">
      <c r="A87" s="242"/>
      <c r="B87" s="150" t="s">
        <v>276</v>
      </c>
      <c r="C87" s="243"/>
      <c r="D87" s="244"/>
      <c r="E87" s="243"/>
      <c r="F87" s="244"/>
      <c r="G87" s="243"/>
      <c r="H87" s="244"/>
      <c r="I87" s="243"/>
      <c r="J87" s="244"/>
      <c r="K87" s="243"/>
      <c r="L87" s="244"/>
      <c r="M87" s="242"/>
      <c r="N87" s="150" t="s">
        <v>276</v>
      </c>
      <c r="O87" s="243"/>
      <c r="P87" s="244"/>
      <c r="Q87" s="243"/>
      <c r="R87" s="244"/>
      <c r="S87" s="243"/>
      <c r="T87" s="244"/>
      <c r="U87" s="243"/>
      <c r="V87" s="244"/>
      <c r="W87" s="243"/>
      <c r="X87" s="244"/>
      <c r="Y87" s="242"/>
      <c r="Z87" s="150" t="s">
        <v>276</v>
      </c>
      <c r="AA87" s="243"/>
      <c r="AB87" s="244"/>
      <c r="AC87" s="243"/>
      <c r="AD87" s="244"/>
      <c r="AE87" s="243"/>
      <c r="AF87" s="244"/>
      <c r="AG87" s="243"/>
      <c r="AH87" s="244"/>
      <c r="AI87" s="243"/>
      <c r="AJ87" s="244"/>
      <c r="AL87" s="137">
        <v>82</v>
      </c>
      <c r="AM87" s="137" t="str">
        <f>IF(申込一覧表!AA83="","",申込一覧表!AA83)</f>
        <v/>
      </c>
      <c r="AN87" s="146" t="str">
        <f>IF(申込一覧表!B83="","",申込一覧表!B83)</f>
        <v/>
      </c>
    </row>
    <row r="88" spans="1:40" ht="15.75" customHeight="1">
      <c r="A88" s="240" t="s">
        <v>284</v>
      </c>
      <c r="B88" s="148" t="s">
        <v>273</v>
      </c>
      <c r="C88" s="245"/>
      <c r="D88" s="246"/>
      <c r="E88" s="245"/>
      <c r="F88" s="246"/>
      <c r="G88" s="245"/>
      <c r="H88" s="246"/>
      <c r="I88" s="245"/>
      <c r="J88" s="246"/>
      <c r="K88" s="245"/>
      <c r="L88" s="246"/>
      <c r="M88" s="240" t="s">
        <v>284</v>
      </c>
      <c r="N88" s="148" t="s">
        <v>273</v>
      </c>
      <c r="O88" s="245"/>
      <c r="P88" s="246"/>
      <c r="Q88" s="245"/>
      <c r="R88" s="246"/>
      <c r="S88" s="245"/>
      <c r="T88" s="246"/>
      <c r="U88" s="245"/>
      <c r="V88" s="246"/>
      <c r="W88" s="245"/>
      <c r="X88" s="246"/>
      <c r="Y88" s="240" t="s">
        <v>284</v>
      </c>
      <c r="Z88" s="148" t="s">
        <v>273</v>
      </c>
      <c r="AA88" s="245"/>
      <c r="AB88" s="246"/>
      <c r="AC88" s="245"/>
      <c r="AD88" s="246"/>
      <c r="AE88" s="245"/>
      <c r="AF88" s="246"/>
      <c r="AG88" s="245"/>
      <c r="AH88" s="246"/>
      <c r="AI88" s="245"/>
      <c r="AJ88" s="246"/>
      <c r="AL88" s="137">
        <v>83</v>
      </c>
      <c r="AM88" s="137" t="str">
        <f>IF(申込一覧表!AA84="","",申込一覧表!AA84)</f>
        <v/>
      </c>
      <c r="AN88" s="146" t="str">
        <f>IF(申込一覧表!B84="","",申込一覧表!B84)</f>
        <v/>
      </c>
    </row>
    <row r="89" spans="1:40" ht="15.75" customHeight="1">
      <c r="A89" s="241"/>
      <c r="B89" s="149" t="s">
        <v>274</v>
      </c>
      <c r="C89" s="236"/>
      <c r="D89" s="237"/>
      <c r="E89" s="236"/>
      <c r="F89" s="237"/>
      <c r="G89" s="236"/>
      <c r="H89" s="237"/>
      <c r="I89" s="236"/>
      <c r="J89" s="237"/>
      <c r="K89" s="236"/>
      <c r="L89" s="237"/>
      <c r="M89" s="241"/>
      <c r="N89" s="149" t="s">
        <v>274</v>
      </c>
      <c r="O89" s="236"/>
      <c r="P89" s="237"/>
      <c r="Q89" s="236"/>
      <c r="R89" s="237"/>
      <c r="S89" s="236"/>
      <c r="T89" s="237"/>
      <c r="U89" s="236"/>
      <c r="V89" s="237"/>
      <c r="W89" s="236"/>
      <c r="X89" s="237"/>
      <c r="Y89" s="241"/>
      <c r="Z89" s="149" t="s">
        <v>274</v>
      </c>
      <c r="AA89" s="236"/>
      <c r="AB89" s="237"/>
      <c r="AC89" s="236"/>
      <c r="AD89" s="237"/>
      <c r="AE89" s="236"/>
      <c r="AF89" s="237"/>
      <c r="AG89" s="236"/>
      <c r="AH89" s="237"/>
      <c r="AI89" s="236"/>
      <c r="AJ89" s="237"/>
      <c r="AL89" s="137">
        <v>84</v>
      </c>
      <c r="AM89" s="137" t="str">
        <f>IF(申込一覧表!AA85="","",申込一覧表!AA85)</f>
        <v/>
      </c>
      <c r="AN89" s="146" t="str">
        <f>IF(申込一覧表!B85="","",申込一覧表!B85)</f>
        <v/>
      </c>
    </row>
    <row r="90" spans="1:40" ht="15.75" customHeight="1">
      <c r="A90" s="241"/>
      <c r="B90" s="149" t="s">
        <v>275</v>
      </c>
      <c r="C90" s="236"/>
      <c r="D90" s="237"/>
      <c r="E90" s="236"/>
      <c r="F90" s="237"/>
      <c r="G90" s="236"/>
      <c r="H90" s="237"/>
      <c r="I90" s="236"/>
      <c r="J90" s="237"/>
      <c r="K90" s="236"/>
      <c r="L90" s="237"/>
      <c r="M90" s="241"/>
      <c r="N90" s="149" t="s">
        <v>275</v>
      </c>
      <c r="O90" s="236"/>
      <c r="P90" s="237"/>
      <c r="Q90" s="236"/>
      <c r="R90" s="237"/>
      <c r="S90" s="236"/>
      <c r="T90" s="237"/>
      <c r="U90" s="236"/>
      <c r="V90" s="237"/>
      <c r="W90" s="236"/>
      <c r="X90" s="237"/>
      <c r="Y90" s="241"/>
      <c r="Z90" s="149" t="s">
        <v>275</v>
      </c>
      <c r="AA90" s="236"/>
      <c r="AB90" s="237"/>
      <c r="AC90" s="236"/>
      <c r="AD90" s="237"/>
      <c r="AE90" s="236"/>
      <c r="AF90" s="237"/>
      <c r="AG90" s="236"/>
      <c r="AH90" s="237"/>
      <c r="AI90" s="236"/>
      <c r="AJ90" s="237"/>
      <c r="AL90" s="137">
        <v>85</v>
      </c>
      <c r="AM90" s="137" t="str">
        <f>IF(申込一覧表!AA86="","",申込一覧表!AA86)</f>
        <v/>
      </c>
      <c r="AN90" s="146" t="str">
        <f>IF(申込一覧表!B86="","",申込一覧表!B86)</f>
        <v/>
      </c>
    </row>
    <row r="91" spans="1:40" ht="15.75" customHeight="1" thickBot="1">
      <c r="A91" s="242"/>
      <c r="B91" s="150" t="s">
        <v>276</v>
      </c>
      <c r="C91" s="243"/>
      <c r="D91" s="244"/>
      <c r="E91" s="243"/>
      <c r="F91" s="244"/>
      <c r="G91" s="243"/>
      <c r="H91" s="244"/>
      <c r="I91" s="243"/>
      <c r="J91" s="244"/>
      <c r="K91" s="243"/>
      <c r="L91" s="244"/>
      <c r="M91" s="242"/>
      <c r="N91" s="150" t="s">
        <v>276</v>
      </c>
      <c r="O91" s="243"/>
      <c r="P91" s="244"/>
      <c r="Q91" s="243"/>
      <c r="R91" s="244"/>
      <c r="S91" s="243"/>
      <c r="T91" s="244"/>
      <c r="U91" s="243"/>
      <c r="V91" s="244"/>
      <c r="W91" s="243"/>
      <c r="X91" s="244"/>
      <c r="Y91" s="242"/>
      <c r="Z91" s="150" t="s">
        <v>276</v>
      </c>
      <c r="AA91" s="243"/>
      <c r="AB91" s="244"/>
      <c r="AC91" s="243"/>
      <c r="AD91" s="244"/>
      <c r="AE91" s="243"/>
      <c r="AF91" s="244"/>
      <c r="AG91" s="243"/>
      <c r="AH91" s="244"/>
      <c r="AI91" s="243"/>
      <c r="AJ91" s="244"/>
      <c r="AL91" s="137">
        <v>86</v>
      </c>
      <c r="AM91" s="137" t="str">
        <f>IF(申込一覧表!AA87="","",申込一覧表!AA87)</f>
        <v/>
      </c>
      <c r="AN91" s="146" t="str">
        <f>IF(申込一覧表!B87="","",申込一覧表!B87)</f>
        <v/>
      </c>
    </row>
    <row r="92" spans="1:40" ht="15.75" customHeight="1">
      <c r="A92" s="240" t="s">
        <v>285</v>
      </c>
      <c r="B92" s="148" t="s">
        <v>273</v>
      </c>
      <c r="C92" s="245"/>
      <c r="D92" s="246"/>
      <c r="E92" s="245"/>
      <c r="F92" s="246"/>
      <c r="G92" s="245"/>
      <c r="H92" s="246"/>
      <c r="I92" s="245"/>
      <c r="J92" s="246"/>
      <c r="K92" s="245"/>
      <c r="L92" s="246"/>
      <c r="M92" s="240" t="s">
        <v>285</v>
      </c>
      <c r="N92" s="148" t="s">
        <v>273</v>
      </c>
      <c r="O92" s="245"/>
      <c r="P92" s="246"/>
      <c r="Q92" s="245"/>
      <c r="R92" s="246"/>
      <c r="S92" s="245"/>
      <c r="T92" s="246"/>
      <c r="U92" s="245"/>
      <c r="V92" s="246"/>
      <c r="W92" s="245"/>
      <c r="X92" s="246"/>
      <c r="Y92" s="240" t="s">
        <v>285</v>
      </c>
      <c r="Z92" s="148" t="s">
        <v>273</v>
      </c>
      <c r="AA92" s="245"/>
      <c r="AB92" s="246"/>
      <c r="AC92" s="245"/>
      <c r="AD92" s="246"/>
      <c r="AE92" s="245"/>
      <c r="AF92" s="246"/>
      <c r="AG92" s="245"/>
      <c r="AH92" s="246"/>
      <c r="AI92" s="245"/>
      <c r="AJ92" s="246"/>
      <c r="AL92" s="137">
        <v>87</v>
      </c>
      <c r="AM92" s="137" t="str">
        <f>IF(申込一覧表!AA88="","",申込一覧表!AA88)</f>
        <v/>
      </c>
      <c r="AN92" s="146" t="str">
        <f>IF(申込一覧表!B88="","",申込一覧表!B88)</f>
        <v/>
      </c>
    </row>
    <row r="93" spans="1:40" ht="15.75" customHeight="1">
      <c r="A93" s="241"/>
      <c r="B93" s="149" t="s">
        <v>274</v>
      </c>
      <c r="C93" s="236"/>
      <c r="D93" s="237"/>
      <c r="E93" s="236"/>
      <c r="F93" s="237"/>
      <c r="G93" s="236"/>
      <c r="H93" s="237"/>
      <c r="I93" s="236"/>
      <c r="J93" s="237"/>
      <c r="K93" s="236"/>
      <c r="L93" s="237"/>
      <c r="M93" s="241"/>
      <c r="N93" s="149" t="s">
        <v>274</v>
      </c>
      <c r="O93" s="236"/>
      <c r="P93" s="237"/>
      <c r="Q93" s="236"/>
      <c r="R93" s="237"/>
      <c r="S93" s="236"/>
      <c r="T93" s="237"/>
      <c r="U93" s="236"/>
      <c r="V93" s="237"/>
      <c r="W93" s="236"/>
      <c r="X93" s="237"/>
      <c r="Y93" s="241"/>
      <c r="Z93" s="149" t="s">
        <v>274</v>
      </c>
      <c r="AA93" s="236"/>
      <c r="AB93" s="237"/>
      <c r="AC93" s="236"/>
      <c r="AD93" s="237"/>
      <c r="AE93" s="236"/>
      <c r="AF93" s="237"/>
      <c r="AG93" s="236"/>
      <c r="AH93" s="237"/>
      <c r="AI93" s="236"/>
      <c r="AJ93" s="237"/>
      <c r="AL93" s="137">
        <v>88</v>
      </c>
      <c r="AM93" s="137" t="str">
        <f>IF(申込一覧表!AA89="","",申込一覧表!AA89)</f>
        <v/>
      </c>
      <c r="AN93" s="146" t="str">
        <f>IF(申込一覧表!B89="","",申込一覧表!B89)</f>
        <v/>
      </c>
    </row>
    <row r="94" spans="1:40" ht="15.75" customHeight="1">
      <c r="A94" s="241"/>
      <c r="B94" s="149" t="s">
        <v>275</v>
      </c>
      <c r="C94" s="236"/>
      <c r="D94" s="237"/>
      <c r="E94" s="236"/>
      <c r="F94" s="237"/>
      <c r="G94" s="236"/>
      <c r="H94" s="237"/>
      <c r="I94" s="236"/>
      <c r="J94" s="237"/>
      <c r="K94" s="236"/>
      <c r="L94" s="237"/>
      <c r="M94" s="241"/>
      <c r="N94" s="149" t="s">
        <v>275</v>
      </c>
      <c r="O94" s="236"/>
      <c r="P94" s="237"/>
      <c r="Q94" s="236"/>
      <c r="R94" s="237"/>
      <c r="S94" s="236"/>
      <c r="T94" s="237"/>
      <c r="U94" s="236"/>
      <c r="V94" s="237"/>
      <c r="W94" s="236"/>
      <c r="X94" s="237"/>
      <c r="Y94" s="241"/>
      <c r="Z94" s="149" t="s">
        <v>275</v>
      </c>
      <c r="AA94" s="236"/>
      <c r="AB94" s="237"/>
      <c r="AC94" s="236"/>
      <c r="AD94" s="237"/>
      <c r="AE94" s="236"/>
      <c r="AF94" s="237"/>
      <c r="AG94" s="236"/>
      <c r="AH94" s="237"/>
      <c r="AI94" s="236"/>
      <c r="AJ94" s="237"/>
      <c r="AL94" s="137">
        <v>89</v>
      </c>
      <c r="AM94" s="137" t="str">
        <f>IF(申込一覧表!AA90="","",申込一覧表!AA90)</f>
        <v/>
      </c>
      <c r="AN94" s="146" t="str">
        <f>IF(申込一覧表!B90="","",申込一覧表!B90)</f>
        <v/>
      </c>
    </row>
    <row r="95" spans="1:40" ht="15.75" customHeight="1" thickBot="1">
      <c r="A95" s="242"/>
      <c r="B95" s="150" t="s">
        <v>276</v>
      </c>
      <c r="C95" s="243"/>
      <c r="D95" s="244"/>
      <c r="E95" s="243"/>
      <c r="F95" s="244"/>
      <c r="G95" s="243"/>
      <c r="H95" s="244"/>
      <c r="I95" s="243"/>
      <c r="J95" s="244"/>
      <c r="K95" s="243"/>
      <c r="L95" s="244"/>
      <c r="M95" s="242"/>
      <c r="N95" s="150" t="s">
        <v>276</v>
      </c>
      <c r="O95" s="243"/>
      <c r="P95" s="244"/>
      <c r="Q95" s="243"/>
      <c r="R95" s="244"/>
      <c r="S95" s="243"/>
      <c r="T95" s="244"/>
      <c r="U95" s="243"/>
      <c r="V95" s="244"/>
      <c r="W95" s="243"/>
      <c r="X95" s="244"/>
      <c r="Y95" s="242"/>
      <c r="Z95" s="150" t="s">
        <v>276</v>
      </c>
      <c r="AA95" s="243"/>
      <c r="AB95" s="244"/>
      <c r="AC95" s="243"/>
      <c r="AD95" s="244"/>
      <c r="AE95" s="243"/>
      <c r="AF95" s="244"/>
      <c r="AG95" s="243"/>
      <c r="AH95" s="244"/>
      <c r="AI95" s="243"/>
      <c r="AJ95" s="244"/>
      <c r="AL95" s="137">
        <v>90</v>
      </c>
      <c r="AM95" s="137" t="str">
        <f>IF(申込一覧表!AA91="","",申込一覧表!AA91)</f>
        <v/>
      </c>
      <c r="AN95" s="146" t="str">
        <f>IF(申込一覧表!B91="","",申込一覧表!B91)</f>
        <v/>
      </c>
    </row>
    <row r="96" spans="1:40" ht="15.75" customHeight="1">
      <c r="A96" s="240" t="s">
        <v>286</v>
      </c>
      <c r="B96" s="148" t="s">
        <v>273</v>
      </c>
      <c r="C96" s="245"/>
      <c r="D96" s="246"/>
      <c r="E96" s="245"/>
      <c r="F96" s="246"/>
      <c r="G96" s="245"/>
      <c r="H96" s="246"/>
      <c r="I96" s="245"/>
      <c r="J96" s="246"/>
      <c r="K96" s="245"/>
      <c r="L96" s="246"/>
      <c r="M96" s="240" t="s">
        <v>286</v>
      </c>
      <c r="N96" s="148" t="s">
        <v>273</v>
      </c>
      <c r="O96" s="245"/>
      <c r="P96" s="246"/>
      <c r="Q96" s="245"/>
      <c r="R96" s="246"/>
      <c r="S96" s="245"/>
      <c r="T96" s="246"/>
      <c r="U96" s="245"/>
      <c r="V96" s="246"/>
      <c r="W96" s="245"/>
      <c r="X96" s="246"/>
      <c r="Y96" s="240" t="s">
        <v>286</v>
      </c>
      <c r="Z96" s="148" t="s">
        <v>273</v>
      </c>
      <c r="AA96" s="245"/>
      <c r="AB96" s="246"/>
      <c r="AC96" s="245"/>
      <c r="AD96" s="246"/>
      <c r="AE96" s="245"/>
      <c r="AF96" s="246"/>
      <c r="AG96" s="245"/>
      <c r="AH96" s="246"/>
      <c r="AI96" s="245"/>
      <c r="AJ96" s="246"/>
      <c r="AL96" s="137">
        <v>91</v>
      </c>
      <c r="AM96" s="137" t="str">
        <f>IF(申込一覧表!AA92="","",申込一覧表!AA92)</f>
        <v/>
      </c>
      <c r="AN96" s="146" t="str">
        <f>IF(申込一覧表!B92="","",申込一覧表!B92)</f>
        <v/>
      </c>
    </row>
    <row r="97" spans="1:40" ht="15.75" customHeight="1">
      <c r="A97" s="241"/>
      <c r="B97" s="149" t="s">
        <v>274</v>
      </c>
      <c r="C97" s="236"/>
      <c r="D97" s="237"/>
      <c r="E97" s="236"/>
      <c r="F97" s="237"/>
      <c r="G97" s="236"/>
      <c r="H97" s="237"/>
      <c r="I97" s="236"/>
      <c r="J97" s="237"/>
      <c r="K97" s="236"/>
      <c r="L97" s="237"/>
      <c r="M97" s="241"/>
      <c r="N97" s="149" t="s">
        <v>274</v>
      </c>
      <c r="O97" s="236"/>
      <c r="P97" s="237"/>
      <c r="Q97" s="236"/>
      <c r="R97" s="237"/>
      <c r="S97" s="236"/>
      <c r="T97" s="237"/>
      <c r="U97" s="236"/>
      <c r="V97" s="237"/>
      <c r="W97" s="236"/>
      <c r="X97" s="237"/>
      <c r="Y97" s="241"/>
      <c r="Z97" s="149" t="s">
        <v>274</v>
      </c>
      <c r="AA97" s="236"/>
      <c r="AB97" s="237"/>
      <c r="AC97" s="236"/>
      <c r="AD97" s="237"/>
      <c r="AE97" s="236"/>
      <c r="AF97" s="237"/>
      <c r="AG97" s="236"/>
      <c r="AH97" s="237"/>
      <c r="AI97" s="236"/>
      <c r="AJ97" s="237"/>
      <c r="AL97" s="137">
        <v>92</v>
      </c>
      <c r="AM97" s="137" t="str">
        <f>IF(申込一覧表!AA93="","",申込一覧表!AA93)</f>
        <v/>
      </c>
      <c r="AN97" s="146" t="str">
        <f>IF(申込一覧表!B93="","",申込一覧表!B93)</f>
        <v/>
      </c>
    </row>
    <row r="98" spans="1:40" ht="15.75" customHeight="1">
      <c r="A98" s="241"/>
      <c r="B98" s="149" t="s">
        <v>275</v>
      </c>
      <c r="C98" s="236"/>
      <c r="D98" s="237"/>
      <c r="E98" s="236"/>
      <c r="F98" s="237"/>
      <c r="G98" s="236"/>
      <c r="H98" s="237"/>
      <c r="I98" s="236"/>
      <c r="J98" s="237"/>
      <c r="K98" s="236"/>
      <c r="L98" s="237"/>
      <c r="M98" s="241"/>
      <c r="N98" s="149" t="s">
        <v>275</v>
      </c>
      <c r="O98" s="236"/>
      <c r="P98" s="237"/>
      <c r="Q98" s="236"/>
      <c r="R98" s="237"/>
      <c r="S98" s="236"/>
      <c r="T98" s="237"/>
      <c r="U98" s="236"/>
      <c r="V98" s="237"/>
      <c r="W98" s="236"/>
      <c r="X98" s="237"/>
      <c r="Y98" s="241"/>
      <c r="Z98" s="149" t="s">
        <v>275</v>
      </c>
      <c r="AA98" s="236"/>
      <c r="AB98" s="237"/>
      <c r="AC98" s="236"/>
      <c r="AD98" s="237"/>
      <c r="AE98" s="236"/>
      <c r="AF98" s="237"/>
      <c r="AG98" s="236"/>
      <c r="AH98" s="237"/>
      <c r="AI98" s="236"/>
      <c r="AJ98" s="237"/>
      <c r="AL98" s="137">
        <v>93</v>
      </c>
      <c r="AM98" s="137" t="str">
        <f>IF(申込一覧表!AA94="","",申込一覧表!AA94)</f>
        <v/>
      </c>
      <c r="AN98" s="146" t="str">
        <f>IF(申込一覧表!B94="","",申込一覧表!B94)</f>
        <v/>
      </c>
    </row>
    <row r="99" spans="1:40" ht="15.75" customHeight="1" thickBot="1">
      <c r="A99" s="242"/>
      <c r="B99" s="150" t="s">
        <v>276</v>
      </c>
      <c r="C99" s="243"/>
      <c r="D99" s="244"/>
      <c r="E99" s="243"/>
      <c r="F99" s="244"/>
      <c r="G99" s="243"/>
      <c r="H99" s="244"/>
      <c r="I99" s="243"/>
      <c r="J99" s="244"/>
      <c r="K99" s="243"/>
      <c r="L99" s="244"/>
      <c r="M99" s="242"/>
      <c r="N99" s="150" t="s">
        <v>276</v>
      </c>
      <c r="O99" s="243"/>
      <c r="P99" s="244"/>
      <c r="Q99" s="243"/>
      <c r="R99" s="244"/>
      <c r="S99" s="243"/>
      <c r="T99" s="244"/>
      <c r="U99" s="243"/>
      <c r="V99" s="244"/>
      <c r="W99" s="243"/>
      <c r="X99" s="244"/>
      <c r="Y99" s="242"/>
      <c r="Z99" s="150" t="s">
        <v>276</v>
      </c>
      <c r="AA99" s="243"/>
      <c r="AB99" s="244"/>
      <c r="AC99" s="243"/>
      <c r="AD99" s="244"/>
      <c r="AE99" s="243"/>
      <c r="AF99" s="244"/>
      <c r="AG99" s="243"/>
      <c r="AH99" s="244"/>
      <c r="AI99" s="243"/>
      <c r="AJ99" s="244"/>
      <c r="AL99" s="137">
        <v>94</v>
      </c>
      <c r="AM99" s="137" t="str">
        <f>IF(申込一覧表!AA95="","",申込一覧表!AA95)</f>
        <v/>
      </c>
      <c r="AN99" s="146" t="str">
        <f>IF(申込一覧表!B95="","",申込一覧表!B95)</f>
        <v/>
      </c>
    </row>
    <row r="100" spans="1:40" ht="15.75" customHeight="1">
      <c r="A100" s="240" t="s">
        <v>287</v>
      </c>
      <c r="B100" s="148" t="s">
        <v>273</v>
      </c>
      <c r="C100" s="245"/>
      <c r="D100" s="246"/>
      <c r="E100" s="245"/>
      <c r="F100" s="246"/>
      <c r="G100" s="245"/>
      <c r="H100" s="246"/>
      <c r="I100" s="245"/>
      <c r="J100" s="246"/>
      <c r="K100" s="245"/>
      <c r="L100" s="246"/>
      <c r="M100" s="240" t="s">
        <v>287</v>
      </c>
      <c r="N100" s="148" t="s">
        <v>273</v>
      </c>
      <c r="O100" s="245"/>
      <c r="P100" s="246"/>
      <c r="Q100" s="245"/>
      <c r="R100" s="246"/>
      <c r="S100" s="245"/>
      <c r="T100" s="246"/>
      <c r="U100" s="245"/>
      <c r="V100" s="246"/>
      <c r="W100" s="245"/>
      <c r="X100" s="246"/>
      <c r="Y100" s="240" t="s">
        <v>287</v>
      </c>
      <c r="Z100" s="148" t="s">
        <v>273</v>
      </c>
      <c r="AA100" s="245"/>
      <c r="AB100" s="246"/>
      <c r="AC100" s="245"/>
      <c r="AD100" s="246"/>
      <c r="AE100" s="245"/>
      <c r="AF100" s="246"/>
      <c r="AG100" s="245"/>
      <c r="AH100" s="246"/>
      <c r="AI100" s="245"/>
      <c r="AJ100" s="246"/>
      <c r="AL100" s="137">
        <v>95</v>
      </c>
      <c r="AM100" s="137" t="str">
        <f>IF(申込一覧表!AA96="","",申込一覧表!AA96)</f>
        <v/>
      </c>
      <c r="AN100" s="146" t="str">
        <f>IF(申込一覧表!B96="","",申込一覧表!B96)</f>
        <v/>
      </c>
    </row>
    <row r="101" spans="1:40" ht="15.75" customHeight="1">
      <c r="A101" s="241"/>
      <c r="B101" s="149" t="s">
        <v>274</v>
      </c>
      <c r="C101" s="236"/>
      <c r="D101" s="237"/>
      <c r="E101" s="236"/>
      <c r="F101" s="237"/>
      <c r="G101" s="236"/>
      <c r="H101" s="237"/>
      <c r="I101" s="236"/>
      <c r="J101" s="237"/>
      <c r="K101" s="236"/>
      <c r="L101" s="237"/>
      <c r="M101" s="241"/>
      <c r="N101" s="149" t="s">
        <v>274</v>
      </c>
      <c r="O101" s="236"/>
      <c r="P101" s="237"/>
      <c r="Q101" s="236"/>
      <c r="R101" s="237"/>
      <c r="S101" s="236"/>
      <c r="T101" s="237"/>
      <c r="U101" s="236"/>
      <c r="V101" s="237"/>
      <c r="W101" s="236"/>
      <c r="X101" s="237"/>
      <c r="Y101" s="241"/>
      <c r="Z101" s="149" t="s">
        <v>274</v>
      </c>
      <c r="AA101" s="236"/>
      <c r="AB101" s="237"/>
      <c r="AC101" s="236"/>
      <c r="AD101" s="237"/>
      <c r="AE101" s="236"/>
      <c r="AF101" s="237"/>
      <c r="AG101" s="236"/>
      <c r="AH101" s="237"/>
      <c r="AI101" s="236"/>
      <c r="AJ101" s="237"/>
      <c r="AL101" s="137">
        <v>96</v>
      </c>
      <c r="AM101" s="137" t="str">
        <f>IF(申込一覧表!AA97="","",申込一覧表!AA97)</f>
        <v/>
      </c>
      <c r="AN101" s="146" t="str">
        <f>IF(申込一覧表!B97="","",申込一覧表!B97)</f>
        <v/>
      </c>
    </row>
    <row r="102" spans="1:40" ht="15.75" customHeight="1">
      <c r="A102" s="241"/>
      <c r="B102" s="149" t="s">
        <v>275</v>
      </c>
      <c r="C102" s="236"/>
      <c r="D102" s="237"/>
      <c r="E102" s="236"/>
      <c r="F102" s="237"/>
      <c r="G102" s="236"/>
      <c r="H102" s="237"/>
      <c r="I102" s="236"/>
      <c r="J102" s="237"/>
      <c r="K102" s="236"/>
      <c r="L102" s="237"/>
      <c r="M102" s="241"/>
      <c r="N102" s="149" t="s">
        <v>275</v>
      </c>
      <c r="O102" s="236"/>
      <c r="P102" s="237"/>
      <c r="Q102" s="236"/>
      <c r="R102" s="237"/>
      <c r="S102" s="236"/>
      <c r="T102" s="237"/>
      <c r="U102" s="236"/>
      <c r="V102" s="237"/>
      <c r="W102" s="236"/>
      <c r="X102" s="237"/>
      <c r="Y102" s="241"/>
      <c r="Z102" s="149" t="s">
        <v>275</v>
      </c>
      <c r="AA102" s="236"/>
      <c r="AB102" s="237"/>
      <c r="AC102" s="236"/>
      <c r="AD102" s="237"/>
      <c r="AE102" s="236"/>
      <c r="AF102" s="237"/>
      <c r="AG102" s="236"/>
      <c r="AH102" s="237"/>
      <c r="AI102" s="236"/>
      <c r="AJ102" s="237"/>
      <c r="AL102" s="137">
        <v>97</v>
      </c>
      <c r="AM102" s="137" t="str">
        <f>IF(申込一覧表!AA98="","",申込一覧表!AA98)</f>
        <v/>
      </c>
      <c r="AN102" s="146" t="str">
        <f>IF(申込一覧表!B98="","",申込一覧表!B98)</f>
        <v/>
      </c>
    </row>
    <row r="103" spans="1:40" ht="15.75" customHeight="1" thickBot="1">
      <c r="A103" s="242"/>
      <c r="B103" s="150" t="s">
        <v>276</v>
      </c>
      <c r="C103" s="243"/>
      <c r="D103" s="244"/>
      <c r="E103" s="243"/>
      <c r="F103" s="244"/>
      <c r="G103" s="243"/>
      <c r="H103" s="244"/>
      <c r="I103" s="243"/>
      <c r="J103" s="244"/>
      <c r="K103" s="243"/>
      <c r="L103" s="244"/>
      <c r="M103" s="242"/>
      <c r="N103" s="150" t="s">
        <v>276</v>
      </c>
      <c r="O103" s="243"/>
      <c r="P103" s="244"/>
      <c r="Q103" s="243"/>
      <c r="R103" s="244"/>
      <c r="S103" s="243"/>
      <c r="T103" s="244"/>
      <c r="U103" s="243"/>
      <c r="V103" s="244"/>
      <c r="W103" s="243"/>
      <c r="X103" s="244"/>
      <c r="Y103" s="242"/>
      <c r="Z103" s="150" t="s">
        <v>276</v>
      </c>
      <c r="AA103" s="243"/>
      <c r="AB103" s="244"/>
      <c r="AC103" s="243"/>
      <c r="AD103" s="244"/>
      <c r="AE103" s="243"/>
      <c r="AF103" s="244"/>
      <c r="AG103" s="243"/>
      <c r="AH103" s="244"/>
      <c r="AI103" s="243"/>
      <c r="AJ103" s="244"/>
      <c r="AL103" s="137">
        <v>98</v>
      </c>
      <c r="AM103" s="137" t="str">
        <f>IF(申込一覧表!AA99="","",申込一覧表!AA99)</f>
        <v/>
      </c>
      <c r="AN103" s="146" t="str">
        <f>IF(申込一覧表!B99="","",申込一覧表!B99)</f>
        <v/>
      </c>
    </row>
    <row r="104" spans="1:40" ht="15.75" customHeight="1">
      <c r="A104" s="240" t="s">
        <v>288</v>
      </c>
      <c r="B104" s="148" t="s">
        <v>273</v>
      </c>
      <c r="C104" s="245"/>
      <c r="D104" s="246"/>
      <c r="E104" s="245"/>
      <c r="F104" s="246"/>
      <c r="G104" s="245"/>
      <c r="H104" s="246"/>
      <c r="I104" s="245"/>
      <c r="J104" s="246"/>
      <c r="K104" s="245"/>
      <c r="L104" s="246"/>
      <c r="M104" s="240" t="s">
        <v>288</v>
      </c>
      <c r="N104" s="148" t="s">
        <v>273</v>
      </c>
      <c r="O104" s="245"/>
      <c r="P104" s="246"/>
      <c r="Q104" s="245"/>
      <c r="R104" s="246"/>
      <c r="S104" s="245"/>
      <c r="T104" s="246"/>
      <c r="U104" s="245"/>
      <c r="V104" s="246"/>
      <c r="W104" s="245"/>
      <c r="X104" s="246"/>
      <c r="Y104" s="240" t="s">
        <v>288</v>
      </c>
      <c r="Z104" s="148" t="s">
        <v>273</v>
      </c>
      <c r="AA104" s="245"/>
      <c r="AB104" s="246"/>
      <c r="AC104" s="245"/>
      <c r="AD104" s="246"/>
      <c r="AE104" s="245"/>
      <c r="AF104" s="246"/>
      <c r="AG104" s="245"/>
      <c r="AH104" s="246"/>
      <c r="AI104" s="245"/>
      <c r="AJ104" s="246"/>
      <c r="AL104" s="137">
        <v>99</v>
      </c>
      <c r="AM104" s="137" t="str">
        <f>IF(申込一覧表!AA100="","",申込一覧表!AA100)</f>
        <v/>
      </c>
      <c r="AN104" s="146" t="str">
        <f>IF(申込一覧表!B100="","",申込一覧表!B100)</f>
        <v/>
      </c>
    </row>
    <row r="105" spans="1:40" ht="15">
      <c r="A105" s="241"/>
      <c r="B105" s="149" t="s">
        <v>274</v>
      </c>
      <c r="C105" s="236"/>
      <c r="D105" s="237"/>
      <c r="E105" s="236"/>
      <c r="F105" s="237"/>
      <c r="G105" s="236"/>
      <c r="H105" s="237"/>
      <c r="I105" s="236"/>
      <c r="J105" s="237"/>
      <c r="K105" s="236"/>
      <c r="L105" s="237"/>
      <c r="M105" s="241"/>
      <c r="N105" s="149" t="s">
        <v>274</v>
      </c>
      <c r="O105" s="236"/>
      <c r="P105" s="237"/>
      <c r="Q105" s="236"/>
      <c r="R105" s="237"/>
      <c r="S105" s="236"/>
      <c r="T105" s="237"/>
      <c r="U105" s="236"/>
      <c r="V105" s="237"/>
      <c r="W105" s="236"/>
      <c r="X105" s="237"/>
      <c r="Y105" s="241"/>
      <c r="Z105" s="149" t="s">
        <v>274</v>
      </c>
      <c r="AA105" s="236"/>
      <c r="AB105" s="237"/>
      <c r="AC105" s="236"/>
      <c r="AD105" s="237"/>
      <c r="AE105" s="236"/>
      <c r="AF105" s="237"/>
      <c r="AG105" s="236"/>
      <c r="AH105" s="237"/>
      <c r="AI105" s="236"/>
      <c r="AJ105" s="237"/>
      <c r="AL105" s="137">
        <v>100</v>
      </c>
      <c r="AM105" s="137" t="str">
        <f>IF(申込一覧表!AA101="","",申込一覧表!AA101)</f>
        <v/>
      </c>
      <c r="AN105" s="146" t="str">
        <f>IF(申込一覧表!B101="","",申込一覧表!B101)</f>
        <v/>
      </c>
    </row>
    <row r="106" spans="1:40" ht="15">
      <c r="A106" s="241"/>
      <c r="B106" s="149" t="s">
        <v>275</v>
      </c>
      <c r="C106" s="236"/>
      <c r="D106" s="237"/>
      <c r="E106" s="236"/>
      <c r="F106" s="237"/>
      <c r="G106" s="236"/>
      <c r="H106" s="237"/>
      <c r="I106" s="236"/>
      <c r="J106" s="237"/>
      <c r="K106" s="236"/>
      <c r="L106" s="237"/>
      <c r="M106" s="241"/>
      <c r="N106" s="149" t="s">
        <v>275</v>
      </c>
      <c r="O106" s="236"/>
      <c r="P106" s="237"/>
      <c r="Q106" s="236"/>
      <c r="R106" s="237"/>
      <c r="S106" s="236"/>
      <c r="T106" s="237"/>
      <c r="U106" s="236"/>
      <c r="V106" s="237"/>
      <c r="W106" s="236"/>
      <c r="X106" s="237"/>
      <c r="Y106" s="241"/>
      <c r="Z106" s="149" t="s">
        <v>275</v>
      </c>
      <c r="AA106" s="236"/>
      <c r="AB106" s="237"/>
      <c r="AC106" s="236"/>
      <c r="AD106" s="237"/>
      <c r="AE106" s="236"/>
      <c r="AF106" s="237"/>
      <c r="AG106" s="236"/>
      <c r="AH106" s="237"/>
      <c r="AI106" s="236"/>
      <c r="AJ106" s="237"/>
      <c r="AL106" s="137">
        <v>101</v>
      </c>
      <c r="AM106" s="137" t="str">
        <f>IF(申込一覧表!AA102="","",申込一覧表!AA102)</f>
        <v/>
      </c>
      <c r="AN106" s="146" t="str">
        <f>IF(申込一覧表!B102="","",申込一覧表!B102)</f>
        <v/>
      </c>
    </row>
    <row r="107" spans="1:40" ht="15.75" thickBot="1">
      <c r="A107" s="242"/>
      <c r="B107" s="150" t="s">
        <v>276</v>
      </c>
      <c r="C107" s="243"/>
      <c r="D107" s="244"/>
      <c r="E107" s="243"/>
      <c r="F107" s="244"/>
      <c r="G107" s="243"/>
      <c r="H107" s="244"/>
      <c r="I107" s="243"/>
      <c r="J107" s="244"/>
      <c r="K107" s="243"/>
      <c r="L107" s="244"/>
      <c r="M107" s="242"/>
      <c r="N107" s="150" t="s">
        <v>276</v>
      </c>
      <c r="O107" s="243"/>
      <c r="P107" s="244"/>
      <c r="Q107" s="243"/>
      <c r="R107" s="244"/>
      <c r="S107" s="243"/>
      <c r="T107" s="244"/>
      <c r="U107" s="243"/>
      <c r="V107" s="244"/>
      <c r="W107" s="243"/>
      <c r="X107" s="244"/>
      <c r="Y107" s="242"/>
      <c r="Z107" s="150" t="s">
        <v>276</v>
      </c>
      <c r="AA107" s="243"/>
      <c r="AB107" s="244"/>
      <c r="AC107" s="243"/>
      <c r="AD107" s="244"/>
      <c r="AE107" s="243"/>
      <c r="AF107" s="244"/>
      <c r="AG107" s="243"/>
      <c r="AH107" s="244"/>
      <c r="AI107" s="243"/>
      <c r="AJ107" s="244"/>
      <c r="AL107" s="137">
        <v>102</v>
      </c>
      <c r="AM107" s="137" t="str">
        <f>IF(申込一覧表!AA103="","",申込一覧表!AA103)</f>
        <v/>
      </c>
      <c r="AN107" s="146" t="str">
        <f>IF(申込一覧表!B103="","",申込一覧表!B103)</f>
        <v/>
      </c>
    </row>
    <row r="108" spans="1:40" ht="15">
      <c r="A108" s="240" t="s">
        <v>289</v>
      </c>
      <c r="B108" s="148" t="s">
        <v>273</v>
      </c>
      <c r="C108" s="245"/>
      <c r="D108" s="246"/>
      <c r="E108" s="245"/>
      <c r="F108" s="246"/>
      <c r="G108" s="245"/>
      <c r="H108" s="246"/>
      <c r="I108" s="245"/>
      <c r="J108" s="246"/>
      <c r="K108" s="245"/>
      <c r="L108" s="246"/>
      <c r="M108" s="240" t="s">
        <v>290</v>
      </c>
      <c r="N108" s="148" t="s">
        <v>273</v>
      </c>
      <c r="O108" s="245"/>
      <c r="P108" s="246"/>
      <c r="Q108" s="245"/>
      <c r="R108" s="246"/>
      <c r="S108" s="245"/>
      <c r="T108" s="246"/>
      <c r="U108" s="245"/>
      <c r="V108" s="246"/>
      <c r="W108" s="245"/>
      <c r="X108" s="246"/>
      <c r="Y108" s="240" t="s">
        <v>290</v>
      </c>
      <c r="Z108" s="148" t="s">
        <v>273</v>
      </c>
      <c r="AA108" s="245"/>
      <c r="AB108" s="246"/>
      <c r="AC108" s="245"/>
      <c r="AD108" s="246"/>
      <c r="AE108" s="245"/>
      <c r="AF108" s="246"/>
      <c r="AG108" s="245"/>
      <c r="AH108" s="246"/>
      <c r="AI108" s="245"/>
      <c r="AJ108" s="246"/>
      <c r="AL108" s="137">
        <v>103</v>
      </c>
      <c r="AM108" s="137" t="str">
        <f>IF(申込一覧表!AA104="","",申込一覧表!AA104)</f>
        <v/>
      </c>
      <c r="AN108" s="146" t="str">
        <f>IF(申込一覧表!B104="","",申込一覧表!B104)</f>
        <v/>
      </c>
    </row>
    <row r="109" spans="1:40" ht="15">
      <c r="A109" s="241"/>
      <c r="B109" s="149" t="s">
        <v>274</v>
      </c>
      <c r="C109" s="236"/>
      <c r="D109" s="237"/>
      <c r="E109" s="236"/>
      <c r="F109" s="237"/>
      <c r="G109" s="236"/>
      <c r="H109" s="237"/>
      <c r="I109" s="236"/>
      <c r="J109" s="237"/>
      <c r="K109" s="236"/>
      <c r="L109" s="237"/>
      <c r="M109" s="241"/>
      <c r="N109" s="149" t="s">
        <v>274</v>
      </c>
      <c r="O109" s="236"/>
      <c r="P109" s="237"/>
      <c r="Q109" s="236"/>
      <c r="R109" s="237"/>
      <c r="S109" s="236"/>
      <c r="T109" s="237"/>
      <c r="U109" s="236"/>
      <c r="V109" s="237"/>
      <c r="W109" s="236"/>
      <c r="X109" s="237"/>
      <c r="Y109" s="241"/>
      <c r="Z109" s="149" t="s">
        <v>274</v>
      </c>
      <c r="AA109" s="236"/>
      <c r="AB109" s="237"/>
      <c r="AC109" s="236"/>
      <c r="AD109" s="237"/>
      <c r="AE109" s="236"/>
      <c r="AF109" s="237"/>
      <c r="AG109" s="236"/>
      <c r="AH109" s="237"/>
      <c r="AI109" s="236"/>
      <c r="AJ109" s="237"/>
      <c r="AL109" s="137">
        <v>104</v>
      </c>
      <c r="AM109" s="137" t="str">
        <f>IF(申込一覧表!AA105="","",申込一覧表!AA105)</f>
        <v/>
      </c>
      <c r="AN109" s="146" t="str">
        <f>IF(申込一覧表!B105="","",申込一覧表!B105)</f>
        <v/>
      </c>
    </row>
    <row r="110" spans="1:40" ht="15">
      <c r="A110" s="241"/>
      <c r="B110" s="149" t="s">
        <v>275</v>
      </c>
      <c r="C110" s="236"/>
      <c r="D110" s="237"/>
      <c r="E110" s="236"/>
      <c r="F110" s="237"/>
      <c r="G110" s="236"/>
      <c r="H110" s="237"/>
      <c r="I110" s="236"/>
      <c r="J110" s="237"/>
      <c r="K110" s="236"/>
      <c r="L110" s="237"/>
      <c r="M110" s="241"/>
      <c r="N110" s="149" t="s">
        <v>275</v>
      </c>
      <c r="O110" s="236"/>
      <c r="P110" s="237"/>
      <c r="Q110" s="236"/>
      <c r="R110" s="237"/>
      <c r="S110" s="236"/>
      <c r="T110" s="237"/>
      <c r="U110" s="236"/>
      <c r="V110" s="237"/>
      <c r="W110" s="236"/>
      <c r="X110" s="237"/>
      <c r="Y110" s="241"/>
      <c r="Z110" s="149" t="s">
        <v>275</v>
      </c>
      <c r="AA110" s="236"/>
      <c r="AB110" s="237"/>
      <c r="AC110" s="236"/>
      <c r="AD110" s="237"/>
      <c r="AE110" s="236"/>
      <c r="AF110" s="237"/>
      <c r="AG110" s="236"/>
      <c r="AH110" s="237"/>
      <c r="AI110" s="236"/>
      <c r="AJ110" s="237"/>
      <c r="AL110" s="137">
        <v>105</v>
      </c>
      <c r="AM110" s="137" t="str">
        <f>IF(申込一覧表!AA106="","",申込一覧表!AA106)</f>
        <v/>
      </c>
      <c r="AN110" s="146" t="str">
        <f>IF(申込一覧表!B106="","",申込一覧表!B106)</f>
        <v/>
      </c>
    </row>
    <row r="111" spans="1:40" ht="15.75" thickBot="1">
      <c r="A111" s="242"/>
      <c r="B111" s="150" t="s">
        <v>276</v>
      </c>
      <c r="C111" s="243"/>
      <c r="D111" s="244"/>
      <c r="E111" s="243"/>
      <c r="F111" s="244"/>
      <c r="G111" s="243"/>
      <c r="H111" s="244"/>
      <c r="I111" s="243"/>
      <c r="J111" s="244"/>
      <c r="K111" s="243"/>
      <c r="L111" s="244"/>
      <c r="M111" s="242"/>
      <c r="N111" s="150" t="s">
        <v>276</v>
      </c>
      <c r="O111" s="243"/>
      <c r="P111" s="244"/>
      <c r="Q111" s="243"/>
      <c r="R111" s="244"/>
      <c r="S111" s="243"/>
      <c r="T111" s="244"/>
      <c r="U111" s="243"/>
      <c r="V111" s="244"/>
      <c r="W111" s="243"/>
      <c r="X111" s="244"/>
      <c r="Y111" s="242"/>
      <c r="Z111" s="150" t="s">
        <v>276</v>
      </c>
      <c r="AA111" s="243"/>
      <c r="AB111" s="244"/>
      <c r="AC111" s="243"/>
      <c r="AD111" s="244"/>
      <c r="AE111" s="243"/>
      <c r="AF111" s="244"/>
      <c r="AG111" s="243"/>
      <c r="AH111" s="244"/>
      <c r="AI111" s="243"/>
      <c r="AJ111" s="244"/>
      <c r="AL111" s="137">
        <v>106</v>
      </c>
      <c r="AM111" s="137" t="str">
        <f>IF(申込一覧表!AA107="","",申込一覧表!AA107)</f>
        <v/>
      </c>
      <c r="AN111" s="146" t="str">
        <f>IF(申込一覧表!B107="","",申込一覧表!B107)</f>
        <v/>
      </c>
    </row>
    <row r="112" spans="1:40" ht="15">
      <c r="A112" s="240" t="s">
        <v>291</v>
      </c>
      <c r="B112" s="148" t="s">
        <v>273</v>
      </c>
      <c r="C112" s="245"/>
      <c r="D112" s="246"/>
      <c r="E112" s="245"/>
      <c r="F112" s="246"/>
      <c r="G112" s="245"/>
      <c r="H112" s="246"/>
      <c r="I112" s="245"/>
      <c r="J112" s="246"/>
      <c r="K112" s="245"/>
      <c r="L112" s="246"/>
      <c r="M112" s="240" t="s">
        <v>292</v>
      </c>
      <c r="N112" s="148" t="s">
        <v>273</v>
      </c>
      <c r="O112" s="245"/>
      <c r="P112" s="246"/>
      <c r="Q112" s="245"/>
      <c r="R112" s="246"/>
      <c r="S112" s="245"/>
      <c r="T112" s="246"/>
      <c r="U112" s="245"/>
      <c r="V112" s="246"/>
      <c r="W112" s="245"/>
      <c r="X112" s="246"/>
      <c r="Y112" s="240" t="s">
        <v>292</v>
      </c>
      <c r="Z112" s="148" t="s">
        <v>273</v>
      </c>
      <c r="AA112" s="245"/>
      <c r="AB112" s="246"/>
      <c r="AC112" s="245"/>
      <c r="AD112" s="246"/>
      <c r="AE112" s="245"/>
      <c r="AF112" s="246"/>
      <c r="AG112" s="245"/>
      <c r="AH112" s="246"/>
      <c r="AI112" s="245"/>
      <c r="AJ112" s="246"/>
      <c r="AL112" s="137">
        <v>107</v>
      </c>
      <c r="AM112" s="137" t="str">
        <f>IF(申込一覧表!AA108="","",申込一覧表!AA108)</f>
        <v/>
      </c>
      <c r="AN112" s="146" t="str">
        <f>IF(申込一覧表!B108="","",申込一覧表!B108)</f>
        <v/>
      </c>
    </row>
    <row r="113" spans="1:40" ht="15">
      <c r="A113" s="241"/>
      <c r="B113" s="149" t="s">
        <v>274</v>
      </c>
      <c r="C113" s="236"/>
      <c r="D113" s="237"/>
      <c r="E113" s="236"/>
      <c r="F113" s="237"/>
      <c r="G113" s="236"/>
      <c r="H113" s="237"/>
      <c r="I113" s="236"/>
      <c r="J113" s="237"/>
      <c r="K113" s="236"/>
      <c r="L113" s="237"/>
      <c r="M113" s="241"/>
      <c r="N113" s="149" t="s">
        <v>274</v>
      </c>
      <c r="O113" s="236"/>
      <c r="P113" s="237"/>
      <c r="Q113" s="236"/>
      <c r="R113" s="237"/>
      <c r="S113" s="236"/>
      <c r="T113" s="237"/>
      <c r="U113" s="236"/>
      <c r="V113" s="237"/>
      <c r="W113" s="236"/>
      <c r="X113" s="237"/>
      <c r="Y113" s="241"/>
      <c r="Z113" s="149" t="s">
        <v>274</v>
      </c>
      <c r="AA113" s="236"/>
      <c r="AB113" s="237"/>
      <c r="AC113" s="236"/>
      <c r="AD113" s="237"/>
      <c r="AE113" s="236"/>
      <c r="AF113" s="237"/>
      <c r="AG113" s="236"/>
      <c r="AH113" s="237"/>
      <c r="AI113" s="236"/>
      <c r="AJ113" s="237"/>
      <c r="AL113" s="137">
        <v>108</v>
      </c>
      <c r="AM113" s="137" t="str">
        <f>IF(申込一覧表!AA109="","",申込一覧表!AA109)</f>
        <v/>
      </c>
      <c r="AN113" s="146" t="str">
        <f>IF(申込一覧表!B109="","",申込一覧表!B109)</f>
        <v/>
      </c>
    </row>
    <row r="114" spans="1:40" ht="15">
      <c r="A114" s="241"/>
      <c r="B114" s="149" t="s">
        <v>275</v>
      </c>
      <c r="C114" s="236"/>
      <c r="D114" s="237"/>
      <c r="E114" s="236"/>
      <c r="F114" s="237"/>
      <c r="G114" s="236"/>
      <c r="H114" s="237"/>
      <c r="I114" s="236"/>
      <c r="J114" s="237"/>
      <c r="K114" s="236"/>
      <c r="L114" s="237"/>
      <c r="M114" s="241"/>
      <c r="N114" s="149" t="s">
        <v>275</v>
      </c>
      <c r="O114" s="236"/>
      <c r="P114" s="237"/>
      <c r="Q114" s="236"/>
      <c r="R114" s="237"/>
      <c r="S114" s="236"/>
      <c r="T114" s="237"/>
      <c r="U114" s="236"/>
      <c r="V114" s="237"/>
      <c r="W114" s="236"/>
      <c r="X114" s="237"/>
      <c r="Y114" s="241"/>
      <c r="Z114" s="149" t="s">
        <v>275</v>
      </c>
      <c r="AA114" s="236"/>
      <c r="AB114" s="237"/>
      <c r="AC114" s="236"/>
      <c r="AD114" s="237"/>
      <c r="AE114" s="236"/>
      <c r="AF114" s="237"/>
      <c r="AG114" s="236"/>
      <c r="AH114" s="237"/>
      <c r="AI114" s="236"/>
      <c r="AJ114" s="237"/>
      <c r="AL114" s="137">
        <v>109</v>
      </c>
      <c r="AM114" s="137" t="str">
        <f>IF(申込一覧表!AA110="","",申込一覧表!AA110)</f>
        <v/>
      </c>
      <c r="AN114" s="146" t="str">
        <f>IF(申込一覧表!B110="","",申込一覧表!B110)</f>
        <v/>
      </c>
    </row>
    <row r="115" spans="1:40" ht="15.75" thickBot="1">
      <c r="A115" s="242"/>
      <c r="B115" s="150" t="s">
        <v>276</v>
      </c>
      <c r="C115" s="243"/>
      <c r="D115" s="244"/>
      <c r="E115" s="243"/>
      <c r="F115" s="244"/>
      <c r="G115" s="243"/>
      <c r="H115" s="244"/>
      <c r="I115" s="243"/>
      <c r="J115" s="244"/>
      <c r="K115" s="243"/>
      <c r="L115" s="244"/>
      <c r="M115" s="242"/>
      <c r="N115" s="150" t="s">
        <v>276</v>
      </c>
      <c r="O115" s="243"/>
      <c r="P115" s="244"/>
      <c r="Q115" s="243"/>
      <c r="R115" s="244"/>
      <c r="S115" s="243"/>
      <c r="T115" s="244"/>
      <c r="U115" s="243"/>
      <c r="V115" s="244"/>
      <c r="W115" s="243"/>
      <c r="X115" s="244"/>
      <c r="Y115" s="242"/>
      <c r="Z115" s="150" t="s">
        <v>276</v>
      </c>
      <c r="AA115" s="243"/>
      <c r="AB115" s="244"/>
      <c r="AC115" s="243"/>
      <c r="AD115" s="244"/>
      <c r="AE115" s="243"/>
      <c r="AF115" s="244"/>
      <c r="AG115" s="243"/>
      <c r="AH115" s="244"/>
      <c r="AI115" s="243"/>
      <c r="AJ115" s="244"/>
      <c r="AL115" s="137">
        <v>110</v>
      </c>
      <c r="AM115" s="137" t="str">
        <f>IF(申込一覧表!AA111="","",申込一覧表!AA111)</f>
        <v/>
      </c>
      <c r="AN115" s="146" t="str">
        <f>IF(申込一覧表!B111="","",申込一覧表!B111)</f>
        <v/>
      </c>
    </row>
    <row r="116" spans="1:40" ht="15">
      <c r="A116" s="240" t="s">
        <v>293</v>
      </c>
      <c r="B116" s="148" t="s">
        <v>273</v>
      </c>
      <c r="C116" s="245"/>
      <c r="D116" s="246"/>
      <c r="E116" s="245"/>
      <c r="F116" s="246"/>
      <c r="G116" s="245"/>
      <c r="H116" s="246"/>
      <c r="I116" s="245"/>
      <c r="J116" s="246"/>
      <c r="K116" s="245"/>
      <c r="L116" s="246"/>
      <c r="M116" s="240" t="s">
        <v>294</v>
      </c>
      <c r="N116" s="148" t="s">
        <v>273</v>
      </c>
      <c r="O116" s="245"/>
      <c r="P116" s="246"/>
      <c r="Q116" s="245"/>
      <c r="R116" s="246"/>
      <c r="S116" s="245"/>
      <c r="T116" s="246"/>
      <c r="U116" s="245"/>
      <c r="V116" s="246"/>
      <c r="W116" s="245"/>
      <c r="X116" s="246"/>
      <c r="Y116" s="240" t="s">
        <v>294</v>
      </c>
      <c r="Z116" s="148" t="s">
        <v>273</v>
      </c>
      <c r="AA116" s="245"/>
      <c r="AB116" s="246"/>
      <c r="AC116" s="245"/>
      <c r="AD116" s="246"/>
      <c r="AE116" s="245"/>
      <c r="AF116" s="246"/>
      <c r="AG116" s="245"/>
      <c r="AH116" s="246"/>
      <c r="AI116" s="245"/>
      <c r="AJ116" s="246"/>
      <c r="AL116" s="137">
        <v>111</v>
      </c>
      <c r="AM116" s="137" t="str">
        <f>IF(申込一覧表!AA112="","",申込一覧表!AA112)</f>
        <v/>
      </c>
      <c r="AN116" s="146" t="str">
        <f>IF(申込一覧表!B112="","",申込一覧表!B112)</f>
        <v/>
      </c>
    </row>
    <row r="117" spans="1:40" ht="15">
      <c r="A117" s="241"/>
      <c r="B117" s="149" t="s">
        <v>274</v>
      </c>
      <c r="C117" s="236"/>
      <c r="D117" s="237"/>
      <c r="E117" s="236"/>
      <c r="F117" s="237"/>
      <c r="G117" s="236"/>
      <c r="H117" s="237"/>
      <c r="I117" s="236"/>
      <c r="J117" s="237"/>
      <c r="K117" s="236"/>
      <c r="L117" s="237"/>
      <c r="M117" s="241"/>
      <c r="N117" s="149" t="s">
        <v>274</v>
      </c>
      <c r="O117" s="236"/>
      <c r="P117" s="237"/>
      <c r="Q117" s="236"/>
      <c r="R117" s="237"/>
      <c r="S117" s="236"/>
      <c r="T117" s="237"/>
      <c r="U117" s="236"/>
      <c r="V117" s="237"/>
      <c r="W117" s="236"/>
      <c r="X117" s="237"/>
      <c r="Y117" s="241"/>
      <c r="Z117" s="149" t="s">
        <v>274</v>
      </c>
      <c r="AA117" s="236"/>
      <c r="AB117" s="237"/>
      <c r="AC117" s="236"/>
      <c r="AD117" s="237"/>
      <c r="AE117" s="236"/>
      <c r="AF117" s="237"/>
      <c r="AG117" s="236"/>
      <c r="AH117" s="237"/>
      <c r="AI117" s="236"/>
      <c r="AJ117" s="237"/>
      <c r="AL117" s="137">
        <v>112</v>
      </c>
      <c r="AM117" s="137" t="str">
        <f>IF(申込一覧表!AA113="","",申込一覧表!AA113)</f>
        <v/>
      </c>
      <c r="AN117" s="146" t="str">
        <f>IF(申込一覧表!B113="","",申込一覧表!B113)</f>
        <v/>
      </c>
    </row>
    <row r="118" spans="1:40" ht="15">
      <c r="A118" s="241"/>
      <c r="B118" s="149" t="s">
        <v>275</v>
      </c>
      <c r="C118" s="236"/>
      <c r="D118" s="237"/>
      <c r="E118" s="236"/>
      <c r="F118" s="237"/>
      <c r="G118" s="236"/>
      <c r="H118" s="237"/>
      <c r="I118" s="236"/>
      <c r="J118" s="237"/>
      <c r="K118" s="236"/>
      <c r="L118" s="237"/>
      <c r="M118" s="241"/>
      <c r="N118" s="149" t="s">
        <v>275</v>
      </c>
      <c r="O118" s="236"/>
      <c r="P118" s="237"/>
      <c r="Q118" s="236"/>
      <c r="R118" s="237"/>
      <c r="S118" s="236"/>
      <c r="T118" s="237"/>
      <c r="U118" s="236"/>
      <c r="V118" s="237"/>
      <c r="W118" s="236"/>
      <c r="X118" s="237"/>
      <c r="Y118" s="241"/>
      <c r="Z118" s="149" t="s">
        <v>275</v>
      </c>
      <c r="AA118" s="236"/>
      <c r="AB118" s="237"/>
      <c r="AC118" s="236"/>
      <c r="AD118" s="237"/>
      <c r="AE118" s="236"/>
      <c r="AF118" s="237"/>
      <c r="AG118" s="236"/>
      <c r="AH118" s="237"/>
      <c r="AI118" s="236"/>
      <c r="AJ118" s="237"/>
      <c r="AL118" s="137">
        <v>113</v>
      </c>
      <c r="AM118" s="137" t="str">
        <f>IF(申込一覧表!AA114="","",申込一覧表!AA114)</f>
        <v/>
      </c>
      <c r="AN118" s="146" t="str">
        <f>IF(申込一覧表!B114="","",申込一覧表!B114)</f>
        <v/>
      </c>
    </row>
    <row r="119" spans="1:40" ht="15.75" thickBot="1">
      <c r="A119" s="242"/>
      <c r="B119" s="150" t="s">
        <v>276</v>
      </c>
      <c r="C119" s="243"/>
      <c r="D119" s="244"/>
      <c r="E119" s="243"/>
      <c r="F119" s="244"/>
      <c r="G119" s="243"/>
      <c r="H119" s="244"/>
      <c r="I119" s="243"/>
      <c r="J119" s="244"/>
      <c r="K119" s="243"/>
      <c r="L119" s="244"/>
      <c r="M119" s="242"/>
      <c r="N119" s="150" t="s">
        <v>276</v>
      </c>
      <c r="O119" s="243"/>
      <c r="P119" s="244"/>
      <c r="Q119" s="243"/>
      <c r="R119" s="244"/>
      <c r="S119" s="243"/>
      <c r="T119" s="244"/>
      <c r="U119" s="243"/>
      <c r="V119" s="244"/>
      <c r="W119" s="243"/>
      <c r="X119" s="244"/>
      <c r="Y119" s="242"/>
      <c r="Z119" s="150" t="s">
        <v>276</v>
      </c>
      <c r="AA119" s="243"/>
      <c r="AB119" s="244"/>
      <c r="AC119" s="243"/>
      <c r="AD119" s="244"/>
      <c r="AE119" s="243"/>
      <c r="AF119" s="244"/>
      <c r="AG119" s="243"/>
      <c r="AH119" s="244"/>
      <c r="AI119" s="243"/>
      <c r="AJ119" s="244"/>
      <c r="AL119" s="137">
        <v>114</v>
      </c>
      <c r="AM119" s="137" t="str">
        <f>IF(申込一覧表!AA115="","",申込一覧表!AA115)</f>
        <v/>
      </c>
      <c r="AN119" s="146" t="str">
        <f>IF(申込一覧表!B115="","",申込一覧表!B115)</f>
        <v/>
      </c>
    </row>
    <row r="120" spans="1:40" ht="14.25" thickBot="1">
      <c r="A120" s="261" t="s">
        <v>295</v>
      </c>
      <c r="B120" s="262"/>
      <c r="C120" s="261"/>
      <c r="D120" s="262"/>
      <c r="E120" s="261"/>
      <c r="F120" s="262"/>
      <c r="G120" s="261"/>
      <c r="H120" s="262"/>
      <c r="I120" s="261"/>
      <c r="J120" s="262"/>
      <c r="K120" s="261"/>
      <c r="L120" s="262"/>
      <c r="M120" s="261" t="s">
        <v>295</v>
      </c>
      <c r="N120" s="262"/>
      <c r="O120" s="261"/>
      <c r="P120" s="262"/>
      <c r="Q120" s="261"/>
      <c r="R120" s="262"/>
      <c r="S120" s="261"/>
      <c r="T120" s="262"/>
      <c r="U120" s="261"/>
      <c r="V120" s="262"/>
      <c r="W120" s="261"/>
      <c r="X120" s="262"/>
      <c r="Y120" s="261" t="s">
        <v>295</v>
      </c>
      <c r="Z120" s="262"/>
      <c r="AA120" s="261"/>
      <c r="AB120" s="262"/>
      <c r="AC120" s="261"/>
      <c r="AD120" s="262"/>
      <c r="AE120" s="261"/>
      <c r="AF120" s="262"/>
      <c r="AG120" s="261"/>
      <c r="AH120" s="262"/>
      <c r="AI120" s="261"/>
      <c r="AJ120" s="262"/>
      <c r="AL120" s="137">
        <v>115</v>
      </c>
      <c r="AM120" s="137" t="str">
        <f>IF(申込一覧表!AA116="","",申込一覧表!AA116)</f>
        <v/>
      </c>
      <c r="AN120" s="146" t="str">
        <f>IF(申込一覧表!B116="","",申込一覧表!B116)</f>
        <v/>
      </c>
    </row>
    <row r="121" spans="1:40">
      <c r="Z121" s="137">
        <v>80</v>
      </c>
      <c r="AA121" s="137" t="str">
        <f>IF(申込一覧表!AA85="","",申込一覧表!AA85)</f>
        <v/>
      </c>
      <c r="AB121" s="146" t="str">
        <f>IF(申込一覧表!B85="","",申込一覧表!B85)</f>
        <v/>
      </c>
      <c r="AL121" s="137">
        <v>116</v>
      </c>
      <c r="AM121" s="137" t="str">
        <f>IF(申込一覧表!AA117="","",申込一覧表!AA117)</f>
        <v/>
      </c>
      <c r="AN121" s="146" t="str">
        <f>IF(申込一覧表!B117="","",申込一覧表!B117)</f>
        <v/>
      </c>
    </row>
    <row r="122" spans="1:40">
      <c r="Z122" s="137">
        <v>81</v>
      </c>
      <c r="AA122" s="137" t="str">
        <f>IF(申込一覧表!AA86="","",申込一覧表!AA86)</f>
        <v/>
      </c>
      <c r="AB122" s="146" t="str">
        <f>IF(申込一覧表!B86="","",申込一覧表!B86)</f>
        <v/>
      </c>
      <c r="AL122" s="137">
        <v>117</v>
      </c>
      <c r="AM122" s="137" t="str">
        <f>IF(申込一覧表!AA118="","",申込一覧表!AA118)</f>
        <v/>
      </c>
      <c r="AN122" s="146" t="str">
        <f>IF(申込一覧表!B118="","",申込一覧表!B118)</f>
        <v/>
      </c>
    </row>
    <row r="123" spans="1:40">
      <c r="Z123" s="137">
        <v>82</v>
      </c>
      <c r="AA123" s="137" t="str">
        <f>IF(申込一覧表!AA87="","",申込一覧表!AA87)</f>
        <v/>
      </c>
      <c r="AB123" s="146" t="str">
        <f>IF(申込一覧表!B87="","",申込一覧表!B87)</f>
        <v/>
      </c>
      <c r="AL123" s="137">
        <v>118</v>
      </c>
      <c r="AM123" s="137" t="str">
        <f>IF(申込一覧表!AA119="","",申込一覧表!AA119)</f>
        <v/>
      </c>
      <c r="AN123" s="146" t="str">
        <f>IF(申込一覧表!B119="","",申込一覧表!B119)</f>
        <v/>
      </c>
    </row>
    <row r="124" spans="1:40">
      <c r="Z124" s="137">
        <v>83</v>
      </c>
      <c r="AA124" s="137" t="str">
        <f>IF(申込一覧表!AA88="","",申込一覧表!AA88)</f>
        <v/>
      </c>
      <c r="AB124" s="146" t="str">
        <f>IF(申込一覧表!B88="","",申込一覧表!B88)</f>
        <v/>
      </c>
      <c r="AL124" s="137">
        <v>119</v>
      </c>
      <c r="AM124" s="137" t="str">
        <f>IF(申込一覧表!AA120="","",申込一覧表!AA120)</f>
        <v/>
      </c>
      <c r="AN124" s="146" t="str">
        <f>IF(申込一覧表!B120="","",申込一覧表!B120)</f>
        <v/>
      </c>
    </row>
    <row r="125" spans="1:40">
      <c r="Z125" s="137">
        <v>84</v>
      </c>
      <c r="AA125" s="137" t="str">
        <f>IF(申込一覧表!AA89="","",申込一覧表!AA89)</f>
        <v/>
      </c>
      <c r="AB125" s="146" t="str">
        <f>IF(申込一覧表!B89="","",申込一覧表!B89)</f>
        <v/>
      </c>
      <c r="AL125" s="137">
        <v>120</v>
      </c>
      <c r="AM125" s="137" t="str">
        <f>IF(申込一覧表!AA121="","",申込一覧表!AA121)</f>
        <v/>
      </c>
      <c r="AN125" s="146" t="str">
        <f>IF(申込一覧表!B121="","",申込一覧表!B121)</f>
        <v/>
      </c>
    </row>
    <row r="126" spans="1:40">
      <c r="Z126" s="137">
        <v>85</v>
      </c>
      <c r="AA126" s="137" t="str">
        <f>IF(申込一覧表!AA90="","",申込一覧表!AA90)</f>
        <v/>
      </c>
      <c r="AB126" s="146" t="str">
        <f>IF(申込一覧表!B90="","",申込一覧表!B90)</f>
        <v/>
      </c>
      <c r="AL126" s="137">
        <v>121</v>
      </c>
      <c r="AM126" s="137" t="str">
        <f>IF(申込一覧表!AA122="","",申込一覧表!AA122)</f>
        <v/>
      </c>
      <c r="AN126" s="146" t="str">
        <f>IF(申込一覧表!B122="","",申込一覧表!B122)</f>
        <v/>
      </c>
    </row>
    <row r="127" spans="1:40">
      <c r="Z127" s="137">
        <v>86</v>
      </c>
      <c r="AA127" s="137" t="str">
        <f>IF(申込一覧表!AA91="","",申込一覧表!AA91)</f>
        <v/>
      </c>
      <c r="AB127" s="146" t="str">
        <f>IF(申込一覧表!B91="","",申込一覧表!B91)</f>
        <v/>
      </c>
      <c r="AL127" s="137">
        <v>122</v>
      </c>
      <c r="AM127" s="137" t="str">
        <f>IF(申込一覧表!AA123="","",申込一覧表!AA123)</f>
        <v/>
      </c>
      <c r="AN127" s="146" t="str">
        <f>IF(申込一覧表!B123="","",申込一覧表!B123)</f>
        <v/>
      </c>
    </row>
    <row r="128" spans="1:40">
      <c r="Z128" s="137">
        <v>87</v>
      </c>
      <c r="AA128" s="137" t="str">
        <f>IF(申込一覧表!AA92="","",申込一覧表!AA92)</f>
        <v/>
      </c>
      <c r="AB128" s="146" t="str">
        <f>IF(申込一覧表!B92="","",申込一覧表!B92)</f>
        <v/>
      </c>
      <c r="AL128" s="137">
        <v>123</v>
      </c>
      <c r="AM128" s="137" t="str">
        <f>IF(申込一覧表!AA124="","",申込一覧表!AA124)</f>
        <v/>
      </c>
      <c r="AN128" s="146" t="str">
        <f>IF(申込一覧表!B124="","",申込一覧表!B124)</f>
        <v/>
      </c>
    </row>
    <row r="129" spans="26:40">
      <c r="Z129" s="137">
        <v>88</v>
      </c>
      <c r="AA129" s="137" t="str">
        <f>IF(申込一覧表!AA93="","",申込一覧表!AA93)</f>
        <v/>
      </c>
      <c r="AB129" s="146" t="str">
        <f>IF(申込一覧表!B93="","",申込一覧表!B93)</f>
        <v/>
      </c>
      <c r="AL129" s="137">
        <v>124</v>
      </c>
      <c r="AM129" s="137" t="str">
        <f>IF(申込一覧表!AA125="","",申込一覧表!AA125)</f>
        <v/>
      </c>
      <c r="AN129" s="146" t="str">
        <f>IF(申込一覧表!B125="","",申込一覧表!B125)</f>
        <v/>
      </c>
    </row>
    <row r="130" spans="26:40">
      <c r="Z130" s="137">
        <v>89</v>
      </c>
      <c r="AA130" s="137" t="str">
        <f>IF(申込一覧表!AA94="","",申込一覧表!AA94)</f>
        <v/>
      </c>
      <c r="AB130" s="146" t="str">
        <f>IF(申込一覧表!B94="","",申込一覧表!B94)</f>
        <v/>
      </c>
      <c r="AL130" s="137">
        <v>125</v>
      </c>
      <c r="AM130" s="137" t="str">
        <f>IF(申込一覧表!AA126="","",申込一覧表!AA126)</f>
        <v/>
      </c>
      <c r="AN130" s="146" t="str">
        <f>IF(申込一覧表!B126="","",申込一覧表!B126)</f>
        <v/>
      </c>
    </row>
    <row r="131" spans="26:40">
      <c r="Z131" s="137">
        <v>90</v>
      </c>
      <c r="AA131" s="137" t="str">
        <f>IF(申込一覧表!AA95="","",申込一覧表!AA95)</f>
        <v/>
      </c>
      <c r="AB131" s="146" t="str">
        <f>IF(申込一覧表!B95="","",申込一覧表!B95)</f>
        <v/>
      </c>
      <c r="AL131" s="137">
        <v>126</v>
      </c>
      <c r="AM131" s="137" t="str">
        <f>IF(申込一覧表!AA127="","",申込一覧表!AA127)</f>
        <v/>
      </c>
      <c r="AN131" s="146" t="str">
        <f>IF(申込一覧表!B127="","",申込一覧表!B127)</f>
        <v/>
      </c>
    </row>
    <row r="132" spans="26:40">
      <c r="Z132" s="137">
        <v>91</v>
      </c>
      <c r="AA132" s="137" t="str">
        <f>IF(申込一覧表!AA96="","",申込一覧表!AA96)</f>
        <v/>
      </c>
      <c r="AB132" s="146" t="str">
        <f>IF(申込一覧表!B96="","",申込一覧表!B96)</f>
        <v/>
      </c>
      <c r="AL132" s="137">
        <v>127</v>
      </c>
      <c r="AM132" s="137" t="str">
        <f>IF(申込一覧表!AA128="","",申込一覧表!AA128)</f>
        <v/>
      </c>
      <c r="AN132" s="146" t="str">
        <f>IF(申込一覧表!B128="","",申込一覧表!B128)</f>
        <v/>
      </c>
    </row>
    <row r="133" spans="26:40">
      <c r="Z133" s="137">
        <v>92</v>
      </c>
      <c r="AA133" s="137" t="str">
        <f>IF(申込一覧表!AA97="","",申込一覧表!AA97)</f>
        <v/>
      </c>
      <c r="AB133" s="146" t="str">
        <f>IF(申込一覧表!B97="","",申込一覧表!B97)</f>
        <v/>
      </c>
      <c r="AL133" s="137">
        <v>128</v>
      </c>
      <c r="AM133" s="137" t="str">
        <f>IF(申込一覧表!AA129="","",申込一覧表!AA129)</f>
        <v/>
      </c>
      <c r="AN133" s="146" t="str">
        <f>IF(申込一覧表!B129="","",申込一覧表!B129)</f>
        <v/>
      </c>
    </row>
    <row r="134" spans="26:40">
      <c r="Z134" s="137">
        <v>93</v>
      </c>
      <c r="AA134" s="137" t="str">
        <f>IF(申込一覧表!AA98="","",申込一覧表!AA98)</f>
        <v/>
      </c>
      <c r="AB134" s="146" t="str">
        <f>IF(申込一覧表!B98="","",申込一覧表!B98)</f>
        <v/>
      </c>
      <c r="AL134" s="137">
        <v>129</v>
      </c>
      <c r="AM134" s="137" t="str">
        <f>IF(申込一覧表!AA130="","",申込一覧表!AA130)</f>
        <v/>
      </c>
      <c r="AN134" s="146" t="str">
        <f>IF(申込一覧表!B130="","",申込一覧表!B130)</f>
        <v/>
      </c>
    </row>
    <row r="135" spans="26:40">
      <c r="Z135" s="137">
        <v>94</v>
      </c>
      <c r="AA135" s="137" t="str">
        <f>IF(申込一覧表!AA99="","",申込一覧表!AA99)</f>
        <v/>
      </c>
      <c r="AB135" s="146" t="str">
        <f>IF(申込一覧表!B99="","",申込一覧表!B99)</f>
        <v/>
      </c>
      <c r="AL135" s="137">
        <v>130</v>
      </c>
      <c r="AM135" s="137" t="str">
        <f>IF(申込一覧表!AA131="","",申込一覧表!AA131)</f>
        <v/>
      </c>
      <c r="AN135" s="146" t="str">
        <f>IF(申込一覧表!B131="","",申込一覧表!B131)</f>
        <v/>
      </c>
    </row>
    <row r="136" spans="26:40">
      <c r="Z136" s="137">
        <v>95</v>
      </c>
      <c r="AA136" s="137" t="str">
        <f>IF(申込一覧表!AA100="","",申込一覧表!AA100)</f>
        <v/>
      </c>
      <c r="AB136" s="146" t="str">
        <f>IF(申込一覧表!B100="","",申込一覧表!B100)</f>
        <v/>
      </c>
      <c r="AL136" s="137">
        <v>131</v>
      </c>
      <c r="AM136" s="137" t="str">
        <f>IF(申込一覧表!AA132="","",申込一覧表!AA132)</f>
        <v/>
      </c>
      <c r="AN136" s="146" t="str">
        <f>IF(申込一覧表!B132="","",申込一覧表!B132)</f>
        <v/>
      </c>
    </row>
    <row r="137" spans="26:40">
      <c r="Z137" s="137">
        <v>96</v>
      </c>
      <c r="AA137" s="137" t="str">
        <f>IF(申込一覧表!AA101="","",申込一覧表!AA101)</f>
        <v/>
      </c>
      <c r="AB137" s="146" t="str">
        <f>IF(申込一覧表!B101="","",申込一覧表!B101)</f>
        <v/>
      </c>
      <c r="AL137" s="137">
        <v>132</v>
      </c>
      <c r="AM137" s="137" t="str">
        <f>IF(申込一覧表!AA133="","",申込一覧表!AA133)</f>
        <v/>
      </c>
      <c r="AN137" s="146" t="str">
        <f>IF(申込一覧表!B133="","",申込一覧表!B133)</f>
        <v/>
      </c>
    </row>
    <row r="138" spans="26:40">
      <c r="Z138" s="137">
        <v>97</v>
      </c>
      <c r="AA138" s="137" t="str">
        <f>IF(申込一覧表!AA102="","",申込一覧表!AA102)</f>
        <v/>
      </c>
      <c r="AB138" s="146" t="str">
        <f>IF(申込一覧表!B102="","",申込一覧表!B102)</f>
        <v/>
      </c>
      <c r="AL138" s="137">
        <v>133</v>
      </c>
      <c r="AM138" s="137" t="str">
        <f>IF(申込一覧表!AA134="","",申込一覧表!AA134)</f>
        <v/>
      </c>
      <c r="AN138" s="146" t="str">
        <f>IF(申込一覧表!B134="","",申込一覧表!B134)</f>
        <v/>
      </c>
    </row>
    <row r="139" spans="26:40">
      <c r="Z139" s="137">
        <v>98</v>
      </c>
      <c r="AA139" s="137" t="str">
        <f>IF(申込一覧表!AA103="","",申込一覧表!AA103)</f>
        <v/>
      </c>
      <c r="AB139" s="146" t="str">
        <f>IF(申込一覧表!B103="","",申込一覧表!B103)</f>
        <v/>
      </c>
      <c r="AL139" s="137">
        <v>134</v>
      </c>
      <c r="AM139" s="137" t="str">
        <f>IF(申込一覧表!AA135="","",申込一覧表!AA135)</f>
        <v/>
      </c>
      <c r="AN139" s="146" t="str">
        <f>IF(申込一覧表!B135="","",申込一覧表!B135)</f>
        <v/>
      </c>
    </row>
    <row r="140" spans="26:40">
      <c r="Z140" s="137">
        <v>99</v>
      </c>
      <c r="AA140" s="137" t="str">
        <f>IF(申込一覧表!AA104="","",申込一覧表!AA104)</f>
        <v/>
      </c>
      <c r="AB140" s="146" t="str">
        <f>IF(申込一覧表!B104="","",申込一覧表!B104)</f>
        <v/>
      </c>
      <c r="AL140" s="137">
        <v>135</v>
      </c>
      <c r="AM140" s="137" t="str">
        <f>IF(申込一覧表!AA136="","",申込一覧表!AA136)</f>
        <v/>
      </c>
      <c r="AN140" s="146" t="str">
        <f>IF(申込一覧表!B136="","",申込一覧表!B136)</f>
        <v/>
      </c>
    </row>
    <row r="141" spans="26:40">
      <c r="Z141" s="137">
        <v>100</v>
      </c>
      <c r="AA141" s="137" t="str">
        <f>IF(申込一覧表!AA105="","",申込一覧表!AA105)</f>
        <v/>
      </c>
      <c r="AB141" s="146" t="str">
        <f>IF(申込一覧表!B105="","",申込一覧表!B105)</f>
        <v/>
      </c>
      <c r="AL141" s="137">
        <v>136</v>
      </c>
      <c r="AM141" s="137" t="str">
        <f>IF(申込一覧表!AA137="","",申込一覧表!AA137)</f>
        <v/>
      </c>
      <c r="AN141" s="146" t="str">
        <f>IF(申込一覧表!B137="","",申込一覧表!B137)</f>
        <v/>
      </c>
    </row>
    <row r="142" spans="26:40">
      <c r="Z142" s="137">
        <v>101</v>
      </c>
      <c r="AA142" s="137" t="str">
        <f>IF(申込一覧表!AA106="","",申込一覧表!AA106)</f>
        <v/>
      </c>
      <c r="AB142" s="146" t="str">
        <f>IF(申込一覧表!B106="","",申込一覧表!B106)</f>
        <v/>
      </c>
      <c r="AL142" s="137">
        <v>137</v>
      </c>
      <c r="AM142" s="137" t="str">
        <f>IF(申込一覧表!AA138="","",申込一覧表!AA138)</f>
        <v/>
      </c>
      <c r="AN142" s="146" t="str">
        <f>IF(申込一覧表!B138="","",申込一覧表!B138)</f>
        <v/>
      </c>
    </row>
    <row r="143" spans="26:40">
      <c r="Z143" s="137">
        <v>102</v>
      </c>
      <c r="AA143" s="137" t="str">
        <f>IF(申込一覧表!AA107="","",申込一覧表!AA107)</f>
        <v/>
      </c>
      <c r="AB143" s="146" t="str">
        <f>IF(申込一覧表!B107="","",申込一覧表!B107)</f>
        <v/>
      </c>
      <c r="AL143" s="137">
        <v>138</v>
      </c>
      <c r="AM143" s="137" t="str">
        <f>IF(申込一覧表!AA139="","",申込一覧表!AA139)</f>
        <v/>
      </c>
      <c r="AN143" s="146" t="str">
        <f>IF(申込一覧表!B139="","",申込一覧表!B139)</f>
        <v/>
      </c>
    </row>
    <row r="144" spans="26:40">
      <c r="Z144" s="137">
        <v>103</v>
      </c>
      <c r="AA144" s="137" t="str">
        <f>IF(申込一覧表!AA108="","",申込一覧表!AA108)</f>
        <v/>
      </c>
      <c r="AB144" s="146" t="str">
        <f>IF(申込一覧表!B108="","",申込一覧表!B108)</f>
        <v/>
      </c>
      <c r="AL144" s="137">
        <v>139</v>
      </c>
      <c r="AM144" s="137" t="str">
        <f>IF(申込一覧表!AA140="","",申込一覧表!AA140)</f>
        <v/>
      </c>
      <c r="AN144" s="146" t="str">
        <f>IF(申込一覧表!B140="","",申込一覧表!B140)</f>
        <v/>
      </c>
    </row>
    <row r="145" spans="26:40">
      <c r="Z145" s="137">
        <v>104</v>
      </c>
      <c r="AA145" s="137" t="str">
        <f>IF(申込一覧表!AA109="","",申込一覧表!AA109)</f>
        <v/>
      </c>
      <c r="AB145" s="146" t="str">
        <f>IF(申込一覧表!B109="","",申込一覧表!B109)</f>
        <v/>
      </c>
      <c r="AL145" s="137">
        <v>140</v>
      </c>
      <c r="AM145" s="137" t="str">
        <f>IF(申込一覧表!AA141="","",申込一覧表!AA141)</f>
        <v/>
      </c>
      <c r="AN145" s="146" t="str">
        <f>IF(申込一覧表!B141="","",申込一覧表!B141)</f>
        <v/>
      </c>
    </row>
    <row r="146" spans="26:40">
      <c r="Z146" s="137">
        <v>105</v>
      </c>
      <c r="AA146" s="137" t="str">
        <f>IF(申込一覧表!AA110="","",申込一覧表!AA110)</f>
        <v/>
      </c>
      <c r="AB146" s="146" t="str">
        <f>IF(申込一覧表!B110="","",申込一覧表!B110)</f>
        <v/>
      </c>
      <c r="AL146" s="137">
        <v>141</v>
      </c>
      <c r="AM146" s="137" t="str">
        <f>IF(申込一覧表!AA142="","",申込一覧表!AA142)</f>
        <v/>
      </c>
      <c r="AN146" s="146" t="str">
        <f>IF(申込一覧表!B142="","",申込一覧表!B142)</f>
        <v/>
      </c>
    </row>
    <row r="147" spans="26:40">
      <c r="Z147" s="137">
        <v>106</v>
      </c>
      <c r="AA147" s="137" t="str">
        <f>IF(申込一覧表!AA111="","",申込一覧表!AA111)</f>
        <v/>
      </c>
      <c r="AB147" s="146" t="str">
        <f>IF(申込一覧表!B111="","",申込一覧表!B111)</f>
        <v/>
      </c>
      <c r="AL147" s="137">
        <v>142</v>
      </c>
      <c r="AM147" s="137" t="str">
        <f>IF(申込一覧表!AA143="","",申込一覧表!AA143)</f>
        <v/>
      </c>
      <c r="AN147" s="146" t="str">
        <f>IF(申込一覧表!B143="","",申込一覧表!B143)</f>
        <v/>
      </c>
    </row>
    <row r="148" spans="26:40">
      <c r="Z148" s="137">
        <v>107</v>
      </c>
      <c r="AA148" s="137" t="str">
        <f>IF(申込一覧表!AA112="","",申込一覧表!AA112)</f>
        <v/>
      </c>
      <c r="AB148" s="146" t="str">
        <f>IF(申込一覧表!B112="","",申込一覧表!B112)</f>
        <v/>
      </c>
      <c r="AL148" s="137">
        <v>143</v>
      </c>
      <c r="AM148" s="137" t="str">
        <f>IF(申込一覧表!AA144="","",申込一覧表!AA144)</f>
        <v/>
      </c>
      <c r="AN148" s="146" t="str">
        <f>IF(申込一覧表!B144="","",申込一覧表!B144)</f>
        <v/>
      </c>
    </row>
    <row r="149" spans="26:40">
      <c r="Z149" s="137">
        <v>108</v>
      </c>
      <c r="AA149" s="137" t="str">
        <f>IF(申込一覧表!AA113="","",申込一覧表!AA113)</f>
        <v/>
      </c>
      <c r="AB149" s="146" t="str">
        <f>IF(申込一覧表!B113="","",申込一覧表!B113)</f>
        <v/>
      </c>
      <c r="AL149" s="137">
        <v>144</v>
      </c>
      <c r="AM149" s="137" t="str">
        <f>IF(申込一覧表!AA145="","",申込一覧表!AA145)</f>
        <v/>
      </c>
      <c r="AN149" s="146" t="str">
        <f>IF(申込一覧表!B145="","",申込一覧表!B145)</f>
        <v/>
      </c>
    </row>
    <row r="150" spans="26:40">
      <c r="Z150" s="137">
        <v>109</v>
      </c>
      <c r="AA150" s="137" t="str">
        <f>IF(申込一覧表!AA114="","",申込一覧表!AA114)</f>
        <v/>
      </c>
      <c r="AB150" s="146" t="str">
        <f>IF(申込一覧表!B114="","",申込一覧表!B114)</f>
        <v/>
      </c>
      <c r="AL150" s="137">
        <v>145</v>
      </c>
      <c r="AM150" s="137" t="str">
        <f>IF(申込一覧表!AA146="","",申込一覧表!AA146)</f>
        <v/>
      </c>
      <c r="AN150" s="146" t="str">
        <f>IF(申込一覧表!B146="","",申込一覧表!B146)</f>
        <v/>
      </c>
    </row>
    <row r="151" spans="26:40">
      <c r="Z151" s="137">
        <v>110</v>
      </c>
      <c r="AA151" s="137" t="str">
        <f>IF(申込一覧表!AA115="","",申込一覧表!AA115)</f>
        <v/>
      </c>
      <c r="AB151" s="146" t="str">
        <f>IF(申込一覧表!B115="","",申込一覧表!B115)</f>
        <v/>
      </c>
      <c r="AL151" s="137">
        <v>146</v>
      </c>
      <c r="AM151" s="137" t="str">
        <f>IF(申込一覧表!AA147="","",申込一覧表!AA147)</f>
        <v/>
      </c>
      <c r="AN151" s="146" t="str">
        <f>IF(申込一覧表!B147="","",申込一覧表!B147)</f>
        <v/>
      </c>
    </row>
    <row r="152" spans="26:40">
      <c r="Z152" s="137">
        <v>111</v>
      </c>
      <c r="AA152" s="137" t="str">
        <f>IF(申込一覧表!AA116="","",申込一覧表!AA116)</f>
        <v/>
      </c>
      <c r="AB152" s="146" t="str">
        <f>IF(申込一覧表!B116="","",申込一覧表!B116)</f>
        <v/>
      </c>
      <c r="AL152" s="137">
        <v>147</v>
      </c>
      <c r="AM152" s="137" t="str">
        <f>IF(申込一覧表!AA148="","",申込一覧表!AA148)</f>
        <v/>
      </c>
      <c r="AN152" s="146" t="str">
        <f>IF(申込一覧表!B148="","",申込一覧表!B148)</f>
        <v/>
      </c>
    </row>
    <row r="153" spans="26:40">
      <c r="Z153" s="137">
        <v>112</v>
      </c>
      <c r="AA153" s="137" t="str">
        <f>IF(申込一覧表!AA117="","",申込一覧表!AA117)</f>
        <v/>
      </c>
      <c r="AB153" s="146" t="str">
        <f>IF(申込一覧表!B117="","",申込一覧表!B117)</f>
        <v/>
      </c>
      <c r="AL153" s="137">
        <v>148</v>
      </c>
      <c r="AM153" s="137" t="str">
        <f>IF(申込一覧表!AA149="","",申込一覧表!AA149)</f>
        <v/>
      </c>
      <c r="AN153" s="146" t="str">
        <f>IF(申込一覧表!B149="","",申込一覧表!B149)</f>
        <v/>
      </c>
    </row>
    <row r="154" spans="26:40">
      <c r="Z154" s="137">
        <v>113</v>
      </c>
      <c r="AA154" s="137" t="str">
        <f>IF(申込一覧表!AA118="","",申込一覧表!AA118)</f>
        <v/>
      </c>
      <c r="AB154" s="146" t="str">
        <f>IF(申込一覧表!B118="","",申込一覧表!B118)</f>
        <v/>
      </c>
      <c r="AL154" s="137">
        <v>149</v>
      </c>
      <c r="AM154" s="137" t="str">
        <f>IF(申込一覧表!AA150="","",申込一覧表!AA150)</f>
        <v/>
      </c>
      <c r="AN154" s="146" t="str">
        <f>IF(申込一覧表!B150="","",申込一覧表!B150)</f>
        <v/>
      </c>
    </row>
    <row r="155" spans="26:40">
      <c r="Z155" s="137">
        <v>114</v>
      </c>
      <c r="AA155" s="137" t="str">
        <f>IF(申込一覧表!AA119="","",申込一覧表!AA119)</f>
        <v/>
      </c>
      <c r="AB155" s="146" t="str">
        <f>IF(申込一覧表!B119="","",申込一覧表!B119)</f>
        <v/>
      </c>
      <c r="AL155" s="137">
        <v>150</v>
      </c>
      <c r="AM155" s="137" t="str">
        <f>IF(申込一覧表!AA151="","",申込一覧表!AA151)</f>
        <v/>
      </c>
      <c r="AN155" s="146" t="str">
        <f>IF(申込一覧表!B151="","",申込一覧表!B151)</f>
        <v/>
      </c>
    </row>
    <row r="156" spans="26:40">
      <c r="Z156" s="137">
        <v>115</v>
      </c>
      <c r="AA156" s="137" t="str">
        <f>IF(申込一覧表!AA120="","",申込一覧表!AA120)</f>
        <v/>
      </c>
      <c r="AB156" s="146" t="str">
        <f>IF(申込一覧表!B120="","",申込一覧表!B120)</f>
        <v/>
      </c>
      <c r="AL156" s="137">
        <v>151</v>
      </c>
    </row>
    <row r="157" spans="26:40">
      <c r="Z157" s="137">
        <v>116</v>
      </c>
      <c r="AA157" s="137" t="str">
        <f>IF(申込一覧表!AA121="","",申込一覧表!AA121)</f>
        <v/>
      </c>
      <c r="AB157" s="146" t="str">
        <f>IF(申込一覧表!B121="","",申込一覧表!B121)</f>
        <v/>
      </c>
    </row>
    <row r="158" spans="26:40">
      <c r="Z158" s="137">
        <v>117</v>
      </c>
      <c r="AA158" s="137" t="str">
        <f>IF(申込一覧表!AA122="","",申込一覧表!AA122)</f>
        <v/>
      </c>
      <c r="AB158" s="146" t="str">
        <f>IF(申込一覧表!B122="","",申込一覧表!B122)</f>
        <v/>
      </c>
    </row>
    <row r="159" spans="26:40">
      <c r="Z159" s="137">
        <v>118</v>
      </c>
      <c r="AA159" s="137" t="str">
        <f>IF(申込一覧表!AA123="","",申込一覧表!AA123)</f>
        <v/>
      </c>
      <c r="AB159" s="146" t="str">
        <f>IF(申込一覧表!B123="","",申込一覧表!B123)</f>
        <v/>
      </c>
    </row>
    <row r="160" spans="26:40">
      <c r="Z160" s="137">
        <v>119</v>
      </c>
      <c r="AA160" s="137" t="str">
        <f>IF(申込一覧表!AA124="","",申込一覧表!AA124)</f>
        <v/>
      </c>
      <c r="AB160" s="146" t="str">
        <f>IF(申込一覧表!B124="","",申込一覧表!B124)</f>
        <v/>
      </c>
    </row>
    <row r="161" spans="26:28">
      <c r="Z161" s="137">
        <v>120</v>
      </c>
      <c r="AA161" s="137" t="str">
        <f>IF(申込一覧表!AA125="","",申込一覧表!AA125)</f>
        <v/>
      </c>
      <c r="AB161" s="146" t="str">
        <f>IF(申込一覧表!B125="","",申込一覧表!B125)</f>
        <v/>
      </c>
    </row>
    <row r="162" spans="26:28">
      <c r="Z162" s="137">
        <v>121</v>
      </c>
      <c r="AA162" s="137" t="str">
        <f>IF(申込一覧表!AA126="","",申込一覧表!AA126)</f>
        <v/>
      </c>
      <c r="AB162" s="146" t="str">
        <f>IF(申込一覧表!B126="","",申込一覧表!B126)</f>
        <v/>
      </c>
    </row>
    <row r="163" spans="26:28">
      <c r="Z163" s="137">
        <v>122</v>
      </c>
      <c r="AA163" s="137" t="str">
        <f>IF(申込一覧表!AA127="","",申込一覧表!AA127)</f>
        <v/>
      </c>
      <c r="AB163" s="146" t="str">
        <f>IF(申込一覧表!B127="","",申込一覧表!B127)</f>
        <v/>
      </c>
    </row>
    <row r="164" spans="26:28">
      <c r="Z164" s="137">
        <v>123</v>
      </c>
      <c r="AA164" s="137" t="str">
        <f>IF(申込一覧表!AA128="","",申込一覧表!AA128)</f>
        <v/>
      </c>
      <c r="AB164" s="146" t="str">
        <f>IF(申込一覧表!B128="","",申込一覧表!B128)</f>
        <v/>
      </c>
    </row>
    <row r="165" spans="26:28">
      <c r="Z165" s="137">
        <v>124</v>
      </c>
      <c r="AA165" s="137" t="str">
        <f>IF(申込一覧表!AA129="","",申込一覧表!AA129)</f>
        <v/>
      </c>
      <c r="AB165" s="146" t="str">
        <f>IF(申込一覧表!B129="","",申込一覧表!B129)</f>
        <v/>
      </c>
    </row>
    <row r="166" spans="26:28">
      <c r="Z166" s="137">
        <v>125</v>
      </c>
      <c r="AA166" s="137" t="str">
        <f>IF(申込一覧表!AA130="","",申込一覧表!AA130)</f>
        <v/>
      </c>
      <c r="AB166" s="146" t="str">
        <f>IF(申込一覧表!B130="","",申込一覧表!B130)</f>
        <v/>
      </c>
    </row>
    <row r="167" spans="26:28">
      <c r="Z167" s="137">
        <v>126</v>
      </c>
      <c r="AA167" s="137" t="str">
        <f>IF(申込一覧表!AA131="","",申込一覧表!AA131)</f>
        <v/>
      </c>
      <c r="AB167" s="146" t="str">
        <f>IF(申込一覧表!B131="","",申込一覧表!B131)</f>
        <v/>
      </c>
    </row>
    <row r="168" spans="26:28">
      <c r="Z168" s="137">
        <v>127</v>
      </c>
      <c r="AA168" s="137" t="str">
        <f>IF(申込一覧表!AA132="","",申込一覧表!AA132)</f>
        <v/>
      </c>
      <c r="AB168" s="146" t="str">
        <f>IF(申込一覧表!B132="","",申込一覧表!B132)</f>
        <v/>
      </c>
    </row>
    <row r="169" spans="26:28">
      <c r="Z169" s="137">
        <v>128</v>
      </c>
      <c r="AA169" s="137" t="str">
        <f>IF(申込一覧表!AA133="","",申込一覧表!AA133)</f>
        <v/>
      </c>
      <c r="AB169" s="146" t="str">
        <f>IF(申込一覧表!B133="","",申込一覧表!B133)</f>
        <v/>
      </c>
    </row>
    <row r="170" spans="26:28">
      <c r="Z170" s="137">
        <v>129</v>
      </c>
      <c r="AA170" s="137" t="str">
        <f>IF(申込一覧表!AA134="","",申込一覧表!AA134)</f>
        <v/>
      </c>
      <c r="AB170" s="146" t="str">
        <f>IF(申込一覧表!B134="","",申込一覧表!B134)</f>
        <v/>
      </c>
    </row>
    <row r="171" spans="26:28">
      <c r="Z171" s="137">
        <v>130</v>
      </c>
      <c r="AA171" s="137" t="str">
        <f>IF(申込一覧表!AA135="","",申込一覧表!AA135)</f>
        <v/>
      </c>
      <c r="AB171" s="146" t="str">
        <f>IF(申込一覧表!B135="","",申込一覧表!B135)</f>
        <v/>
      </c>
    </row>
    <row r="172" spans="26:28">
      <c r="Z172" s="137">
        <v>131</v>
      </c>
      <c r="AA172" s="137" t="str">
        <f>IF(申込一覧表!AA136="","",申込一覧表!AA136)</f>
        <v/>
      </c>
      <c r="AB172" s="146" t="str">
        <f>IF(申込一覧表!B136="","",申込一覧表!B136)</f>
        <v/>
      </c>
    </row>
    <row r="173" spans="26:28">
      <c r="Z173" s="137">
        <v>132</v>
      </c>
      <c r="AA173" s="137" t="str">
        <f>IF(申込一覧表!AA137="","",申込一覧表!AA137)</f>
        <v/>
      </c>
      <c r="AB173" s="146" t="str">
        <f>IF(申込一覧表!B137="","",申込一覧表!B137)</f>
        <v/>
      </c>
    </row>
    <row r="174" spans="26:28">
      <c r="Z174" s="137">
        <v>133</v>
      </c>
      <c r="AA174" s="137" t="str">
        <f>IF(申込一覧表!AA138="","",申込一覧表!AA138)</f>
        <v/>
      </c>
      <c r="AB174" s="146" t="str">
        <f>IF(申込一覧表!B138="","",申込一覧表!B138)</f>
        <v/>
      </c>
    </row>
    <row r="175" spans="26:28">
      <c r="Z175" s="137">
        <v>134</v>
      </c>
      <c r="AA175" s="137" t="str">
        <f>IF(申込一覧表!AA139="","",申込一覧表!AA139)</f>
        <v/>
      </c>
      <c r="AB175" s="146" t="str">
        <f>IF(申込一覧表!B139="","",申込一覧表!B139)</f>
        <v/>
      </c>
    </row>
    <row r="176" spans="26:28">
      <c r="Z176" s="137">
        <v>135</v>
      </c>
      <c r="AA176" s="137" t="str">
        <f>IF(申込一覧表!AA140="","",申込一覧表!AA140)</f>
        <v/>
      </c>
      <c r="AB176" s="146" t="str">
        <f>IF(申込一覧表!B140="","",申込一覧表!B140)</f>
        <v/>
      </c>
    </row>
    <row r="177" spans="26:28">
      <c r="Z177" s="137">
        <v>136</v>
      </c>
      <c r="AA177" s="137" t="str">
        <f>IF(申込一覧表!AA141="","",申込一覧表!AA141)</f>
        <v/>
      </c>
      <c r="AB177" s="146" t="str">
        <f>IF(申込一覧表!B141="","",申込一覧表!B141)</f>
        <v/>
      </c>
    </row>
    <row r="178" spans="26:28">
      <c r="Z178" s="137">
        <v>137</v>
      </c>
      <c r="AA178" s="137" t="str">
        <f>IF(申込一覧表!AA142="","",申込一覧表!AA142)</f>
        <v/>
      </c>
      <c r="AB178" s="146" t="str">
        <f>IF(申込一覧表!B142="","",申込一覧表!B142)</f>
        <v/>
      </c>
    </row>
    <row r="179" spans="26:28">
      <c r="Z179" s="137">
        <v>138</v>
      </c>
      <c r="AA179" s="137" t="str">
        <f>IF(申込一覧表!AA143="","",申込一覧表!AA143)</f>
        <v/>
      </c>
      <c r="AB179" s="146" t="str">
        <f>IF(申込一覧表!B143="","",申込一覧表!B143)</f>
        <v/>
      </c>
    </row>
    <row r="180" spans="26:28">
      <c r="Z180" s="137">
        <v>139</v>
      </c>
      <c r="AA180" s="137" t="str">
        <f>IF(申込一覧表!AA144="","",申込一覧表!AA144)</f>
        <v/>
      </c>
      <c r="AB180" s="146" t="str">
        <f>IF(申込一覧表!B144="","",申込一覧表!B144)</f>
        <v/>
      </c>
    </row>
    <row r="181" spans="26:28">
      <c r="Z181" s="137">
        <v>140</v>
      </c>
      <c r="AA181" s="137" t="str">
        <f>IF(申込一覧表!AA145="","",申込一覧表!AA145)</f>
        <v/>
      </c>
      <c r="AB181" s="146" t="str">
        <f>IF(申込一覧表!B145="","",申込一覧表!B145)</f>
        <v/>
      </c>
    </row>
    <row r="182" spans="26:28">
      <c r="Z182" s="137">
        <v>141</v>
      </c>
      <c r="AA182" s="137" t="str">
        <f>IF(申込一覧表!AA146="","",申込一覧表!AA146)</f>
        <v/>
      </c>
      <c r="AB182" s="146" t="str">
        <f>IF(申込一覧表!B146="","",申込一覧表!B146)</f>
        <v/>
      </c>
    </row>
    <row r="183" spans="26:28">
      <c r="Z183" s="137">
        <v>142</v>
      </c>
      <c r="AA183" s="137" t="str">
        <f>IF(申込一覧表!AA147="","",申込一覧表!AA147)</f>
        <v/>
      </c>
      <c r="AB183" s="146" t="str">
        <f>IF(申込一覧表!B147="","",申込一覧表!B147)</f>
        <v/>
      </c>
    </row>
    <row r="184" spans="26:28">
      <c r="Z184" s="137">
        <v>143</v>
      </c>
      <c r="AA184" s="137" t="str">
        <f>IF(申込一覧表!AA148="","",申込一覧表!AA148)</f>
        <v/>
      </c>
      <c r="AB184" s="146" t="str">
        <f>IF(申込一覧表!B148="","",申込一覧表!B148)</f>
        <v/>
      </c>
    </row>
    <row r="185" spans="26:28">
      <c r="Z185" s="137">
        <v>144</v>
      </c>
      <c r="AA185" s="137" t="str">
        <f>IF(申込一覧表!AA149="","",申込一覧表!AA149)</f>
        <v/>
      </c>
      <c r="AB185" s="146" t="str">
        <f>IF(申込一覧表!B149="","",申込一覧表!B149)</f>
        <v/>
      </c>
    </row>
    <row r="186" spans="26:28">
      <c r="Z186" s="137">
        <v>145</v>
      </c>
      <c r="AA186" s="137" t="str">
        <f>IF(申込一覧表!AA150="","",申込一覧表!AA150)</f>
        <v/>
      </c>
      <c r="AB186" s="146" t="str">
        <f>IF(申込一覧表!B150="","",申込一覧表!B150)</f>
        <v/>
      </c>
    </row>
    <row r="187" spans="26:28">
      <c r="Z187" s="137">
        <v>146</v>
      </c>
      <c r="AA187" s="137" t="str">
        <f>IF(申込一覧表!AA151="","",申込一覧表!AA151)</f>
        <v/>
      </c>
      <c r="AB187" s="146" t="str">
        <f>IF(申込一覧表!B151="","",申込一覧表!B151)</f>
        <v/>
      </c>
    </row>
    <row r="188" spans="26:28">
      <c r="Z188" s="137">
        <v>147</v>
      </c>
      <c r="AA188" s="137" t="str">
        <f>IF(申込一覧表!AA152="","",申込一覧表!AA152)</f>
        <v/>
      </c>
      <c r="AB188" s="146" t="str">
        <f>IF(申込一覧表!B152="","",申込一覧表!B152)</f>
        <v/>
      </c>
    </row>
    <row r="189" spans="26:28">
      <c r="Z189" s="137">
        <v>148</v>
      </c>
      <c r="AA189" s="137" t="str">
        <f>IF(申込一覧表!AA153="","",申込一覧表!AA153)</f>
        <v/>
      </c>
      <c r="AB189" s="146" t="str">
        <f>IF(申込一覧表!B153="","",申込一覧表!B153)</f>
        <v/>
      </c>
    </row>
    <row r="190" spans="26:28">
      <c r="Z190" s="137">
        <v>149</v>
      </c>
      <c r="AA190" s="137" t="str">
        <f>IF(申込一覧表!AA154="","",申込一覧表!AA154)</f>
        <v/>
      </c>
      <c r="AB190" s="146" t="str">
        <f>IF(申込一覧表!B154="","",申込一覧表!B154)</f>
        <v/>
      </c>
    </row>
    <row r="191" spans="26:28">
      <c r="Z191" s="137">
        <v>150</v>
      </c>
      <c r="AA191" s="137" t="str">
        <f>IF(申込一覧表!AA155="","",申込一覧表!AA155)</f>
        <v/>
      </c>
      <c r="AB191" s="146" t="str">
        <f>IF(申込一覧表!B155="","",申込一覧表!B155)</f>
        <v/>
      </c>
    </row>
    <row r="192" spans="26:28">
      <c r="Z192" s="137">
        <v>151</v>
      </c>
      <c r="AA192" s="137" t="str">
        <f>IF(申込一覧表!AA156="","",申込一覧表!AA156)</f>
        <v/>
      </c>
      <c r="AB192" s="146" t="str">
        <f>IF(申込一覧表!B156="","",申込一覧表!B156)</f>
        <v/>
      </c>
    </row>
    <row r="193" spans="26:28">
      <c r="Z193" s="137">
        <v>152</v>
      </c>
      <c r="AA193" s="137" t="str">
        <f>IF(申込一覧表!AA157="","",申込一覧表!AA157)</f>
        <v/>
      </c>
      <c r="AB193" s="146" t="str">
        <f>IF(申込一覧表!B157="","",申込一覧表!B157)</f>
        <v/>
      </c>
    </row>
    <row r="194" spans="26:28">
      <c r="Z194" s="137">
        <v>153</v>
      </c>
      <c r="AA194" s="137" t="str">
        <f>IF(申込一覧表!AA158="","",申込一覧表!AA158)</f>
        <v/>
      </c>
      <c r="AB194" s="146" t="str">
        <f>IF(申込一覧表!B158="","",申込一覧表!B158)</f>
        <v/>
      </c>
    </row>
    <row r="195" spans="26:28">
      <c r="Z195" s="137">
        <v>154</v>
      </c>
      <c r="AA195" s="137" t="str">
        <f>IF(申込一覧表!AA159="","",申込一覧表!AA159)</f>
        <v/>
      </c>
      <c r="AB195" s="146" t="str">
        <f>IF(申込一覧表!B159="","",申込一覧表!B159)</f>
        <v/>
      </c>
    </row>
    <row r="196" spans="26:28">
      <c r="Z196" s="137">
        <v>155</v>
      </c>
      <c r="AA196" s="137" t="str">
        <f>IF(申込一覧表!AA160="","",申込一覧表!AA160)</f>
        <v/>
      </c>
      <c r="AB196" s="146" t="str">
        <f>IF(申込一覧表!B160="","",申込一覧表!B160)</f>
        <v/>
      </c>
    </row>
    <row r="197" spans="26:28">
      <c r="Z197" s="137">
        <v>156</v>
      </c>
      <c r="AA197" s="137" t="str">
        <f>IF(申込一覧表!AA161="","",申込一覧表!AA161)</f>
        <v/>
      </c>
      <c r="AB197" s="146" t="str">
        <f>IF(申込一覧表!B161="","",申込一覧表!B161)</f>
        <v/>
      </c>
    </row>
    <row r="198" spans="26:28">
      <c r="Z198" s="137">
        <v>157</v>
      </c>
      <c r="AA198" s="137" t="str">
        <f>IF(申込一覧表!AA162="","",申込一覧表!AA162)</f>
        <v/>
      </c>
      <c r="AB198" s="146" t="str">
        <f>IF(申込一覧表!B162="","",申込一覧表!B162)</f>
        <v/>
      </c>
    </row>
    <row r="199" spans="26:28">
      <c r="Z199" s="137">
        <v>158</v>
      </c>
      <c r="AA199" s="137" t="str">
        <f>IF(申込一覧表!AA163="","",申込一覧表!AA163)</f>
        <v/>
      </c>
      <c r="AB199" s="146" t="str">
        <f>IF(申込一覧表!B163="","",申込一覧表!B163)</f>
        <v/>
      </c>
    </row>
    <row r="200" spans="26:28">
      <c r="Z200" s="137">
        <v>159</v>
      </c>
      <c r="AA200" s="137" t="str">
        <f>IF(申込一覧表!AA164="","",申込一覧表!AA164)</f>
        <v/>
      </c>
      <c r="AB200" s="146" t="str">
        <f>IF(申込一覧表!B164="","",申込一覧表!B164)</f>
        <v/>
      </c>
    </row>
    <row r="201" spans="26:28">
      <c r="Z201" s="137">
        <v>160</v>
      </c>
      <c r="AA201" s="137" t="str">
        <f>IF(申込一覧表!AA165="","",申込一覧表!AA165)</f>
        <v/>
      </c>
      <c r="AB201" s="146" t="str">
        <f>IF(申込一覧表!B165="","",申込一覧表!B165)</f>
        <v/>
      </c>
    </row>
    <row r="202" spans="26:28">
      <c r="Z202" s="137">
        <v>161</v>
      </c>
      <c r="AA202" s="137" t="str">
        <f>IF(申込一覧表!AA166="","",申込一覧表!AA166)</f>
        <v/>
      </c>
      <c r="AB202" s="146" t="str">
        <f>IF(申込一覧表!B166="","",申込一覧表!B166)</f>
        <v/>
      </c>
    </row>
    <row r="203" spans="26:28">
      <c r="Z203" s="137">
        <v>162</v>
      </c>
      <c r="AA203" s="137" t="str">
        <f>IF(申込一覧表!AA167="","",申込一覧表!AA167)</f>
        <v/>
      </c>
      <c r="AB203" s="146" t="str">
        <f>IF(申込一覧表!B167="","",申込一覧表!B167)</f>
        <v/>
      </c>
    </row>
    <row r="204" spans="26:28">
      <c r="Z204" s="137">
        <v>163</v>
      </c>
      <c r="AA204" s="137" t="str">
        <f>IF(申込一覧表!AA168="","",申込一覧表!AA168)</f>
        <v/>
      </c>
      <c r="AB204" s="146" t="str">
        <f>IF(申込一覧表!B168="","",申込一覧表!B168)</f>
        <v/>
      </c>
    </row>
    <row r="205" spans="26:28">
      <c r="Z205" s="137">
        <v>164</v>
      </c>
      <c r="AA205" s="137" t="str">
        <f>IF(申込一覧表!AA169="","",申込一覧表!AA169)</f>
        <v/>
      </c>
      <c r="AB205" s="146" t="str">
        <f>IF(申込一覧表!B169="","",申込一覧表!B169)</f>
        <v/>
      </c>
    </row>
    <row r="206" spans="26:28">
      <c r="Z206" s="137">
        <v>165</v>
      </c>
      <c r="AA206" s="137" t="str">
        <f>IF(申込一覧表!AA170="","",申込一覧表!AA170)</f>
        <v/>
      </c>
      <c r="AB206" s="146" t="str">
        <f>IF(申込一覧表!B170="","",申込一覧表!B170)</f>
        <v/>
      </c>
    </row>
    <row r="207" spans="26:28">
      <c r="Z207" s="137">
        <v>166</v>
      </c>
      <c r="AA207" s="137" t="str">
        <f>IF(申込一覧表!AA171="","",申込一覧表!AA171)</f>
        <v/>
      </c>
      <c r="AB207" s="146" t="str">
        <f>IF(申込一覧表!B171="","",申込一覧表!B171)</f>
        <v/>
      </c>
    </row>
    <row r="208" spans="26:28">
      <c r="Z208" s="137">
        <v>167</v>
      </c>
      <c r="AA208" s="137" t="str">
        <f>IF(申込一覧表!AA172="","",申込一覧表!AA172)</f>
        <v/>
      </c>
      <c r="AB208" s="146" t="str">
        <f>IF(申込一覧表!B172="","",申込一覧表!B172)</f>
        <v/>
      </c>
    </row>
    <row r="209" spans="26:28">
      <c r="Z209" s="137">
        <v>168</v>
      </c>
      <c r="AA209" s="137" t="str">
        <f>IF(申込一覧表!AA173="","",申込一覧表!AA173)</f>
        <v/>
      </c>
      <c r="AB209" s="146" t="str">
        <f>IF(申込一覧表!B173="","",申込一覧表!B173)</f>
        <v/>
      </c>
    </row>
    <row r="210" spans="26:28">
      <c r="Z210" s="137">
        <v>169</v>
      </c>
      <c r="AA210" s="137" t="str">
        <f>IF(申込一覧表!AA174="","",申込一覧表!AA174)</f>
        <v/>
      </c>
      <c r="AB210" s="146" t="str">
        <f>IF(申込一覧表!B174="","",申込一覧表!B174)</f>
        <v/>
      </c>
    </row>
    <row r="211" spans="26:28">
      <c r="Z211" s="137">
        <v>170</v>
      </c>
      <c r="AA211" s="137" t="str">
        <f>IF(申込一覧表!AA175="","",申込一覧表!AA175)</f>
        <v/>
      </c>
      <c r="AB211" s="146" t="str">
        <f>IF(申込一覧表!B175="","",申込一覧表!B175)</f>
        <v/>
      </c>
    </row>
    <row r="212" spans="26:28">
      <c r="AA212" s="137" t="str">
        <f>IF(申込一覧表!AA168="","",申込一覧表!AA168)</f>
        <v/>
      </c>
      <c r="AB212" s="146" t="str">
        <f>IF(申込一覧表!B168="","",申込一覧表!B168)</f>
        <v/>
      </c>
    </row>
    <row r="213" spans="26:28">
      <c r="AA213" s="137" t="str">
        <f>IF(申込一覧表!AA169="","",申込一覧表!AA169)</f>
        <v/>
      </c>
      <c r="AB213" s="146" t="str">
        <f>IF(申込一覧表!B169="","",申込一覧表!B169)</f>
        <v/>
      </c>
    </row>
    <row r="214" spans="26:28">
      <c r="AA214" s="137" t="str">
        <f>IF(申込一覧表!AA170="","",申込一覧表!AA170)</f>
        <v/>
      </c>
      <c r="AB214" s="146" t="str">
        <f>IF(申込一覧表!B170="","",申込一覧表!B170)</f>
        <v/>
      </c>
    </row>
    <row r="215" spans="26:28">
      <c r="AA215" s="137" t="str">
        <f>IF(申込一覧表!AA171="","",申込一覧表!AA171)</f>
        <v/>
      </c>
      <c r="AB215" s="146" t="str">
        <f>IF(申込一覧表!B171="","",申込一覧表!B171)</f>
        <v/>
      </c>
    </row>
  </sheetData>
  <sheetProtection algorithmName="SHA-512" hashValue="7WypoTgmdIPgtMA811eIwMC1xhPOf9g4PBudogHt6dmqDNNvwsmxYCE7xtjkvZ69ub70cZjXiTKFukorFBGhcA==" saltValue="If1rAwqN8+GD5xv0AtqEkg==" spinCount="100000" sheet="1" selectLockedCells="1"/>
  <mergeCells count="1817">
    <mergeCell ref="AI19:AJ19"/>
    <mergeCell ref="AI16:AJ16"/>
    <mergeCell ref="C17:D17"/>
    <mergeCell ref="E17:F17"/>
    <mergeCell ref="G17:H17"/>
    <mergeCell ref="I17:J17"/>
    <mergeCell ref="K17:L17"/>
    <mergeCell ref="O17:P17"/>
    <mergeCell ref="Q17:R17"/>
    <mergeCell ref="S17:T17"/>
    <mergeCell ref="U17:V17"/>
    <mergeCell ref="W17:X17"/>
    <mergeCell ref="AA17:AB17"/>
    <mergeCell ref="AC17:AD17"/>
    <mergeCell ref="AE17:AF17"/>
    <mergeCell ref="AG17:AH17"/>
    <mergeCell ref="AI17:AJ17"/>
    <mergeCell ref="C18:D18"/>
    <mergeCell ref="E18:F18"/>
    <mergeCell ref="G18:H18"/>
    <mergeCell ref="I18:J18"/>
    <mergeCell ref="K18:L18"/>
    <mergeCell ref="O18:P18"/>
    <mergeCell ref="Q18:R18"/>
    <mergeCell ref="S18:T18"/>
    <mergeCell ref="U18:V18"/>
    <mergeCell ref="W18:X18"/>
    <mergeCell ref="AA18:AB18"/>
    <mergeCell ref="AC18:AD18"/>
    <mergeCell ref="AE18:AF18"/>
    <mergeCell ref="AG18:AH18"/>
    <mergeCell ref="AI18:AJ18"/>
    <mergeCell ref="A16:A19"/>
    <mergeCell ref="C16:D16"/>
    <mergeCell ref="E16:F16"/>
    <mergeCell ref="G16:H16"/>
    <mergeCell ref="I16:J16"/>
    <mergeCell ref="K16:L16"/>
    <mergeCell ref="M16:M19"/>
    <mergeCell ref="O16:P16"/>
    <mergeCell ref="Q16:R16"/>
    <mergeCell ref="S16:T16"/>
    <mergeCell ref="U16:V16"/>
    <mergeCell ref="W16:X16"/>
    <mergeCell ref="Y16:Y19"/>
    <mergeCell ref="AA16:AB16"/>
    <mergeCell ref="AC16:AD16"/>
    <mergeCell ref="AE16:AF16"/>
    <mergeCell ref="AG16:AH16"/>
    <mergeCell ref="C19:D19"/>
    <mergeCell ref="E19:F19"/>
    <mergeCell ref="G19:H19"/>
    <mergeCell ref="I19:J19"/>
    <mergeCell ref="K19:L19"/>
    <mergeCell ref="O19:P19"/>
    <mergeCell ref="Q19:R19"/>
    <mergeCell ref="S19:T19"/>
    <mergeCell ref="U19:V19"/>
    <mergeCell ref="W19:X19"/>
    <mergeCell ref="AA19:AB19"/>
    <mergeCell ref="AC19:AD19"/>
    <mergeCell ref="AE19:AF19"/>
    <mergeCell ref="AG19:AH19"/>
    <mergeCell ref="Y28:Y31"/>
    <mergeCell ref="AA28:AB28"/>
    <mergeCell ref="AC28:AD28"/>
    <mergeCell ref="AE28:AF28"/>
    <mergeCell ref="AG28:AH28"/>
    <mergeCell ref="AI28:AJ28"/>
    <mergeCell ref="AA29:AB29"/>
    <mergeCell ref="AC29:AD29"/>
    <mergeCell ref="AE29:AF29"/>
    <mergeCell ref="AG29:AH29"/>
    <mergeCell ref="AI29:AJ29"/>
    <mergeCell ref="AA30:AB30"/>
    <mergeCell ref="AC30:AD30"/>
    <mergeCell ref="AE30:AF30"/>
    <mergeCell ref="AG30:AH30"/>
    <mergeCell ref="AI30:AJ30"/>
    <mergeCell ref="AA31:AB31"/>
    <mergeCell ref="AC31:AD31"/>
    <mergeCell ref="AE31:AF31"/>
    <mergeCell ref="AG31:AH31"/>
    <mergeCell ref="AI31:AJ31"/>
    <mergeCell ref="Y32:Y35"/>
    <mergeCell ref="AA32:AB32"/>
    <mergeCell ref="AC32:AD32"/>
    <mergeCell ref="AE32:AF32"/>
    <mergeCell ref="AG32:AH32"/>
    <mergeCell ref="AI32:AJ32"/>
    <mergeCell ref="AA33:AB33"/>
    <mergeCell ref="AC33:AD33"/>
    <mergeCell ref="AE33:AF33"/>
    <mergeCell ref="AG33:AH33"/>
    <mergeCell ref="AI33:AJ33"/>
    <mergeCell ref="AA34:AB34"/>
    <mergeCell ref="AC34:AD34"/>
    <mergeCell ref="AE34:AF34"/>
    <mergeCell ref="AG34:AH34"/>
    <mergeCell ref="AI34:AJ34"/>
    <mergeCell ref="AA35:AB35"/>
    <mergeCell ref="AC35:AD35"/>
    <mergeCell ref="AE35:AF35"/>
    <mergeCell ref="AG35:AH35"/>
    <mergeCell ref="AI35:AJ35"/>
    <mergeCell ref="Y120:Z120"/>
    <mergeCell ref="AA120:AB120"/>
    <mergeCell ref="AC120:AD120"/>
    <mergeCell ref="AE120:AF120"/>
    <mergeCell ref="AG120:AH120"/>
    <mergeCell ref="AI120:AJ120"/>
    <mergeCell ref="Y116:Y119"/>
    <mergeCell ref="AA116:AB116"/>
    <mergeCell ref="AC116:AD116"/>
    <mergeCell ref="AE116:AF116"/>
    <mergeCell ref="AG116:AH116"/>
    <mergeCell ref="AI116:AJ116"/>
    <mergeCell ref="AA117:AB117"/>
    <mergeCell ref="AC117:AD117"/>
    <mergeCell ref="AE117:AF117"/>
    <mergeCell ref="AG117:AH117"/>
    <mergeCell ref="AI117:AJ117"/>
    <mergeCell ref="AA118:AB118"/>
    <mergeCell ref="AC118:AD118"/>
    <mergeCell ref="AE118:AF118"/>
    <mergeCell ref="AG118:AH118"/>
    <mergeCell ref="AI118:AJ118"/>
    <mergeCell ref="AA119:AB119"/>
    <mergeCell ref="AC119:AD119"/>
    <mergeCell ref="AE119:AF119"/>
    <mergeCell ref="AG119:AH119"/>
    <mergeCell ref="AI119:AJ119"/>
    <mergeCell ref="Y112:Y115"/>
    <mergeCell ref="AA112:AB112"/>
    <mergeCell ref="AC112:AD112"/>
    <mergeCell ref="AE112:AF112"/>
    <mergeCell ref="AG112:AH112"/>
    <mergeCell ref="AI112:AJ112"/>
    <mergeCell ref="AA113:AB113"/>
    <mergeCell ref="AC113:AD113"/>
    <mergeCell ref="AE113:AF113"/>
    <mergeCell ref="AG113:AH113"/>
    <mergeCell ref="AI113:AJ113"/>
    <mergeCell ref="AA114:AB114"/>
    <mergeCell ref="AC114:AD114"/>
    <mergeCell ref="AE114:AF114"/>
    <mergeCell ref="AG114:AH114"/>
    <mergeCell ref="AI114:AJ114"/>
    <mergeCell ref="AA115:AB115"/>
    <mergeCell ref="AC115:AD115"/>
    <mergeCell ref="AE115:AF115"/>
    <mergeCell ref="AG115:AH115"/>
    <mergeCell ref="AI115:AJ115"/>
    <mergeCell ref="Y108:Y111"/>
    <mergeCell ref="AA108:AB108"/>
    <mergeCell ref="AC108:AD108"/>
    <mergeCell ref="AE108:AF108"/>
    <mergeCell ref="AG108:AH108"/>
    <mergeCell ref="AI108:AJ108"/>
    <mergeCell ref="AA109:AB109"/>
    <mergeCell ref="AC109:AD109"/>
    <mergeCell ref="AE109:AF109"/>
    <mergeCell ref="AG109:AH109"/>
    <mergeCell ref="AI109:AJ109"/>
    <mergeCell ref="AA110:AB110"/>
    <mergeCell ref="AC110:AD110"/>
    <mergeCell ref="AE110:AF110"/>
    <mergeCell ref="AG110:AH110"/>
    <mergeCell ref="AI110:AJ110"/>
    <mergeCell ref="AA111:AB111"/>
    <mergeCell ref="AC111:AD111"/>
    <mergeCell ref="AE111:AF111"/>
    <mergeCell ref="AG111:AH111"/>
    <mergeCell ref="AI111:AJ111"/>
    <mergeCell ref="Y104:Y107"/>
    <mergeCell ref="AA104:AB104"/>
    <mergeCell ref="AC104:AD104"/>
    <mergeCell ref="AE104:AF104"/>
    <mergeCell ref="AG104:AH104"/>
    <mergeCell ref="AI104:AJ104"/>
    <mergeCell ref="AA105:AB105"/>
    <mergeCell ref="AC105:AD105"/>
    <mergeCell ref="AE105:AF105"/>
    <mergeCell ref="AG105:AH105"/>
    <mergeCell ref="AI105:AJ105"/>
    <mergeCell ref="AA106:AB106"/>
    <mergeCell ref="AC106:AD106"/>
    <mergeCell ref="AE106:AF106"/>
    <mergeCell ref="AG106:AH106"/>
    <mergeCell ref="AI106:AJ106"/>
    <mergeCell ref="AA107:AB107"/>
    <mergeCell ref="AC107:AD107"/>
    <mergeCell ref="AE107:AF107"/>
    <mergeCell ref="AG107:AH107"/>
    <mergeCell ref="AI107:AJ107"/>
    <mergeCell ref="Y100:Y103"/>
    <mergeCell ref="AA100:AB100"/>
    <mergeCell ref="AC100:AD100"/>
    <mergeCell ref="AE100:AF100"/>
    <mergeCell ref="AG100:AH100"/>
    <mergeCell ref="AI100:AJ100"/>
    <mergeCell ref="AA101:AB101"/>
    <mergeCell ref="AC101:AD101"/>
    <mergeCell ref="AE101:AF101"/>
    <mergeCell ref="AG101:AH101"/>
    <mergeCell ref="AI101:AJ101"/>
    <mergeCell ref="AA102:AB102"/>
    <mergeCell ref="AC102:AD102"/>
    <mergeCell ref="AE102:AF102"/>
    <mergeCell ref="AG102:AH102"/>
    <mergeCell ref="AI102:AJ102"/>
    <mergeCell ref="AA103:AB103"/>
    <mergeCell ref="AC103:AD103"/>
    <mergeCell ref="AE103:AF103"/>
    <mergeCell ref="AG103:AH103"/>
    <mergeCell ref="AI103:AJ103"/>
    <mergeCell ref="Y96:Y99"/>
    <mergeCell ref="AA96:AB96"/>
    <mergeCell ref="AC96:AD96"/>
    <mergeCell ref="AE96:AF96"/>
    <mergeCell ref="AG96:AH96"/>
    <mergeCell ref="AI96:AJ96"/>
    <mergeCell ref="AA97:AB97"/>
    <mergeCell ref="AC97:AD97"/>
    <mergeCell ref="AE97:AF97"/>
    <mergeCell ref="AG97:AH97"/>
    <mergeCell ref="AI97:AJ97"/>
    <mergeCell ref="AA98:AB98"/>
    <mergeCell ref="AC98:AD98"/>
    <mergeCell ref="AE98:AF98"/>
    <mergeCell ref="AG98:AH98"/>
    <mergeCell ref="AI98:AJ98"/>
    <mergeCell ref="AA99:AB99"/>
    <mergeCell ref="AC99:AD99"/>
    <mergeCell ref="AE99:AF99"/>
    <mergeCell ref="AG99:AH99"/>
    <mergeCell ref="AI99:AJ99"/>
    <mergeCell ref="Y92:Y95"/>
    <mergeCell ref="AA92:AB92"/>
    <mergeCell ref="AC92:AD92"/>
    <mergeCell ref="AE92:AF92"/>
    <mergeCell ref="AG92:AH92"/>
    <mergeCell ref="AI92:AJ92"/>
    <mergeCell ref="AA93:AB93"/>
    <mergeCell ref="AC93:AD93"/>
    <mergeCell ref="AE93:AF93"/>
    <mergeCell ref="AG93:AH93"/>
    <mergeCell ref="AI93:AJ93"/>
    <mergeCell ref="AA94:AB94"/>
    <mergeCell ref="AC94:AD94"/>
    <mergeCell ref="AE94:AF94"/>
    <mergeCell ref="AG94:AH94"/>
    <mergeCell ref="AI94:AJ94"/>
    <mergeCell ref="AA95:AB95"/>
    <mergeCell ref="AC95:AD95"/>
    <mergeCell ref="AE95:AF95"/>
    <mergeCell ref="AG95:AH95"/>
    <mergeCell ref="AI95:AJ95"/>
    <mergeCell ref="Y88:Y91"/>
    <mergeCell ref="AA88:AB88"/>
    <mergeCell ref="AC88:AD88"/>
    <mergeCell ref="AE88:AF88"/>
    <mergeCell ref="AG88:AH88"/>
    <mergeCell ref="AI88:AJ88"/>
    <mergeCell ref="AA89:AB89"/>
    <mergeCell ref="AC89:AD89"/>
    <mergeCell ref="AE89:AF89"/>
    <mergeCell ref="AG89:AH89"/>
    <mergeCell ref="AI89:AJ89"/>
    <mergeCell ref="AA90:AB90"/>
    <mergeCell ref="AC90:AD90"/>
    <mergeCell ref="AE90:AF90"/>
    <mergeCell ref="AG90:AH90"/>
    <mergeCell ref="AI90:AJ90"/>
    <mergeCell ref="AA91:AB91"/>
    <mergeCell ref="AC91:AD91"/>
    <mergeCell ref="AE91:AF91"/>
    <mergeCell ref="AG91:AH91"/>
    <mergeCell ref="AI91:AJ91"/>
    <mergeCell ref="Y84:Y87"/>
    <mergeCell ref="AA84:AB84"/>
    <mergeCell ref="AC84:AD84"/>
    <mergeCell ref="AE84:AF84"/>
    <mergeCell ref="AG84:AH84"/>
    <mergeCell ref="AI84:AJ84"/>
    <mergeCell ref="AA85:AB85"/>
    <mergeCell ref="AC85:AD85"/>
    <mergeCell ref="AE85:AF85"/>
    <mergeCell ref="AG85:AH85"/>
    <mergeCell ref="AI85:AJ85"/>
    <mergeCell ref="AA86:AB86"/>
    <mergeCell ref="AC86:AD86"/>
    <mergeCell ref="AE86:AF86"/>
    <mergeCell ref="AG86:AH86"/>
    <mergeCell ref="AI86:AJ86"/>
    <mergeCell ref="AA87:AB87"/>
    <mergeCell ref="AC87:AD87"/>
    <mergeCell ref="AE87:AF87"/>
    <mergeCell ref="AG87:AH87"/>
    <mergeCell ref="AI87:AJ87"/>
    <mergeCell ref="Y80:Y83"/>
    <mergeCell ref="AA80:AB80"/>
    <mergeCell ref="AC80:AD80"/>
    <mergeCell ref="AE80:AF80"/>
    <mergeCell ref="AG80:AH80"/>
    <mergeCell ref="AI80:AJ80"/>
    <mergeCell ref="AA81:AB81"/>
    <mergeCell ref="AC81:AD81"/>
    <mergeCell ref="AE81:AF81"/>
    <mergeCell ref="AG81:AH81"/>
    <mergeCell ref="AI81:AJ81"/>
    <mergeCell ref="AA82:AB82"/>
    <mergeCell ref="AC82:AD82"/>
    <mergeCell ref="AE82:AF82"/>
    <mergeCell ref="AG82:AH82"/>
    <mergeCell ref="AI82:AJ82"/>
    <mergeCell ref="AA83:AB83"/>
    <mergeCell ref="AC83:AD83"/>
    <mergeCell ref="AE83:AF83"/>
    <mergeCell ref="AG83:AH83"/>
    <mergeCell ref="AI83:AJ83"/>
    <mergeCell ref="Y76:Y79"/>
    <mergeCell ref="AA76:AB76"/>
    <mergeCell ref="AC76:AD76"/>
    <mergeCell ref="AE76:AF76"/>
    <mergeCell ref="AG76:AH76"/>
    <mergeCell ref="AI76:AJ76"/>
    <mergeCell ref="AA77:AB77"/>
    <mergeCell ref="AC77:AD77"/>
    <mergeCell ref="AE77:AF77"/>
    <mergeCell ref="AG77:AH77"/>
    <mergeCell ref="AI77:AJ77"/>
    <mergeCell ref="AA78:AB78"/>
    <mergeCell ref="AC78:AD78"/>
    <mergeCell ref="AE78:AF78"/>
    <mergeCell ref="AG78:AH78"/>
    <mergeCell ref="AI78:AJ78"/>
    <mergeCell ref="AA79:AB79"/>
    <mergeCell ref="AC79:AD79"/>
    <mergeCell ref="AE79:AF79"/>
    <mergeCell ref="AG79:AH79"/>
    <mergeCell ref="AI79:AJ79"/>
    <mergeCell ref="Y72:Y75"/>
    <mergeCell ref="AA72:AB72"/>
    <mergeCell ref="AC72:AD72"/>
    <mergeCell ref="AE72:AF72"/>
    <mergeCell ref="AG72:AH72"/>
    <mergeCell ref="AI72:AJ72"/>
    <mergeCell ref="AA73:AB73"/>
    <mergeCell ref="AC73:AD73"/>
    <mergeCell ref="AE73:AF73"/>
    <mergeCell ref="AG73:AH73"/>
    <mergeCell ref="AI73:AJ73"/>
    <mergeCell ref="AA74:AB74"/>
    <mergeCell ref="AC74:AD74"/>
    <mergeCell ref="AE74:AF74"/>
    <mergeCell ref="AG74:AH74"/>
    <mergeCell ref="AI74:AJ74"/>
    <mergeCell ref="AA75:AB75"/>
    <mergeCell ref="AC75:AD75"/>
    <mergeCell ref="AE75:AF75"/>
    <mergeCell ref="AG75:AH75"/>
    <mergeCell ref="AI75:AJ75"/>
    <mergeCell ref="Y68:Y71"/>
    <mergeCell ref="AA68:AB68"/>
    <mergeCell ref="AC68:AD68"/>
    <mergeCell ref="AE68:AF68"/>
    <mergeCell ref="AG68:AH68"/>
    <mergeCell ref="AI68:AJ68"/>
    <mergeCell ref="AA69:AB69"/>
    <mergeCell ref="AC69:AD69"/>
    <mergeCell ref="AE69:AF69"/>
    <mergeCell ref="AG69:AH69"/>
    <mergeCell ref="AI69:AJ69"/>
    <mergeCell ref="AA70:AB70"/>
    <mergeCell ref="AC70:AD70"/>
    <mergeCell ref="AE70:AF70"/>
    <mergeCell ref="AG70:AH70"/>
    <mergeCell ref="AI70:AJ70"/>
    <mergeCell ref="AA71:AB71"/>
    <mergeCell ref="AC71:AD71"/>
    <mergeCell ref="AE71:AF71"/>
    <mergeCell ref="AG71:AH71"/>
    <mergeCell ref="AI71:AJ71"/>
    <mergeCell ref="Y64:Y67"/>
    <mergeCell ref="AA64:AB64"/>
    <mergeCell ref="AC64:AD64"/>
    <mergeCell ref="AE64:AF64"/>
    <mergeCell ref="AG64:AH64"/>
    <mergeCell ref="AI64:AJ64"/>
    <mergeCell ref="AA65:AB65"/>
    <mergeCell ref="AC65:AD65"/>
    <mergeCell ref="AE65:AF65"/>
    <mergeCell ref="AG65:AH65"/>
    <mergeCell ref="AI65:AJ65"/>
    <mergeCell ref="AA66:AB66"/>
    <mergeCell ref="AC66:AD66"/>
    <mergeCell ref="AE66:AF66"/>
    <mergeCell ref="AG66:AH66"/>
    <mergeCell ref="AI66:AJ66"/>
    <mergeCell ref="AA67:AB67"/>
    <mergeCell ref="AC67:AD67"/>
    <mergeCell ref="AE67:AF67"/>
    <mergeCell ref="AG67:AH67"/>
    <mergeCell ref="AI67:AJ67"/>
    <mergeCell ref="Y60:Y63"/>
    <mergeCell ref="AA60:AB60"/>
    <mergeCell ref="AC60:AD60"/>
    <mergeCell ref="AE60:AF60"/>
    <mergeCell ref="AG60:AH60"/>
    <mergeCell ref="AI60:AJ60"/>
    <mergeCell ref="AA61:AB61"/>
    <mergeCell ref="AC61:AD61"/>
    <mergeCell ref="AE61:AF61"/>
    <mergeCell ref="AG61:AH61"/>
    <mergeCell ref="AI61:AJ61"/>
    <mergeCell ref="AA62:AB62"/>
    <mergeCell ref="AC62:AD62"/>
    <mergeCell ref="AE62:AF62"/>
    <mergeCell ref="AG62:AH62"/>
    <mergeCell ref="AI62:AJ62"/>
    <mergeCell ref="AA63:AB63"/>
    <mergeCell ref="AC63:AD63"/>
    <mergeCell ref="AE63:AF63"/>
    <mergeCell ref="AG63:AH63"/>
    <mergeCell ref="AI63:AJ63"/>
    <mergeCell ref="Y56:Y59"/>
    <mergeCell ref="AA56:AB56"/>
    <mergeCell ref="AC56:AD56"/>
    <mergeCell ref="AE56:AF56"/>
    <mergeCell ref="AG56:AH56"/>
    <mergeCell ref="AI56:AJ56"/>
    <mergeCell ref="AA57:AB57"/>
    <mergeCell ref="AC57:AD57"/>
    <mergeCell ref="AE57:AF57"/>
    <mergeCell ref="AG57:AH57"/>
    <mergeCell ref="AI57:AJ57"/>
    <mergeCell ref="AA58:AB58"/>
    <mergeCell ref="AC58:AD58"/>
    <mergeCell ref="AE58:AF58"/>
    <mergeCell ref="AG58:AH58"/>
    <mergeCell ref="AI58:AJ58"/>
    <mergeCell ref="AA59:AB59"/>
    <mergeCell ref="AC59:AD59"/>
    <mergeCell ref="AE59:AF59"/>
    <mergeCell ref="AG59:AH59"/>
    <mergeCell ref="AI59:AJ59"/>
    <mergeCell ref="Y52:Y55"/>
    <mergeCell ref="AA52:AB52"/>
    <mergeCell ref="AC52:AD52"/>
    <mergeCell ref="AE52:AF52"/>
    <mergeCell ref="AG52:AH52"/>
    <mergeCell ref="AI52:AJ52"/>
    <mergeCell ref="AA53:AB53"/>
    <mergeCell ref="AC53:AD53"/>
    <mergeCell ref="AE53:AF53"/>
    <mergeCell ref="AG53:AH53"/>
    <mergeCell ref="AI53:AJ53"/>
    <mergeCell ref="AA54:AB54"/>
    <mergeCell ref="AC54:AD54"/>
    <mergeCell ref="AE54:AF54"/>
    <mergeCell ref="AG54:AH54"/>
    <mergeCell ref="AI54:AJ54"/>
    <mergeCell ref="AA55:AB55"/>
    <mergeCell ref="AC55:AD55"/>
    <mergeCell ref="AE55:AF55"/>
    <mergeCell ref="AG55:AH55"/>
    <mergeCell ref="AI55:AJ55"/>
    <mergeCell ref="Y48:Y51"/>
    <mergeCell ref="AA48:AB48"/>
    <mergeCell ref="AC48:AD48"/>
    <mergeCell ref="AE48:AF48"/>
    <mergeCell ref="AG48:AH48"/>
    <mergeCell ref="AI48:AJ48"/>
    <mergeCell ref="AA49:AB49"/>
    <mergeCell ref="AC49:AD49"/>
    <mergeCell ref="AE49:AF49"/>
    <mergeCell ref="AG49:AH49"/>
    <mergeCell ref="AI49:AJ49"/>
    <mergeCell ref="AA50:AB50"/>
    <mergeCell ref="AC50:AD50"/>
    <mergeCell ref="AE50:AF50"/>
    <mergeCell ref="AG50:AH50"/>
    <mergeCell ref="AI50:AJ50"/>
    <mergeCell ref="AA51:AB51"/>
    <mergeCell ref="AC51:AD51"/>
    <mergeCell ref="AE51:AF51"/>
    <mergeCell ref="AG51:AH51"/>
    <mergeCell ref="AI51:AJ51"/>
    <mergeCell ref="Y44:Y47"/>
    <mergeCell ref="AA44:AB44"/>
    <mergeCell ref="AC44:AD44"/>
    <mergeCell ref="AE44:AF44"/>
    <mergeCell ref="AG44:AH44"/>
    <mergeCell ref="AI44:AJ44"/>
    <mergeCell ref="AA45:AB45"/>
    <mergeCell ref="AC45:AD45"/>
    <mergeCell ref="AE45:AF45"/>
    <mergeCell ref="AG45:AH45"/>
    <mergeCell ref="AI45:AJ45"/>
    <mergeCell ref="AA46:AB46"/>
    <mergeCell ref="AC46:AD46"/>
    <mergeCell ref="AE46:AF46"/>
    <mergeCell ref="AG46:AH46"/>
    <mergeCell ref="AI46:AJ46"/>
    <mergeCell ref="AA47:AB47"/>
    <mergeCell ref="AC47:AD47"/>
    <mergeCell ref="AE47:AF47"/>
    <mergeCell ref="AG47:AH47"/>
    <mergeCell ref="AI47:AJ47"/>
    <mergeCell ref="Y40:Y43"/>
    <mergeCell ref="AA40:AB40"/>
    <mergeCell ref="AC40:AD40"/>
    <mergeCell ref="AE40:AF40"/>
    <mergeCell ref="AG40:AH40"/>
    <mergeCell ref="AI40:AJ40"/>
    <mergeCell ref="AA41:AB41"/>
    <mergeCell ref="AC41:AD41"/>
    <mergeCell ref="AE41:AF41"/>
    <mergeCell ref="AG41:AH41"/>
    <mergeCell ref="AI41:AJ41"/>
    <mergeCell ref="AA42:AB42"/>
    <mergeCell ref="AC42:AD42"/>
    <mergeCell ref="AE42:AF42"/>
    <mergeCell ref="AG42:AH42"/>
    <mergeCell ref="AI42:AJ42"/>
    <mergeCell ref="AA43:AB43"/>
    <mergeCell ref="AC43:AD43"/>
    <mergeCell ref="AE43:AF43"/>
    <mergeCell ref="AG43:AH43"/>
    <mergeCell ref="AI43:AJ43"/>
    <mergeCell ref="Y5:Z7"/>
    <mergeCell ref="AA5:AB5"/>
    <mergeCell ref="AC5:AD5"/>
    <mergeCell ref="AE5:AF5"/>
    <mergeCell ref="AG5:AH5"/>
    <mergeCell ref="AI5:AJ5"/>
    <mergeCell ref="AA7:AB7"/>
    <mergeCell ref="AC7:AD7"/>
    <mergeCell ref="AE7:AF7"/>
    <mergeCell ref="AG7:AH7"/>
    <mergeCell ref="AI7:AJ7"/>
    <mergeCell ref="M44:M47"/>
    <mergeCell ref="O44:P44"/>
    <mergeCell ref="Q44:R44"/>
    <mergeCell ref="S44:T44"/>
    <mergeCell ref="U44:V44"/>
    <mergeCell ref="W44:X44"/>
    <mergeCell ref="O45:P45"/>
    <mergeCell ref="Q45:R45"/>
    <mergeCell ref="S45:T45"/>
    <mergeCell ref="U45:V45"/>
    <mergeCell ref="W45:X45"/>
    <mergeCell ref="O46:P46"/>
    <mergeCell ref="Q46:R46"/>
    <mergeCell ref="S46:T46"/>
    <mergeCell ref="U46:V46"/>
    <mergeCell ref="W46:X46"/>
    <mergeCell ref="O47:P47"/>
    <mergeCell ref="Q47:R47"/>
    <mergeCell ref="S47:T47"/>
    <mergeCell ref="U47:V47"/>
    <mergeCell ref="W47:X47"/>
    <mergeCell ref="I50:J50"/>
    <mergeCell ref="K50:L50"/>
    <mergeCell ref="O50:P50"/>
    <mergeCell ref="Q50:R50"/>
    <mergeCell ref="A44:A47"/>
    <mergeCell ref="C44:D44"/>
    <mergeCell ref="E44:F44"/>
    <mergeCell ref="G44:H44"/>
    <mergeCell ref="I44:J44"/>
    <mergeCell ref="K44:L44"/>
    <mergeCell ref="C45:D45"/>
    <mergeCell ref="E45:F45"/>
    <mergeCell ref="G45:H45"/>
    <mergeCell ref="I45:J45"/>
    <mergeCell ref="K45:L45"/>
    <mergeCell ref="C46:D46"/>
    <mergeCell ref="E46:F46"/>
    <mergeCell ref="G46:H46"/>
    <mergeCell ref="I46:J46"/>
    <mergeCell ref="K46:L46"/>
    <mergeCell ref="C47:D47"/>
    <mergeCell ref="E47:F47"/>
    <mergeCell ref="G47:H47"/>
    <mergeCell ref="I47:J47"/>
    <mergeCell ref="K47:L47"/>
    <mergeCell ref="E52:F52"/>
    <mergeCell ref="G52:H52"/>
    <mergeCell ref="I52:J52"/>
    <mergeCell ref="K52:L52"/>
    <mergeCell ref="E51:F51"/>
    <mergeCell ref="G51:H51"/>
    <mergeCell ref="I51:J51"/>
    <mergeCell ref="K51:L51"/>
    <mergeCell ref="O51:P51"/>
    <mergeCell ref="Q51:R51"/>
    <mergeCell ref="S51:T51"/>
    <mergeCell ref="U51:V51"/>
    <mergeCell ref="W51:X51"/>
    <mergeCell ref="A48:A51"/>
    <mergeCell ref="C48:D48"/>
    <mergeCell ref="E48:F48"/>
    <mergeCell ref="G48:H48"/>
    <mergeCell ref="I48:J48"/>
    <mergeCell ref="K48:L48"/>
    <mergeCell ref="M48:M51"/>
    <mergeCell ref="O48:P48"/>
    <mergeCell ref="Q48:R48"/>
    <mergeCell ref="C49:D49"/>
    <mergeCell ref="E49:F49"/>
    <mergeCell ref="G49:H49"/>
    <mergeCell ref="I49:J49"/>
    <mergeCell ref="K49:L49"/>
    <mergeCell ref="O49:P49"/>
    <mergeCell ref="Q49:R49"/>
    <mergeCell ref="C50:D50"/>
    <mergeCell ref="E50:F50"/>
    <mergeCell ref="G50:H50"/>
    <mergeCell ref="I55:J55"/>
    <mergeCell ref="K55:L55"/>
    <mergeCell ref="O55:P55"/>
    <mergeCell ref="Q55:R55"/>
    <mergeCell ref="S55:T55"/>
    <mergeCell ref="U55:V55"/>
    <mergeCell ref="C54:D54"/>
    <mergeCell ref="E54:F54"/>
    <mergeCell ref="G54:H54"/>
    <mergeCell ref="I54:J54"/>
    <mergeCell ref="K54:L54"/>
    <mergeCell ref="O54:P54"/>
    <mergeCell ref="Q54:R54"/>
    <mergeCell ref="S54:T54"/>
    <mergeCell ref="U54:V54"/>
    <mergeCell ref="C53:D53"/>
    <mergeCell ref="E53:F53"/>
    <mergeCell ref="G53:H53"/>
    <mergeCell ref="I53:J53"/>
    <mergeCell ref="K53:L53"/>
    <mergeCell ref="O53:P53"/>
    <mergeCell ref="Q53:R53"/>
    <mergeCell ref="S53:T53"/>
    <mergeCell ref="U53:V53"/>
    <mergeCell ref="W120:X120"/>
    <mergeCell ref="Q119:R119"/>
    <mergeCell ref="S119:T119"/>
    <mergeCell ref="U119:V119"/>
    <mergeCell ref="W119:X119"/>
    <mergeCell ref="A120:B120"/>
    <mergeCell ref="C120:D120"/>
    <mergeCell ref="E120:F120"/>
    <mergeCell ref="G120:H120"/>
    <mergeCell ref="I120:J120"/>
    <mergeCell ref="K120:L120"/>
    <mergeCell ref="Q118:R118"/>
    <mergeCell ref="S118:T118"/>
    <mergeCell ref="U118:V118"/>
    <mergeCell ref="A116:A119"/>
    <mergeCell ref="M120:N120"/>
    <mergeCell ref="O120:P120"/>
    <mergeCell ref="Q120:R120"/>
    <mergeCell ref="S120:T120"/>
    <mergeCell ref="U120:V120"/>
    <mergeCell ref="C117:D117"/>
    <mergeCell ref="E117:F117"/>
    <mergeCell ref="G117:H117"/>
    <mergeCell ref="I117:J117"/>
    <mergeCell ref="K117:L117"/>
    <mergeCell ref="O117:P117"/>
    <mergeCell ref="Q117:R117"/>
    <mergeCell ref="S117:T117"/>
    <mergeCell ref="U117:V117"/>
    <mergeCell ref="W118:X118"/>
    <mergeCell ref="C119:D119"/>
    <mergeCell ref="E119:F119"/>
    <mergeCell ref="G119:H119"/>
    <mergeCell ref="I119:J119"/>
    <mergeCell ref="K119:L119"/>
    <mergeCell ref="O119:P119"/>
    <mergeCell ref="C118:D118"/>
    <mergeCell ref="E118:F118"/>
    <mergeCell ref="G118:H118"/>
    <mergeCell ref="I118:J118"/>
    <mergeCell ref="K118:L118"/>
    <mergeCell ref="O118:P118"/>
    <mergeCell ref="M116:M119"/>
    <mergeCell ref="O116:P116"/>
    <mergeCell ref="Q116:R116"/>
    <mergeCell ref="C116:D116"/>
    <mergeCell ref="E116:F116"/>
    <mergeCell ref="G116:H116"/>
    <mergeCell ref="I116:J116"/>
    <mergeCell ref="K116:L116"/>
    <mergeCell ref="S116:T116"/>
    <mergeCell ref="U116:V116"/>
    <mergeCell ref="W116:X116"/>
    <mergeCell ref="W117:X117"/>
    <mergeCell ref="Q115:R115"/>
    <mergeCell ref="S115:T115"/>
    <mergeCell ref="U115:V115"/>
    <mergeCell ref="W115:X115"/>
    <mergeCell ref="W114:X114"/>
    <mergeCell ref="C115:D115"/>
    <mergeCell ref="E115:F115"/>
    <mergeCell ref="G115:H115"/>
    <mergeCell ref="I115:J115"/>
    <mergeCell ref="K115:L115"/>
    <mergeCell ref="O115:P115"/>
    <mergeCell ref="C114:D114"/>
    <mergeCell ref="E114:F114"/>
    <mergeCell ref="G114:H114"/>
    <mergeCell ref="I114:J114"/>
    <mergeCell ref="K114:L114"/>
    <mergeCell ref="O114:P114"/>
    <mergeCell ref="U114:V114"/>
    <mergeCell ref="W112:X112"/>
    <mergeCell ref="Q113:R113"/>
    <mergeCell ref="S113:T113"/>
    <mergeCell ref="U113:V113"/>
    <mergeCell ref="W113:X113"/>
    <mergeCell ref="Q111:R111"/>
    <mergeCell ref="S111:T111"/>
    <mergeCell ref="U111:V111"/>
    <mergeCell ref="W111:X111"/>
    <mergeCell ref="Q112:R112"/>
    <mergeCell ref="A112:A115"/>
    <mergeCell ref="C112:D112"/>
    <mergeCell ref="E112:F112"/>
    <mergeCell ref="G112:H112"/>
    <mergeCell ref="I112:J112"/>
    <mergeCell ref="K112:L112"/>
    <mergeCell ref="Q110:R110"/>
    <mergeCell ref="S110:T110"/>
    <mergeCell ref="U110:V110"/>
    <mergeCell ref="A108:A111"/>
    <mergeCell ref="S112:T112"/>
    <mergeCell ref="U112:V112"/>
    <mergeCell ref="C113:D113"/>
    <mergeCell ref="E113:F113"/>
    <mergeCell ref="G113:H113"/>
    <mergeCell ref="I113:J113"/>
    <mergeCell ref="K113:L113"/>
    <mergeCell ref="O113:P113"/>
    <mergeCell ref="M112:M115"/>
    <mergeCell ref="O112:P112"/>
    <mergeCell ref="Q114:R114"/>
    <mergeCell ref="S114:T114"/>
    <mergeCell ref="W110:X110"/>
    <mergeCell ref="C111:D111"/>
    <mergeCell ref="E111:F111"/>
    <mergeCell ref="G111:H111"/>
    <mergeCell ref="I111:J111"/>
    <mergeCell ref="K111:L111"/>
    <mergeCell ref="O111:P111"/>
    <mergeCell ref="C110:D110"/>
    <mergeCell ref="E110:F110"/>
    <mergeCell ref="G110:H110"/>
    <mergeCell ref="I110:J110"/>
    <mergeCell ref="K110:L110"/>
    <mergeCell ref="O110:P110"/>
    <mergeCell ref="E109:F109"/>
    <mergeCell ref="G109:H109"/>
    <mergeCell ref="I109:J109"/>
    <mergeCell ref="K109:L109"/>
    <mergeCell ref="O109:P109"/>
    <mergeCell ref="M108:M111"/>
    <mergeCell ref="O108:P108"/>
    <mergeCell ref="Q108:R108"/>
    <mergeCell ref="C108:D108"/>
    <mergeCell ref="E108:F108"/>
    <mergeCell ref="G108:H108"/>
    <mergeCell ref="I108:J108"/>
    <mergeCell ref="K108:L108"/>
    <mergeCell ref="S108:T108"/>
    <mergeCell ref="U108:V108"/>
    <mergeCell ref="W108:X108"/>
    <mergeCell ref="Q109:R109"/>
    <mergeCell ref="S109:T109"/>
    <mergeCell ref="U109:V109"/>
    <mergeCell ref="W109:X109"/>
    <mergeCell ref="Q107:R107"/>
    <mergeCell ref="S107:T107"/>
    <mergeCell ref="U107:V107"/>
    <mergeCell ref="W107:X107"/>
    <mergeCell ref="W106:X106"/>
    <mergeCell ref="C107:D107"/>
    <mergeCell ref="E107:F107"/>
    <mergeCell ref="G107:H107"/>
    <mergeCell ref="I107:J107"/>
    <mergeCell ref="K107:L107"/>
    <mergeCell ref="O107:P107"/>
    <mergeCell ref="C106:D106"/>
    <mergeCell ref="E106:F106"/>
    <mergeCell ref="G106:H106"/>
    <mergeCell ref="I106:J106"/>
    <mergeCell ref="K106:L106"/>
    <mergeCell ref="O106:P106"/>
    <mergeCell ref="U106:V106"/>
    <mergeCell ref="C109:D109"/>
    <mergeCell ref="W104:X104"/>
    <mergeCell ref="Q105:R105"/>
    <mergeCell ref="S105:T105"/>
    <mergeCell ref="U105:V105"/>
    <mergeCell ref="W105:X105"/>
    <mergeCell ref="Q103:R103"/>
    <mergeCell ref="S103:T103"/>
    <mergeCell ref="U103:V103"/>
    <mergeCell ref="W103:X103"/>
    <mergeCell ref="Q104:R104"/>
    <mergeCell ref="A104:A107"/>
    <mergeCell ref="C104:D104"/>
    <mergeCell ref="E104:F104"/>
    <mergeCell ref="G104:H104"/>
    <mergeCell ref="I104:J104"/>
    <mergeCell ref="K104:L104"/>
    <mergeCell ref="Q102:R102"/>
    <mergeCell ref="S102:T102"/>
    <mergeCell ref="U102:V102"/>
    <mergeCell ref="A100:A103"/>
    <mergeCell ref="S104:T104"/>
    <mergeCell ref="U104:V104"/>
    <mergeCell ref="C105:D105"/>
    <mergeCell ref="E105:F105"/>
    <mergeCell ref="G105:H105"/>
    <mergeCell ref="I105:J105"/>
    <mergeCell ref="K105:L105"/>
    <mergeCell ref="O105:P105"/>
    <mergeCell ref="M104:M107"/>
    <mergeCell ref="O104:P104"/>
    <mergeCell ref="Q106:R106"/>
    <mergeCell ref="S106:T106"/>
    <mergeCell ref="W102:X102"/>
    <mergeCell ref="C103:D103"/>
    <mergeCell ref="E103:F103"/>
    <mergeCell ref="G103:H103"/>
    <mergeCell ref="I103:J103"/>
    <mergeCell ref="K103:L103"/>
    <mergeCell ref="O103:P103"/>
    <mergeCell ref="C102:D102"/>
    <mergeCell ref="E102:F102"/>
    <mergeCell ref="G102:H102"/>
    <mergeCell ref="I102:J102"/>
    <mergeCell ref="K102:L102"/>
    <mergeCell ref="O102:P102"/>
    <mergeCell ref="E101:F101"/>
    <mergeCell ref="G101:H101"/>
    <mergeCell ref="I101:J101"/>
    <mergeCell ref="K101:L101"/>
    <mergeCell ref="O101:P101"/>
    <mergeCell ref="M100:M103"/>
    <mergeCell ref="O100:P100"/>
    <mergeCell ref="Q100:R100"/>
    <mergeCell ref="C100:D100"/>
    <mergeCell ref="E100:F100"/>
    <mergeCell ref="G100:H100"/>
    <mergeCell ref="I100:J100"/>
    <mergeCell ref="K100:L100"/>
    <mergeCell ref="S100:T100"/>
    <mergeCell ref="U100:V100"/>
    <mergeCell ref="W100:X100"/>
    <mergeCell ref="Q101:R101"/>
    <mergeCell ref="S101:T101"/>
    <mergeCell ref="U101:V101"/>
    <mergeCell ref="W101:X101"/>
    <mergeCell ref="Q99:R99"/>
    <mergeCell ref="S99:T99"/>
    <mergeCell ref="U99:V99"/>
    <mergeCell ref="W99:X99"/>
    <mergeCell ref="W98:X98"/>
    <mergeCell ref="C99:D99"/>
    <mergeCell ref="E99:F99"/>
    <mergeCell ref="G99:H99"/>
    <mergeCell ref="I99:J99"/>
    <mergeCell ref="K99:L99"/>
    <mergeCell ref="O99:P99"/>
    <mergeCell ref="C98:D98"/>
    <mergeCell ref="E98:F98"/>
    <mergeCell ref="G98:H98"/>
    <mergeCell ref="I98:J98"/>
    <mergeCell ref="K98:L98"/>
    <mergeCell ref="O98:P98"/>
    <mergeCell ref="U98:V98"/>
    <mergeCell ref="C101:D101"/>
    <mergeCell ref="W96:X96"/>
    <mergeCell ref="Q97:R97"/>
    <mergeCell ref="S97:T97"/>
    <mergeCell ref="U97:V97"/>
    <mergeCell ref="W97:X97"/>
    <mergeCell ref="Q95:R95"/>
    <mergeCell ref="S95:T95"/>
    <mergeCell ref="U95:V95"/>
    <mergeCell ref="W95:X95"/>
    <mergeCell ref="Q96:R96"/>
    <mergeCell ref="A96:A99"/>
    <mergeCell ref="C96:D96"/>
    <mergeCell ref="E96:F96"/>
    <mergeCell ref="G96:H96"/>
    <mergeCell ref="I96:J96"/>
    <mergeCell ref="K96:L96"/>
    <mergeCell ref="Q94:R94"/>
    <mergeCell ref="S94:T94"/>
    <mergeCell ref="U94:V94"/>
    <mergeCell ref="A92:A95"/>
    <mergeCell ref="S96:T96"/>
    <mergeCell ref="U96:V96"/>
    <mergeCell ref="C97:D97"/>
    <mergeCell ref="E97:F97"/>
    <mergeCell ref="G97:H97"/>
    <mergeCell ref="I97:J97"/>
    <mergeCell ref="K97:L97"/>
    <mergeCell ref="O97:P97"/>
    <mergeCell ref="M96:M99"/>
    <mergeCell ref="O96:P96"/>
    <mergeCell ref="Q98:R98"/>
    <mergeCell ref="S98:T98"/>
    <mergeCell ref="W94:X94"/>
    <mergeCell ref="C95:D95"/>
    <mergeCell ref="E95:F95"/>
    <mergeCell ref="G95:H95"/>
    <mergeCell ref="I95:J95"/>
    <mergeCell ref="K95:L95"/>
    <mergeCell ref="O95:P95"/>
    <mergeCell ref="C94:D94"/>
    <mergeCell ref="E94:F94"/>
    <mergeCell ref="G94:H94"/>
    <mergeCell ref="I94:J94"/>
    <mergeCell ref="K94:L94"/>
    <mergeCell ref="O94:P94"/>
    <mergeCell ref="E93:F93"/>
    <mergeCell ref="G93:H93"/>
    <mergeCell ref="I93:J93"/>
    <mergeCell ref="K93:L93"/>
    <mergeCell ref="O93:P93"/>
    <mergeCell ref="M92:M95"/>
    <mergeCell ref="O92:P92"/>
    <mergeCell ref="Q92:R92"/>
    <mergeCell ref="C92:D92"/>
    <mergeCell ref="E92:F92"/>
    <mergeCell ref="G92:H92"/>
    <mergeCell ref="I92:J92"/>
    <mergeCell ref="K92:L92"/>
    <mergeCell ref="S92:T92"/>
    <mergeCell ref="U92:V92"/>
    <mergeCell ref="W92:X92"/>
    <mergeCell ref="Q93:R93"/>
    <mergeCell ref="S93:T93"/>
    <mergeCell ref="U93:V93"/>
    <mergeCell ref="W93:X93"/>
    <mergeCell ref="Q91:R91"/>
    <mergeCell ref="S91:T91"/>
    <mergeCell ref="U91:V91"/>
    <mergeCell ref="W91:X91"/>
    <mergeCell ref="W90:X90"/>
    <mergeCell ref="C91:D91"/>
    <mergeCell ref="E91:F91"/>
    <mergeCell ref="G91:H91"/>
    <mergeCell ref="I91:J91"/>
    <mergeCell ref="K91:L91"/>
    <mergeCell ref="O91:P91"/>
    <mergeCell ref="C90:D90"/>
    <mergeCell ref="E90:F90"/>
    <mergeCell ref="G90:H90"/>
    <mergeCell ref="I90:J90"/>
    <mergeCell ref="K90:L90"/>
    <mergeCell ref="O90:P90"/>
    <mergeCell ref="U90:V90"/>
    <mergeCell ref="C93:D93"/>
    <mergeCell ref="W88:X88"/>
    <mergeCell ref="Q89:R89"/>
    <mergeCell ref="S89:T89"/>
    <mergeCell ref="U89:V89"/>
    <mergeCell ref="W89:X89"/>
    <mergeCell ref="Q87:R87"/>
    <mergeCell ref="S87:T87"/>
    <mergeCell ref="U87:V87"/>
    <mergeCell ref="W87:X87"/>
    <mergeCell ref="Q88:R88"/>
    <mergeCell ref="A88:A91"/>
    <mergeCell ref="C88:D88"/>
    <mergeCell ref="E88:F88"/>
    <mergeCell ref="G88:H88"/>
    <mergeCell ref="I88:J88"/>
    <mergeCell ref="K88:L88"/>
    <mergeCell ref="Q86:R86"/>
    <mergeCell ref="S86:T86"/>
    <mergeCell ref="U86:V86"/>
    <mergeCell ref="A84:A87"/>
    <mergeCell ref="S88:T88"/>
    <mergeCell ref="U88:V88"/>
    <mergeCell ref="C89:D89"/>
    <mergeCell ref="E89:F89"/>
    <mergeCell ref="G89:H89"/>
    <mergeCell ref="I89:J89"/>
    <mergeCell ref="K89:L89"/>
    <mergeCell ref="O89:P89"/>
    <mergeCell ref="M88:M91"/>
    <mergeCell ref="O88:P88"/>
    <mergeCell ref="Q90:R90"/>
    <mergeCell ref="S90:T90"/>
    <mergeCell ref="W86:X86"/>
    <mergeCell ref="C87:D87"/>
    <mergeCell ref="E87:F87"/>
    <mergeCell ref="G87:H87"/>
    <mergeCell ref="I87:J87"/>
    <mergeCell ref="K87:L87"/>
    <mergeCell ref="O87:P87"/>
    <mergeCell ref="C86:D86"/>
    <mergeCell ref="E86:F86"/>
    <mergeCell ref="G86:H86"/>
    <mergeCell ref="I86:J86"/>
    <mergeCell ref="K86:L86"/>
    <mergeCell ref="O86:P86"/>
    <mergeCell ref="E85:F85"/>
    <mergeCell ref="G85:H85"/>
    <mergeCell ref="I85:J85"/>
    <mergeCell ref="K85:L85"/>
    <mergeCell ref="O85:P85"/>
    <mergeCell ref="M84:M87"/>
    <mergeCell ref="O84:P84"/>
    <mergeCell ref="Q84:R84"/>
    <mergeCell ref="C84:D84"/>
    <mergeCell ref="E84:F84"/>
    <mergeCell ref="G84:H84"/>
    <mergeCell ref="I84:J84"/>
    <mergeCell ref="K84:L84"/>
    <mergeCell ref="S84:T84"/>
    <mergeCell ref="U84:V84"/>
    <mergeCell ref="W84:X84"/>
    <mergeCell ref="Q85:R85"/>
    <mergeCell ref="S85:T85"/>
    <mergeCell ref="U85:V85"/>
    <mergeCell ref="W85:X85"/>
    <mergeCell ref="Q83:R83"/>
    <mergeCell ref="S83:T83"/>
    <mergeCell ref="U83:V83"/>
    <mergeCell ref="W83:X83"/>
    <mergeCell ref="W82:X82"/>
    <mergeCell ref="C83:D83"/>
    <mergeCell ref="E83:F83"/>
    <mergeCell ref="G83:H83"/>
    <mergeCell ref="I83:J83"/>
    <mergeCell ref="K83:L83"/>
    <mergeCell ref="O83:P83"/>
    <mergeCell ref="C82:D82"/>
    <mergeCell ref="E82:F82"/>
    <mergeCell ref="G82:H82"/>
    <mergeCell ref="I82:J82"/>
    <mergeCell ref="K82:L82"/>
    <mergeCell ref="O82:P82"/>
    <mergeCell ref="U82:V82"/>
    <mergeCell ref="C85:D85"/>
    <mergeCell ref="W80:X80"/>
    <mergeCell ref="Q81:R81"/>
    <mergeCell ref="S81:T81"/>
    <mergeCell ref="U81:V81"/>
    <mergeCell ref="W81:X81"/>
    <mergeCell ref="Q79:R79"/>
    <mergeCell ref="S79:T79"/>
    <mergeCell ref="U79:V79"/>
    <mergeCell ref="W79:X79"/>
    <mergeCell ref="Q80:R80"/>
    <mergeCell ref="A80:A83"/>
    <mergeCell ref="C80:D80"/>
    <mergeCell ref="E80:F80"/>
    <mergeCell ref="G80:H80"/>
    <mergeCell ref="I80:J80"/>
    <mergeCell ref="K80:L80"/>
    <mergeCell ref="Q78:R78"/>
    <mergeCell ref="S78:T78"/>
    <mergeCell ref="U78:V78"/>
    <mergeCell ref="A76:A79"/>
    <mergeCell ref="S80:T80"/>
    <mergeCell ref="U80:V80"/>
    <mergeCell ref="C81:D81"/>
    <mergeCell ref="E81:F81"/>
    <mergeCell ref="G81:H81"/>
    <mergeCell ref="I81:J81"/>
    <mergeCell ref="K81:L81"/>
    <mergeCell ref="O81:P81"/>
    <mergeCell ref="M80:M83"/>
    <mergeCell ref="O80:P80"/>
    <mergeCell ref="Q82:R82"/>
    <mergeCell ref="S82:T82"/>
    <mergeCell ref="W78:X78"/>
    <mergeCell ref="C79:D79"/>
    <mergeCell ref="E79:F79"/>
    <mergeCell ref="G79:H79"/>
    <mergeCell ref="I79:J79"/>
    <mergeCell ref="K79:L79"/>
    <mergeCell ref="O79:P79"/>
    <mergeCell ref="C78:D78"/>
    <mergeCell ref="E78:F78"/>
    <mergeCell ref="G78:H78"/>
    <mergeCell ref="I78:J78"/>
    <mergeCell ref="K78:L78"/>
    <mergeCell ref="O78:P78"/>
    <mergeCell ref="E77:F77"/>
    <mergeCell ref="G77:H77"/>
    <mergeCell ref="I77:J77"/>
    <mergeCell ref="K77:L77"/>
    <mergeCell ref="O77:P77"/>
    <mergeCell ref="M76:M79"/>
    <mergeCell ref="O76:P76"/>
    <mergeCell ref="Q76:R76"/>
    <mergeCell ref="C76:D76"/>
    <mergeCell ref="E76:F76"/>
    <mergeCell ref="G76:H76"/>
    <mergeCell ref="I76:J76"/>
    <mergeCell ref="K76:L76"/>
    <mergeCell ref="S76:T76"/>
    <mergeCell ref="U76:V76"/>
    <mergeCell ref="W76:X76"/>
    <mergeCell ref="Q77:R77"/>
    <mergeCell ref="S77:T77"/>
    <mergeCell ref="U77:V77"/>
    <mergeCell ref="W77:X77"/>
    <mergeCell ref="Q75:R75"/>
    <mergeCell ref="S75:T75"/>
    <mergeCell ref="U75:V75"/>
    <mergeCell ref="W75:X75"/>
    <mergeCell ref="W74:X74"/>
    <mergeCell ref="C75:D75"/>
    <mergeCell ref="E75:F75"/>
    <mergeCell ref="G75:H75"/>
    <mergeCell ref="I75:J75"/>
    <mergeCell ref="K75:L75"/>
    <mergeCell ref="O75:P75"/>
    <mergeCell ref="C74:D74"/>
    <mergeCell ref="E74:F74"/>
    <mergeCell ref="G74:H74"/>
    <mergeCell ref="I74:J74"/>
    <mergeCell ref="K74:L74"/>
    <mergeCell ref="O74:P74"/>
    <mergeCell ref="U74:V74"/>
    <mergeCell ref="C77:D77"/>
    <mergeCell ref="W72:X72"/>
    <mergeCell ref="Q73:R73"/>
    <mergeCell ref="S73:T73"/>
    <mergeCell ref="U73:V73"/>
    <mergeCell ref="W73:X73"/>
    <mergeCell ref="Q71:R71"/>
    <mergeCell ref="S71:T71"/>
    <mergeCell ref="U71:V71"/>
    <mergeCell ref="W71:X71"/>
    <mergeCell ref="Q72:R72"/>
    <mergeCell ref="A72:A75"/>
    <mergeCell ref="C72:D72"/>
    <mergeCell ref="E72:F72"/>
    <mergeCell ref="G72:H72"/>
    <mergeCell ref="I72:J72"/>
    <mergeCell ref="K72:L72"/>
    <mergeCell ref="Q70:R70"/>
    <mergeCell ref="S70:T70"/>
    <mergeCell ref="U70:V70"/>
    <mergeCell ref="A68:A71"/>
    <mergeCell ref="S72:T72"/>
    <mergeCell ref="U72:V72"/>
    <mergeCell ref="C73:D73"/>
    <mergeCell ref="E73:F73"/>
    <mergeCell ref="G73:H73"/>
    <mergeCell ref="I73:J73"/>
    <mergeCell ref="K73:L73"/>
    <mergeCell ref="O73:P73"/>
    <mergeCell ref="M72:M75"/>
    <mergeCell ref="O72:P72"/>
    <mergeCell ref="Q74:R74"/>
    <mergeCell ref="S74:T74"/>
    <mergeCell ref="W70:X70"/>
    <mergeCell ref="C71:D71"/>
    <mergeCell ref="E71:F71"/>
    <mergeCell ref="G71:H71"/>
    <mergeCell ref="I71:J71"/>
    <mergeCell ref="K71:L71"/>
    <mergeCell ref="O71:P71"/>
    <mergeCell ref="C70:D70"/>
    <mergeCell ref="E70:F70"/>
    <mergeCell ref="G70:H70"/>
    <mergeCell ref="I70:J70"/>
    <mergeCell ref="K70:L70"/>
    <mergeCell ref="O70:P70"/>
    <mergeCell ref="E69:F69"/>
    <mergeCell ref="G69:H69"/>
    <mergeCell ref="I69:J69"/>
    <mergeCell ref="K69:L69"/>
    <mergeCell ref="O69:P69"/>
    <mergeCell ref="M68:M71"/>
    <mergeCell ref="O68:P68"/>
    <mergeCell ref="Q68:R68"/>
    <mergeCell ref="C68:D68"/>
    <mergeCell ref="E68:F68"/>
    <mergeCell ref="G68:H68"/>
    <mergeCell ref="I68:J68"/>
    <mergeCell ref="K68:L68"/>
    <mergeCell ref="S68:T68"/>
    <mergeCell ref="U68:V68"/>
    <mergeCell ref="W68:X68"/>
    <mergeCell ref="Q69:R69"/>
    <mergeCell ref="S69:T69"/>
    <mergeCell ref="U69:V69"/>
    <mergeCell ref="W69:X69"/>
    <mergeCell ref="Q67:R67"/>
    <mergeCell ref="S67:T67"/>
    <mergeCell ref="U67:V67"/>
    <mergeCell ref="W67:X67"/>
    <mergeCell ref="W66:X66"/>
    <mergeCell ref="C67:D67"/>
    <mergeCell ref="E67:F67"/>
    <mergeCell ref="G67:H67"/>
    <mergeCell ref="I67:J67"/>
    <mergeCell ref="K67:L67"/>
    <mergeCell ref="O67:P67"/>
    <mergeCell ref="C66:D66"/>
    <mergeCell ref="E66:F66"/>
    <mergeCell ref="G66:H66"/>
    <mergeCell ref="I66:J66"/>
    <mergeCell ref="K66:L66"/>
    <mergeCell ref="O66:P66"/>
    <mergeCell ref="U66:V66"/>
    <mergeCell ref="C69:D69"/>
    <mergeCell ref="W64:X64"/>
    <mergeCell ref="Q65:R65"/>
    <mergeCell ref="S65:T65"/>
    <mergeCell ref="U65:V65"/>
    <mergeCell ref="W65:X65"/>
    <mergeCell ref="Q63:R63"/>
    <mergeCell ref="S63:T63"/>
    <mergeCell ref="U63:V63"/>
    <mergeCell ref="W63:X63"/>
    <mergeCell ref="Q64:R64"/>
    <mergeCell ref="A64:A67"/>
    <mergeCell ref="C64:D64"/>
    <mergeCell ref="E64:F64"/>
    <mergeCell ref="G64:H64"/>
    <mergeCell ref="I64:J64"/>
    <mergeCell ref="K64:L64"/>
    <mergeCell ref="Q62:R62"/>
    <mergeCell ref="S62:T62"/>
    <mergeCell ref="U62:V62"/>
    <mergeCell ref="A60:A63"/>
    <mergeCell ref="S64:T64"/>
    <mergeCell ref="U64:V64"/>
    <mergeCell ref="C65:D65"/>
    <mergeCell ref="E65:F65"/>
    <mergeCell ref="G65:H65"/>
    <mergeCell ref="I65:J65"/>
    <mergeCell ref="K65:L65"/>
    <mergeCell ref="O65:P65"/>
    <mergeCell ref="M64:M67"/>
    <mergeCell ref="O64:P64"/>
    <mergeCell ref="Q66:R66"/>
    <mergeCell ref="S66:T66"/>
    <mergeCell ref="W62:X62"/>
    <mergeCell ref="C63:D63"/>
    <mergeCell ref="E63:F63"/>
    <mergeCell ref="G63:H63"/>
    <mergeCell ref="I63:J63"/>
    <mergeCell ref="K63:L63"/>
    <mergeCell ref="O63:P63"/>
    <mergeCell ref="C62:D62"/>
    <mergeCell ref="E62:F62"/>
    <mergeCell ref="G62:H62"/>
    <mergeCell ref="I62:J62"/>
    <mergeCell ref="K62:L62"/>
    <mergeCell ref="O62:P62"/>
    <mergeCell ref="E61:F61"/>
    <mergeCell ref="G61:H61"/>
    <mergeCell ref="I61:J61"/>
    <mergeCell ref="K61:L61"/>
    <mergeCell ref="O61:P61"/>
    <mergeCell ref="M60:M63"/>
    <mergeCell ref="O60:P60"/>
    <mergeCell ref="Q60:R60"/>
    <mergeCell ref="C60:D60"/>
    <mergeCell ref="E60:F60"/>
    <mergeCell ref="G60:H60"/>
    <mergeCell ref="I60:J60"/>
    <mergeCell ref="K60:L60"/>
    <mergeCell ref="S60:T60"/>
    <mergeCell ref="U60:V60"/>
    <mergeCell ref="W60:X60"/>
    <mergeCell ref="Q61:R61"/>
    <mergeCell ref="S61:T61"/>
    <mergeCell ref="W50:X50"/>
    <mergeCell ref="S40:T40"/>
    <mergeCell ref="Q40:R40"/>
    <mergeCell ref="U61:V61"/>
    <mergeCell ref="W61:X61"/>
    <mergeCell ref="Q59:R59"/>
    <mergeCell ref="S59:T59"/>
    <mergeCell ref="U59:V59"/>
    <mergeCell ref="W59:X59"/>
    <mergeCell ref="W58:X58"/>
    <mergeCell ref="C59:D59"/>
    <mergeCell ref="E59:F59"/>
    <mergeCell ref="G59:H59"/>
    <mergeCell ref="I59:J59"/>
    <mergeCell ref="K59:L59"/>
    <mergeCell ref="O59:P59"/>
    <mergeCell ref="C58:D58"/>
    <mergeCell ref="E58:F58"/>
    <mergeCell ref="G58:H58"/>
    <mergeCell ref="I58:J58"/>
    <mergeCell ref="K58:L58"/>
    <mergeCell ref="O58:P58"/>
    <mergeCell ref="C61:D61"/>
    <mergeCell ref="M52:M55"/>
    <mergeCell ref="O52:P52"/>
    <mergeCell ref="Q52:R52"/>
    <mergeCell ref="S52:T52"/>
    <mergeCell ref="U52:V52"/>
    <mergeCell ref="C51:D51"/>
    <mergeCell ref="C55:D55"/>
    <mergeCell ref="E55:F55"/>
    <mergeCell ref="G55:H55"/>
    <mergeCell ref="A52:A55"/>
    <mergeCell ref="C52:D52"/>
    <mergeCell ref="A40:A43"/>
    <mergeCell ref="C40:D40"/>
    <mergeCell ref="E40:F40"/>
    <mergeCell ref="G40:H40"/>
    <mergeCell ref="I40:J40"/>
    <mergeCell ref="K40:L40"/>
    <mergeCell ref="M40:M43"/>
    <mergeCell ref="O40:P40"/>
    <mergeCell ref="W56:X56"/>
    <mergeCell ref="Q57:R57"/>
    <mergeCell ref="S57:T57"/>
    <mergeCell ref="U57:V57"/>
    <mergeCell ref="W57:X57"/>
    <mergeCell ref="Q7:R7"/>
    <mergeCell ref="S7:T7"/>
    <mergeCell ref="U7:V7"/>
    <mergeCell ref="W7:X7"/>
    <mergeCell ref="Q56:R56"/>
    <mergeCell ref="W52:X52"/>
    <mergeCell ref="W53:X53"/>
    <mergeCell ref="W54:X54"/>
    <mergeCell ref="W55:X55"/>
    <mergeCell ref="S48:T48"/>
    <mergeCell ref="U48:V48"/>
    <mergeCell ref="W48:X48"/>
    <mergeCell ref="S49:T49"/>
    <mergeCell ref="U49:V49"/>
    <mergeCell ref="W49:X49"/>
    <mergeCell ref="S50:T50"/>
    <mergeCell ref="U50:V50"/>
    <mergeCell ref="A1:K1"/>
    <mergeCell ref="M1:X1"/>
    <mergeCell ref="A5:B7"/>
    <mergeCell ref="C5:D5"/>
    <mergeCell ref="E5:F5"/>
    <mergeCell ref="G5:H5"/>
    <mergeCell ref="I5:J5"/>
    <mergeCell ref="K5:L5"/>
    <mergeCell ref="M5:N7"/>
    <mergeCell ref="O5:P5"/>
    <mergeCell ref="A56:A59"/>
    <mergeCell ref="C56:D56"/>
    <mergeCell ref="E56:F56"/>
    <mergeCell ref="G56:H56"/>
    <mergeCell ref="I56:J56"/>
    <mergeCell ref="K56:L56"/>
    <mergeCell ref="Q5:R5"/>
    <mergeCell ref="S5:T5"/>
    <mergeCell ref="U5:V5"/>
    <mergeCell ref="S56:T56"/>
    <mergeCell ref="U56:V56"/>
    <mergeCell ref="C57:D57"/>
    <mergeCell ref="E57:F57"/>
    <mergeCell ref="G57:H57"/>
    <mergeCell ref="I57:J57"/>
    <mergeCell ref="K57:L57"/>
    <mergeCell ref="O57:P57"/>
    <mergeCell ref="M56:M59"/>
    <mergeCell ref="O56:P56"/>
    <mergeCell ref="Q58:R58"/>
    <mergeCell ref="S58:T58"/>
    <mergeCell ref="U58:V58"/>
    <mergeCell ref="U40:V40"/>
    <mergeCell ref="W40:X40"/>
    <mergeCell ref="C41:D41"/>
    <mergeCell ref="E41:F41"/>
    <mergeCell ref="G41:H41"/>
    <mergeCell ref="I41:J41"/>
    <mergeCell ref="K41:L41"/>
    <mergeCell ref="O41:P41"/>
    <mergeCell ref="Q41:R41"/>
    <mergeCell ref="S41:T41"/>
    <mergeCell ref="U41:V41"/>
    <mergeCell ref="W41:X41"/>
    <mergeCell ref="S42:T42"/>
    <mergeCell ref="U42:V42"/>
    <mergeCell ref="W42:X42"/>
    <mergeCell ref="W5:X5"/>
    <mergeCell ref="C7:D7"/>
    <mergeCell ref="E7:F7"/>
    <mergeCell ref="G7:H7"/>
    <mergeCell ref="I7:J7"/>
    <mergeCell ref="K7:L7"/>
    <mergeCell ref="O7:P7"/>
    <mergeCell ref="K32:L32"/>
    <mergeCell ref="K33:L33"/>
    <mergeCell ref="K34:L34"/>
    <mergeCell ref="K35:L35"/>
    <mergeCell ref="M32:M35"/>
    <mergeCell ref="O32:P32"/>
    <mergeCell ref="Q32:R32"/>
    <mergeCell ref="S32:T32"/>
    <mergeCell ref="U32:V32"/>
    <mergeCell ref="W32:X32"/>
    <mergeCell ref="C43:D43"/>
    <mergeCell ref="E43:F43"/>
    <mergeCell ref="G43:H43"/>
    <mergeCell ref="I43:J43"/>
    <mergeCell ref="K43:L43"/>
    <mergeCell ref="O43:P43"/>
    <mergeCell ref="Q43:R43"/>
    <mergeCell ref="S43:T43"/>
    <mergeCell ref="U43:V43"/>
    <mergeCell ref="W43:X43"/>
    <mergeCell ref="C42:D42"/>
    <mergeCell ref="E42:F42"/>
    <mergeCell ref="G42:H42"/>
    <mergeCell ref="I42:J42"/>
    <mergeCell ref="K42:L42"/>
    <mergeCell ref="O42:P42"/>
    <mergeCell ref="Q42:R42"/>
    <mergeCell ref="A36:A39"/>
    <mergeCell ref="C36:D36"/>
    <mergeCell ref="E36:F36"/>
    <mergeCell ref="G36:H36"/>
    <mergeCell ref="I36:J36"/>
    <mergeCell ref="K36:L36"/>
    <mergeCell ref="M36:M39"/>
    <mergeCell ref="O36:P36"/>
    <mergeCell ref="Q36:R36"/>
    <mergeCell ref="S36:T36"/>
    <mergeCell ref="U36:V36"/>
    <mergeCell ref="W36:X36"/>
    <mergeCell ref="Y36:Y39"/>
    <mergeCell ref="AA36:AB36"/>
    <mergeCell ref="AC36:AD36"/>
    <mergeCell ref="AE36:AF36"/>
    <mergeCell ref="AG36:AH36"/>
    <mergeCell ref="C39:D39"/>
    <mergeCell ref="E39:F39"/>
    <mergeCell ref="G39:H39"/>
    <mergeCell ref="I39:J39"/>
    <mergeCell ref="K39:L39"/>
    <mergeCell ref="O39:P39"/>
    <mergeCell ref="Q39:R39"/>
    <mergeCell ref="S39:T39"/>
    <mergeCell ref="U39:V39"/>
    <mergeCell ref="W39:X39"/>
    <mergeCell ref="AA39:AB39"/>
    <mergeCell ref="AC39:AD39"/>
    <mergeCell ref="AE39:AF39"/>
    <mergeCell ref="AG39:AH39"/>
    <mergeCell ref="AI39:AJ39"/>
    <mergeCell ref="AI36:AJ36"/>
    <mergeCell ref="C37:D37"/>
    <mergeCell ref="E37:F37"/>
    <mergeCell ref="G37:H37"/>
    <mergeCell ref="I37:J37"/>
    <mergeCell ref="K37:L37"/>
    <mergeCell ref="O37:P37"/>
    <mergeCell ref="Q37:R37"/>
    <mergeCell ref="S37:T37"/>
    <mergeCell ref="U37:V37"/>
    <mergeCell ref="W37:X37"/>
    <mergeCell ref="AA37:AB37"/>
    <mergeCell ref="AC37:AD37"/>
    <mergeCell ref="AE37:AF37"/>
    <mergeCell ref="AG37:AH37"/>
    <mergeCell ref="AI37:AJ37"/>
    <mergeCell ref="C38:D38"/>
    <mergeCell ref="E38:F38"/>
    <mergeCell ref="G38:H38"/>
    <mergeCell ref="I38:J38"/>
    <mergeCell ref="K38:L38"/>
    <mergeCell ref="O38:P38"/>
    <mergeCell ref="Q38:R38"/>
    <mergeCell ref="S38:T38"/>
    <mergeCell ref="U38:V38"/>
    <mergeCell ref="W38:X38"/>
    <mergeCell ref="AA38:AB38"/>
    <mergeCell ref="AC38:AD38"/>
    <mergeCell ref="AE38:AF38"/>
    <mergeCell ref="AG38:AH38"/>
    <mergeCell ref="AI38:AJ38"/>
    <mergeCell ref="O33:P33"/>
    <mergeCell ref="Q33:R33"/>
    <mergeCell ref="S33:T33"/>
    <mergeCell ref="U33:V33"/>
    <mergeCell ref="W33:X33"/>
    <mergeCell ref="O34:P34"/>
    <mergeCell ref="Q34:R34"/>
    <mergeCell ref="S34:T34"/>
    <mergeCell ref="U34:V34"/>
    <mergeCell ref="W34:X34"/>
    <mergeCell ref="O35:P35"/>
    <mergeCell ref="Q35:R35"/>
    <mergeCell ref="S35:T35"/>
    <mergeCell ref="U35:V35"/>
    <mergeCell ref="W35:X35"/>
    <mergeCell ref="A32:A35"/>
    <mergeCell ref="C32:D32"/>
    <mergeCell ref="C33:D33"/>
    <mergeCell ref="C34:D34"/>
    <mergeCell ref="C35:D35"/>
    <mergeCell ref="E32:F32"/>
    <mergeCell ref="E33:F33"/>
    <mergeCell ref="E34:F34"/>
    <mergeCell ref="E35:F35"/>
    <mergeCell ref="G32:H32"/>
    <mergeCell ref="G33:H33"/>
    <mergeCell ref="G34:H34"/>
    <mergeCell ref="G35:H35"/>
    <mergeCell ref="I32:J32"/>
    <mergeCell ref="I33:J33"/>
    <mergeCell ref="I34:J34"/>
    <mergeCell ref="I35:J35"/>
    <mergeCell ref="A28:A31"/>
    <mergeCell ref="C28:D28"/>
    <mergeCell ref="E28:F28"/>
    <mergeCell ref="G28:H28"/>
    <mergeCell ref="I28:J28"/>
    <mergeCell ref="K28:L28"/>
    <mergeCell ref="C29:D29"/>
    <mergeCell ref="E29:F29"/>
    <mergeCell ref="G29:H29"/>
    <mergeCell ref="I29:J29"/>
    <mergeCell ref="K29:L29"/>
    <mergeCell ref="C30:D30"/>
    <mergeCell ref="E30:F30"/>
    <mergeCell ref="G30:H30"/>
    <mergeCell ref="I30:J30"/>
    <mergeCell ref="K30:L30"/>
    <mergeCell ref="C31:D31"/>
    <mergeCell ref="E31:F31"/>
    <mergeCell ref="G31:H31"/>
    <mergeCell ref="I31:J31"/>
    <mergeCell ref="K31:L31"/>
    <mergeCell ref="M28:M31"/>
    <mergeCell ref="O28:P28"/>
    <mergeCell ref="Q28:R28"/>
    <mergeCell ref="S28:T28"/>
    <mergeCell ref="U28:V28"/>
    <mergeCell ref="W28:X28"/>
    <mergeCell ref="O29:P29"/>
    <mergeCell ref="Q29:R29"/>
    <mergeCell ref="S29:T29"/>
    <mergeCell ref="U29:V29"/>
    <mergeCell ref="W29:X29"/>
    <mergeCell ref="O30:P30"/>
    <mergeCell ref="Q30:R30"/>
    <mergeCell ref="S30:T30"/>
    <mergeCell ref="U30:V30"/>
    <mergeCell ref="W30:X30"/>
    <mergeCell ref="O31:P31"/>
    <mergeCell ref="Q31:R31"/>
    <mergeCell ref="S31:T31"/>
    <mergeCell ref="U31:V31"/>
    <mergeCell ref="W31:X31"/>
    <mergeCell ref="A24:A27"/>
    <mergeCell ref="C24:D24"/>
    <mergeCell ref="E24:F24"/>
    <mergeCell ref="G24:H24"/>
    <mergeCell ref="I24:J24"/>
    <mergeCell ref="K24:L24"/>
    <mergeCell ref="M24:M27"/>
    <mergeCell ref="O24:P24"/>
    <mergeCell ref="Q24:R24"/>
    <mergeCell ref="S24:T24"/>
    <mergeCell ref="U24:V24"/>
    <mergeCell ref="W24:X24"/>
    <mergeCell ref="Y24:Y27"/>
    <mergeCell ref="AA24:AB24"/>
    <mergeCell ref="AC24:AD24"/>
    <mergeCell ref="AE24:AF24"/>
    <mergeCell ref="AG24:AH24"/>
    <mergeCell ref="C27:D27"/>
    <mergeCell ref="E27:F27"/>
    <mergeCell ref="G27:H27"/>
    <mergeCell ref="I27:J27"/>
    <mergeCell ref="K27:L27"/>
    <mergeCell ref="O27:P27"/>
    <mergeCell ref="Q27:R27"/>
    <mergeCell ref="S27:T27"/>
    <mergeCell ref="U27:V27"/>
    <mergeCell ref="W27:X27"/>
    <mergeCell ref="AA27:AB27"/>
    <mergeCell ref="AC27:AD27"/>
    <mergeCell ref="AE27:AF27"/>
    <mergeCell ref="AG27:AH27"/>
    <mergeCell ref="AI27:AJ27"/>
    <mergeCell ref="AI24:AJ24"/>
    <mergeCell ref="C25:D25"/>
    <mergeCell ref="E25:F25"/>
    <mergeCell ref="G25:H25"/>
    <mergeCell ref="I25:J25"/>
    <mergeCell ref="K25:L25"/>
    <mergeCell ref="O25:P25"/>
    <mergeCell ref="Q25:R25"/>
    <mergeCell ref="S25:T25"/>
    <mergeCell ref="U25:V25"/>
    <mergeCell ref="W25:X25"/>
    <mergeCell ref="AA25:AB25"/>
    <mergeCell ref="AC25:AD25"/>
    <mergeCell ref="AE25:AF25"/>
    <mergeCell ref="AG25:AH25"/>
    <mergeCell ref="AI25:AJ25"/>
    <mergeCell ref="C26:D26"/>
    <mergeCell ref="E26:F26"/>
    <mergeCell ref="G26:H26"/>
    <mergeCell ref="I26:J26"/>
    <mergeCell ref="K26:L26"/>
    <mergeCell ref="O26:P26"/>
    <mergeCell ref="Q26:R26"/>
    <mergeCell ref="S26:T26"/>
    <mergeCell ref="U26:V26"/>
    <mergeCell ref="W26:X26"/>
    <mergeCell ref="AA26:AB26"/>
    <mergeCell ref="AC26:AD26"/>
    <mergeCell ref="AE26:AF26"/>
    <mergeCell ref="AG26:AH26"/>
    <mergeCell ref="AI26:AJ26"/>
    <mergeCell ref="A20:A23"/>
    <mergeCell ref="C20:D20"/>
    <mergeCell ref="C21:D21"/>
    <mergeCell ref="C22:D22"/>
    <mergeCell ref="C23:D23"/>
    <mergeCell ref="E20:F20"/>
    <mergeCell ref="G20:H20"/>
    <mergeCell ref="I20:J20"/>
    <mergeCell ref="K20:L20"/>
    <mergeCell ref="E21:F21"/>
    <mergeCell ref="G21:H21"/>
    <mergeCell ref="I21:J21"/>
    <mergeCell ref="K21:L21"/>
    <mergeCell ref="E22:F22"/>
    <mergeCell ref="G22:H22"/>
    <mergeCell ref="I22:J22"/>
    <mergeCell ref="K22:L22"/>
    <mergeCell ref="E23:F23"/>
    <mergeCell ref="G23:H23"/>
    <mergeCell ref="I23:J23"/>
    <mergeCell ref="K23:L23"/>
    <mergeCell ref="M20:M23"/>
    <mergeCell ref="O20:P20"/>
    <mergeCell ref="O21:P21"/>
    <mergeCell ref="O22:P22"/>
    <mergeCell ref="O23:P23"/>
    <mergeCell ref="Q20:R20"/>
    <mergeCell ref="S20:T20"/>
    <mergeCell ref="U20:V20"/>
    <mergeCell ref="W20:X20"/>
    <mergeCell ref="Q21:R21"/>
    <mergeCell ref="S21:T21"/>
    <mergeCell ref="U21:V21"/>
    <mergeCell ref="W21:X21"/>
    <mergeCell ref="Q22:R22"/>
    <mergeCell ref="S22:T22"/>
    <mergeCell ref="U22:V22"/>
    <mergeCell ref="W22:X22"/>
    <mergeCell ref="Q23:R23"/>
    <mergeCell ref="S23:T23"/>
    <mergeCell ref="U23:V23"/>
    <mergeCell ref="W23:X23"/>
    <mergeCell ref="Y20:Y23"/>
    <mergeCell ref="AA20:AB20"/>
    <mergeCell ref="AA21:AB21"/>
    <mergeCell ref="AA22:AB22"/>
    <mergeCell ref="AA23:AB23"/>
    <mergeCell ref="AC20:AD20"/>
    <mergeCell ref="AE20:AF20"/>
    <mergeCell ref="AG20:AH20"/>
    <mergeCell ref="AI20:AJ20"/>
    <mergeCell ref="AC21:AD21"/>
    <mergeCell ref="AE21:AF21"/>
    <mergeCell ref="AG21:AH21"/>
    <mergeCell ref="AI21:AJ21"/>
    <mergeCell ref="AC22:AD22"/>
    <mergeCell ref="AE22:AF22"/>
    <mergeCell ref="AG22:AH22"/>
    <mergeCell ref="AI22:AJ22"/>
    <mergeCell ref="AC23:AD23"/>
    <mergeCell ref="AE23:AF23"/>
    <mergeCell ref="AG23:AH23"/>
    <mergeCell ref="AI23:AJ23"/>
    <mergeCell ref="A12:A15"/>
    <mergeCell ref="C12:D12"/>
    <mergeCell ref="E12:F12"/>
    <mergeCell ref="G12:H12"/>
    <mergeCell ref="I12:J12"/>
    <mergeCell ref="K12:L12"/>
    <mergeCell ref="C13:D13"/>
    <mergeCell ref="E13:F13"/>
    <mergeCell ref="G13:H13"/>
    <mergeCell ref="I13:J13"/>
    <mergeCell ref="K13:L13"/>
    <mergeCell ref="C14:D14"/>
    <mergeCell ref="E14:F14"/>
    <mergeCell ref="G14:H14"/>
    <mergeCell ref="I14:J14"/>
    <mergeCell ref="K14:L14"/>
    <mergeCell ref="C15:D15"/>
    <mergeCell ref="E15:F15"/>
    <mergeCell ref="G15:H15"/>
    <mergeCell ref="I15:J15"/>
    <mergeCell ref="K15:L15"/>
    <mergeCell ref="M12:M15"/>
    <mergeCell ref="O12:P12"/>
    <mergeCell ref="Q12:R12"/>
    <mergeCell ref="S12:T12"/>
    <mergeCell ref="U12:V12"/>
    <mergeCell ref="W12:X12"/>
    <mergeCell ref="O13:P13"/>
    <mergeCell ref="Q13:R13"/>
    <mergeCell ref="S13:T13"/>
    <mergeCell ref="U13:V13"/>
    <mergeCell ref="W13:X13"/>
    <mergeCell ref="O14:P14"/>
    <mergeCell ref="Q14:R14"/>
    <mergeCell ref="S14:T14"/>
    <mergeCell ref="U14:V14"/>
    <mergeCell ref="W14:X14"/>
    <mergeCell ref="O15:P15"/>
    <mergeCell ref="Q15:R15"/>
    <mergeCell ref="S15:T15"/>
    <mergeCell ref="U15:V15"/>
    <mergeCell ref="W15:X15"/>
    <mergeCell ref="Y12:Y15"/>
    <mergeCell ref="AA12:AB12"/>
    <mergeCell ref="AC12:AD12"/>
    <mergeCell ref="AE12:AF12"/>
    <mergeCell ref="AG12:AH12"/>
    <mergeCell ref="AI12:AJ12"/>
    <mergeCell ref="AA13:AB13"/>
    <mergeCell ref="AC13:AD13"/>
    <mergeCell ref="AE13:AF13"/>
    <mergeCell ref="AG13:AH13"/>
    <mergeCell ref="AI13:AJ13"/>
    <mergeCell ref="AA14:AB14"/>
    <mergeCell ref="AC14:AD14"/>
    <mergeCell ref="AE14:AF14"/>
    <mergeCell ref="AG14:AH14"/>
    <mergeCell ref="AI14:AJ14"/>
    <mergeCell ref="AA15:AB15"/>
    <mergeCell ref="AC15:AD15"/>
    <mergeCell ref="AE15:AF15"/>
    <mergeCell ref="AG15:AH15"/>
    <mergeCell ref="AI15:AJ15"/>
    <mergeCell ref="A8:A11"/>
    <mergeCell ref="C8:D8"/>
    <mergeCell ref="C9:D9"/>
    <mergeCell ref="C10:D10"/>
    <mergeCell ref="C11:D11"/>
    <mergeCell ref="E8:F8"/>
    <mergeCell ref="E9:F9"/>
    <mergeCell ref="E10:F10"/>
    <mergeCell ref="E11:F11"/>
    <mergeCell ref="G8:H8"/>
    <mergeCell ref="G9:H9"/>
    <mergeCell ref="G10:H10"/>
    <mergeCell ref="G11:H11"/>
    <mergeCell ref="I8:J8"/>
    <mergeCell ref="I9:J9"/>
    <mergeCell ref="I10:J10"/>
    <mergeCell ref="I11:J11"/>
    <mergeCell ref="K8:L8"/>
    <mergeCell ref="K9:L9"/>
    <mergeCell ref="K10:L10"/>
    <mergeCell ref="K11:L11"/>
    <mergeCell ref="O8:P8"/>
    <mergeCell ref="O9:P9"/>
    <mergeCell ref="O10:P10"/>
    <mergeCell ref="O11:P11"/>
    <mergeCell ref="Q8:R8"/>
    <mergeCell ref="Q9:R9"/>
    <mergeCell ref="Q10:R10"/>
    <mergeCell ref="Q11:R11"/>
    <mergeCell ref="S8:T8"/>
    <mergeCell ref="S9:T9"/>
    <mergeCell ref="S10:T10"/>
    <mergeCell ref="S11:T11"/>
    <mergeCell ref="U8:V8"/>
    <mergeCell ref="U9:V9"/>
    <mergeCell ref="U10:V10"/>
    <mergeCell ref="U11:V11"/>
    <mergeCell ref="AI8:AJ8"/>
    <mergeCell ref="AI9:AJ9"/>
    <mergeCell ref="AI10:AJ10"/>
    <mergeCell ref="AI11:AJ11"/>
    <mergeCell ref="M8:M11"/>
    <mergeCell ref="Y8:Y11"/>
    <mergeCell ref="W8:X8"/>
    <mergeCell ref="W9:X9"/>
    <mergeCell ref="W10:X10"/>
    <mergeCell ref="W11:X11"/>
    <mergeCell ref="AA8:AB8"/>
    <mergeCell ref="AA9:AB9"/>
    <mergeCell ref="AA10:AB10"/>
    <mergeCell ref="AA11:AB11"/>
    <mergeCell ref="AC8:AD8"/>
    <mergeCell ref="AC9:AD9"/>
    <mergeCell ref="AC10:AD10"/>
    <mergeCell ref="AC11:AD11"/>
    <mergeCell ref="AE8:AF8"/>
    <mergeCell ref="AE9:AF9"/>
    <mergeCell ref="AE10:AF10"/>
    <mergeCell ref="AE11:AF11"/>
    <mergeCell ref="AG8:AH8"/>
    <mergeCell ref="AG9:AH9"/>
    <mergeCell ref="AG10:AH10"/>
    <mergeCell ref="AG11:AH11"/>
  </mergeCells>
  <phoneticPr fontId="2"/>
  <conditionalFormatting sqref="A3">
    <cfRule type="expression" dxfId="2" priority="3" stopIfTrue="1">
      <formula>$Z$3=""</formula>
    </cfRule>
  </conditionalFormatting>
  <conditionalFormatting sqref="M3">
    <cfRule type="expression" dxfId="1" priority="2" stopIfTrue="1">
      <formula>$Z$3=""</formula>
    </cfRule>
  </conditionalFormatting>
  <conditionalFormatting sqref="Y3">
    <cfRule type="expression" dxfId="0" priority="1" stopIfTrue="1">
      <formula>$Z$3=""</formula>
    </cfRule>
  </conditionalFormatting>
  <dataValidations count="3">
    <dataValidation type="list" allowBlank="1" showInputMessage="1" showErrorMessage="1" prompt="出場されましたら、「○」を入力してください、" sqref="JK48:JT107 TG48:TP107 ADC48:ADL107 AMY48:ANH107 AWU48:AXD107 BGQ48:BGZ107 BQM48:BQV107 CAI48:CAR107 CKE48:CKN107 CUA48:CUJ107 DDW48:DEF107 DNS48:DOB107 DXO48:DXX107 EHK48:EHT107 ERG48:ERP107 FBC48:FBL107 FKY48:FLH107 FUU48:FVD107 GEQ48:GEZ107 GOM48:GOV107 GYI48:GYR107 HIE48:HIN107 HSA48:HSJ107 IBW48:ICF107 ILS48:IMB107 IVO48:IVX107 JFK48:JFT107 JPG48:JPP107 JZC48:JZL107 KIY48:KJH107 KSU48:KTD107 LCQ48:LCZ107 LMM48:LMV107 LWI48:LWR107 MGE48:MGN107 MQA48:MQJ107 MZW48:NAF107 NJS48:NKB107 NTO48:NTX107 ODK48:ODT107 ONG48:ONP107 OXC48:OXL107 PGY48:PHH107 PQU48:PRD107 QAQ48:QAZ107 QKM48:QKV107 QUI48:QUR107 REE48:REN107 ROA48:ROJ107 RXW48:RYF107 SHS48:SIB107 SRO48:SRX107 TBK48:TBT107 TLG48:TLP107 TVC48:TVL107 UEY48:UFH107 UOU48:UPD107 UYQ48:UYZ107 VIM48:VIV107 VSI48:VSR107 WCE48:WCN107 WMA48:WMJ107 WVW48:WWF107 C65596:L65655 IY65584:JH65643 SU65584:TD65643 ACQ65584:ACZ65643 AMM65584:AMV65643 AWI65584:AWR65643 BGE65584:BGN65643 BQA65584:BQJ65643 BZW65584:CAF65643 CJS65584:CKB65643 CTO65584:CTX65643 DDK65584:DDT65643 DNG65584:DNP65643 DXC65584:DXL65643 EGY65584:EHH65643 EQU65584:ERD65643 FAQ65584:FAZ65643 FKM65584:FKV65643 FUI65584:FUR65643 GEE65584:GEN65643 GOA65584:GOJ65643 GXW65584:GYF65643 HHS65584:HIB65643 HRO65584:HRX65643 IBK65584:IBT65643 ILG65584:ILP65643 IVC65584:IVL65643 JEY65584:JFH65643 JOU65584:JPD65643 JYQ65584:JYZ65643 KIM65584:KIV65643 KSI65584:KSR65643 LCE65584:LCN65643 LMA65584:LMJ65643 LVW65584:LWF65643 MFS65584:MGB65643 MPO65584:MPX65643 MZK65584:MZT65643 NJG65584:NJP65643 NTC65584:NTL65643 OCY65584:ODH65643 OMU65584:OND65643 OWQ65584:OWZ65643 PGM65584:PGV65643 PQI65584:PQR65643 QAE65584:QAN65643 QKA65584:QKJ65643 QTW65584:QUF65643 RDS65584:REB65643 RNO65584:RNX65643 RXK65584:RXT65643 SHG65584:SHP65643 SRC65584:SRL65643 TAY65584:TBH65643 TKU65584:TLD65643 TUQ65584:TUZ65643 UEM65584:UEV65643 UOI65584:UOR65643 UYE65584:UYN65643 VIA65584:VIJ65643 VRW65584:VSF65643 WBS65584:WCB65643 WLO65584:WLX65643 WVK65584:WVT65643 C131132:L131191 IY131120:JH131179 SU131120:TD131179 ACQ131120:ACZ131179 AMM131120:AMV131179 AWI131120:AWR131179 BGE131120:BGN131179 BQA131120:BQJ131179 BZW131120:CAF131179 CJS131120:CKB131179 CTO131120:CTX131179 DDK131120:DDT131179 DNG131120:DNP131179 DXC131120:DXL131179 EGY131120:EHH131179 EQU131120:ERD131179 FAQ131120:FAZ131179 FKM131120:FKV131179 FUI131120:FUR131179 GEE131120:GEN131179 GOA131120:GOJ131179 GXW131120:GYF131179 HHS131120:HIB131179 HRO131120:HRX131179 IBK131120:IBT131179 ILG131120:ILP131179 IVC131120:IVL131179 JEY131120:JFH131179 JOU131120:JPD131179 JYQ131120:JYZ131179 KIM131120:KIV131179 KSI131120:KSR131179 LCE131120:LCN131179 LMA131120:LMJ131179 LVW131120:LWF131179 MFS131120:MGB131179 MPO131120:MPX131179 MZK131120:MZT131179 NJG131120:NJP131179 NTC131120:NTL131179 OCY131120:ODH131179 OMU131120:OND131179 OWQ131120:OWZ131179 PGM131120:PGV131179 PQI131120:PQR131179 QAE131120:QAN131179 QKA131120:QKJ131179 QTW131120:QUF131179 RDS131120:REB131179 RNO131120:RNX131179 RXK131120:RXT131179 SHG131120:SHP131179 SRC131120:SRL131179 TAY131120:TBH131179 TKU131120:TLD131179 TUQ131120:TUZ131179 UEM131120:UEV131179 UOI131120:UOR131179 UYE131120:UYN131179 VIA131120:VIJ131179 VRW131120:VSF131179 WBS131120:WCB131179 WLO131120:WLX131179 WVK131120:WVT131179 C196668:L196727 IY196656:JH196715 SU196656:TD196715 ACQ196656:ACZ196715 AMM196656:AMV196715 AWI196656:AWR196715 BGE196656:BGN196715 BQA196656:BQJ196715 BZW196656:CAF196715 CJS196656:CKB196715 CTO196656:CTX196715 DDK196656:DDT196715 DNG196656:DNP196715 DXC196656:DXL196715 EGY196656:EHH196715 EQU196656:ERD196715 FAQ196656:FAZ196715 FKM196656:FKV196715 FUI196656:FUR196715 GEE196656:GEN196715 GOA196656:GOJ196715 GXW196656:GYF196715 HHS196656:HIB196715 HRO196656:HRX196715 IBK196656:IBT196715 ILG196656:ILP196715 IVC196656:IVL196715 JEY196656:JFH196715 JOU196656:JPD196715 JYQ196656:JYZ196715 KIM196656:KIV196715 KSI196656:KSR196715 LCE196656:LCN196715 LMA196656:LMJ196715 LVW196656:LWF196715 MFS196656:MGB196715 MPO196656:MPX196715 MZK196656:MZT196715 NJG196656:NJP196715 NTC196656:NTL196715 OCY196656:ODH196715 OMU196656:OND196715 OWQ196656:OWZ196715 PGM196656:PGV196715 PQI196656:PQR196715 QAE196656:QAN196715 QKA196656:QKJ196715 QTW196656:QUF196715 RDS196656:REB196715 RNO196656:RNX196715 RXK196656:RXT196715 SHG196656:SHP196715 SRC196656:SRL196715 TAY196656:TBH196715 TKU196656:TLD196715 TUQ196656:TUZ196715 UEM196656:UEV196715 UOI196656:UOR196715 UYE196656:UYN196715 VIA196656:VIJ196715 VRW196656:VSF196715 WBS196656:WCB196715 WLO196656:WLX196715 WVK196656:WVT196715 C262204:L262263 IY262192:JH262251 SU262192:TD262251 ACQ262192:ACZ262251 AMM262192:AMV262251 AWI262192:AWR262251 BGE262192:BGN262251 BQA262192:BQJ262251 BZW262192:CAF262251 CJS262192:CKB262251 CTO262192:CTX262251 DDK262192:DDT262251 DNG262192:DNP262251 DXC262192:DXL262251 EGY262192:EHH262251 EQU262192:ERD262251 FAQ262192:FAZ262251 FKM262192:FKV262251 FUI262192:FUR262251 GEE262192:GEN262251 GOA262192:GOJ262251 GXW262192:GYF262251 HHS262192:HIB262251 HRO262192:HRX262251 IBK262192:IBT262251 ILG262192:ILP262251 IVC262192:IVL262251 JEY262192:JFH262251 JOU262192:JPD262251 JYQ262192:JYZ262251 KIM262192:KIV262251 KSI262192:KSR262251 LCE262192:LCN262251 LMA262192:LMJ262251 LVW262192:LWF262251 MFS262192:MGB262251 MPO262192:MPX262251 MZK262192:MZT262251 NJG262192:NJP262251 NTC262192:NTL262251 OCY262192:ODH262251 OMU262192:OND262251 OWQ262192:OWZ262251 PGM262192:PGV262251 PQI262192:PQR262251 QAE262192:QAN262251 QKA262192:QKJ262251 QTW262192:QUF262251 RDS262192:REB262251 RNO262192:RNX262251 RXK262192:RXT262251 SHG262192:SHP262251 SRC262192:SRL262251 TAY262192:TBH262251 TKU262192:TLD262251 TUQ262192:TUZ262251 UEM262192:UEV262251 UOI262192:UOR262251 UYE262192:UYN262251 VIA262192:VIJ262251 VRW262192:VSF262251 WBS262192:WCB262251 WLO262192:WLX262251 WVK262192:WVT262251 C327740:L327799 IY327728:JH327787 SU327728:TD327787 ACQ327728:ACZ327787 AMM327728:AMV327787 AWI327728:AWR327787 BGE327728:BGN327787 BQA327728:BQJ327787 BZW327728:CAF327787 CJS327728:CKB327787 CTO327728:CTX327787 DDK327728:DDT327787 DNG327728:DNP327787 DXC327728:DXL327787 EGY327728:EHH327787 EQU327728:ERD327787 FAQ327728:FAZ327787 FKM327728:FKV327787 FUI327728:FUR327787 GEE327728:GEN327787 GOA327728:GOJ327787 GXW327728:GYF327787 HHS327728:HIB327787 HRO327728:HRX327787 IBK327728:IBT327787 ILG327728:ILP327787 IVC327728:IVL327787 JEY327728:JFH327787 JOU327728:JPD327787 JYQ327728:JYZ327787 KIM327728:KIV327787 KSI327728:KSR327787 LCE327728:LCN327787 LMA327728:LMJ327787 LVW327728:LWF327787 MFS327728:MGB327787 MPO327728:MPX327787 MZK327728:MZT327787 NJG327728:NJP327787 NTC327728:NTL327787 OCY327728:ODH327787 OMU327728:OND327787 OWQ327728:OWZ327787 PGM327728:PGV327787 PQI327728:PQR327787 QAE327728:QAN327787 QKA327728:QKJ327787 QTW327728:QUF327787 RDS327728:REB327787 RNO327728:RNX327787 RXK327728:RXT327787 SHG327728:SHP327787 SRC327728:SRL327787 TAY327728:TBH327787 TKU327728:TLD327787 TUQ327728:TUZ327787 UEM327728:UEV327787 UOI327728:UOR327787 UYE327728:UYN327787 VIA327728:VIJ327787 VRW327728:VSF327787 WBS327728:WCB327787 WLO327728:WLX327787 WVK327728:WVT327787 C393276:L393335 IY393264:JH393323 SU393264:TD393323 ACQ393264:ACZ393323 AMM393264:AMV393323 AWI393264:AWR393323 BGE393264:BGN393323 BQA393264:BQJ393323 BZW393264:CAF393323 CJS393264:CKB393323 CTO393264:CTX393323 DDK393264:DDT393323 DNG393264:DNP393323 DXC393264:DXL393323 EGY393264:EHH393323 EQU393264:ERD393323 FAQ393264:FAZ393323 FKM393264:FKV393323 FUI393264:FUR393323 GEE393264:GEN393323 GOA393264:GOJ393323 GXW393264:GYF393323 HHS393264:HIB393323 HRO393264:HRX393323 IBK393264:IBT393323 ILG393264:ILP393323 IVC393264:IVL393323 JEY393264:JFH393323 JOU393264:JPD393323 JYQ393264:JYZ393323 KIM393264:KIV393323 KSI393264:KSR393323 LCE393264:LCN393323 LMA393264:LMJ393323 LVW393264:LWF393323 MFS393264:MGB393323 MPO393264:MPX393323 MZK393264:MZT393323 NJG393264:NJP393323 NTC393264:NTL393323 OCY393264:ODH393323 OMU393264:OND393323 OWQ393264:OWZ393323 PGM393264:PGV393323 PQI393264:PQR393323 QAE393264:QAN393323 QKA393264:QKJ393323 QTW393264:QUF393323 RDS393264:REB393323 RNO393264:RNX393323 RXK393264:RXT393323 SHG393264:SHP393323 SRC393264:SRL393323 TAY393264:TBH393323 TKU393264:TLD393323 TUQ393264:TUZ393323 UEM393264:UEV393323 UOI393264:UOR393323 UYE393264:UYN393323 VIA393264:VIJ393323 VRW393264:VSF393323 WBS393264:WCB393323 WLO393264:WLX393323 WVK393264:WVT393323 C458812:L458871 IY458800:JH458859 SU458800:TD458859 ACQ458800:ACZ458859 AMM458800:AMV458859 AWI458800:AWR458859 BGE458800:BGN458859 BQA458800:BQJ458859 BZW458800:CAF458859 CJS458800:CKB458859 CTO458800:CTX458859 DDK458800:DDT458859 DNG458800:DNP458859 DXC458800:DXL458859 EGY458800:EHH458859 EQU458800:ERD458859 FAQ458800:FAZ458859 FKM458800:FKV458859 FUI458800:FUR458859 GEE458800:GEN458859 GOA458800:GOJ458859 GXW458800:GYF458859 HHS458800:HIB458859 HRO458800:HRX458859 IBK458800:IBT458859 ILG458800:ILP458859 IVC458800:IVL458859 JEY458800:JFH458859 JOU458800:JPD458859 JYQ458800:JYZ458859 KIM458800:KIV458859 KSI458800:KSR458859 LCE458800:LCN458859 LMA458800:LMJ458859 LVW458800:LWF458859 MFS458800:MGB458859 MPO458800:MPX458859 MZK458800:MZT458859 NJG458800:NJP458859 NTC458800:NTL458859 OCY458800:ODH458859 OMU458800:OND458859 OWQ458800:OWZ458859 PGM458800:PGV458859 PQI458800:PQR458859 QAE458800:QAN458859 QKA458800:QKJ458859 QTW458800:QUF458859 RDS458800:REB458859 RNO458800:RNX458859 RXK458800:RXT458859 SHG458800:SHP458859 SRC458800:SRL458859 TAY458800:TBH458859 TKU458800:TLD458859 TUQ458800:TUZ458859 UEM458800:UEV458859 UOI458800:UOR458859 UYE458800:UYN458859 VIA458800:VIJ458859 VRW458800:VSF458859 WBS458800:WCB458859 WLO458800:WLX458859 WVK458800:WVT458859 C524348:L524407 IY524336:JH524395 SU524336:TD524395 ACQ524336:ACZ524395 AMM524336:AMV524395 AWI524336:AWR524395 BGE524336:BGN524395 BQA524336:BQJ524395 BZW524336:CAF524395 CJS524336:CKB524395 CTO524336:CTX524395 DDK524336:DDT524395 DNG524336:DNP524395 DXC524336:DXL524395 EGY524336:EHH524395 EQU524336:ERD524395 FAQ524336:FAZ524395 FKM524336:FKV524395 FUI524336:FUR524395 GEE524336:GEN524395 GOA524336:GOJ524395 GXW524336:GYF524395 HHS524336:HIB524395 HRO524336:HRX524395 IBK524336:IBT524395 ILG524336:ILP524395 IVC524336:IVL524395 JEY524336:JFH524395 JOU524336:JPD524395 JYQ524336:JYZ524395 KIM524336:KIV524395 KSI524336:KSR524395 LCE524336:LCN524395 LMA524336:LMJ524395 LVW524336:LWF524395 MFS524336:MGB524395 MPO524336:MPX524395 MZK524336:MZT524395 NJG524336:NJP524395 NTC524336:NTL524395 OCY524336:ODH524395 OMU524336:OND524395 OWQ524336:OWZ524395 PGM524336:PGV524395 PQI524336:PQR524395 QAE524336:QAN524395 QKA524336:QKJ524395 QTW524336:QUF524395 RDS524336:REB524395 RNO524336:RNX524395 RXK524336:RXT524395 SHG524336:SHP524395 SRC524336:SRL524395 TAY524336:TBH524395 TKU524336:TLD524395 TUQ524336:TUZ524395 UEM524336:UEV524395 UOI524336:UOR524395 UYE524336:UYN524395 VIA524336:VIJ524395 VRW524336:VSF524395 WBS524336:WCB524395 WLO524336:WLX524395 WVK524336:WVT524395 C589884:L589943 IY589872:JH589931 SU589872:TD589931 ACQ589872:ACZ589931 AMM589872:AMV589931 AWI589872:AWR589931 BGE589872:BGN589931 BQA589872:BQJ589931 BZW589872:CAF589931 CJS589872:CKB589931 CTO589872:CTX589931 DDK589872:DDT589931 DNG589872:DNP589931 DXC589872:DXL589931 EGY589872:EHH589931 EQU589872:ERD589931 FAQ589872:FAZ589931 FKM589872:FKV589931 FUI589872:FUR589931 GEE589872:GEN589931 GOA589872:GOJ589931 GXW589872:GYF589931 HHS589872:HIB589931 HRO589872:HRX589931 IBK589872:IBT589931 ILG589872:ILP589931 IVC589872:IVL589931 JEY589872:JFH589931 JOU589872:JPD589931 JYQ589872:JYZ589931 KIM589872:KIV589931 KSI589872:KSR589931 LCE589872:LCN589931 LMA589872:LMJ589931 LVW589872:LWF589931 MFS589872:MGB589931 MPO589872:MPX589931 MZK589872:MZT589931 NJG589872:NJP589931 NTC589872:NTL589931 OCY589872:ODH589931 OMU589872:OND589931 OWQ589872:OWZ589931 PGM589872:PGV589931 PQI589872:PQR589931 QAE589872:QAN589931 QKA589872:QKJ589931 QTW589872:QUF589931 RDS589872:REB589931 RNO589872:RNX589931 RXK589872:RXT589931 SHG589872:SHP589931 SRC589872:SRL589931 TAY589872:TBH589931 TKU589872:TLD589931 TUQ589872:TUZ589931 UEM589872:UEV589931 UOI589872:UOR589931 UYE589872:UYN589931 VIA589872:VIJ589931 VRW589872:VSF589931 WBS589872:WCB589931 WLO589872:WLX589931 WVK589872:WVT589931 C655420:L655479 IY655408:JH655467 SU655408:TD655467 ACQ655408:ACZ655467 AMM655408:AMV655467 AWI655408:AWR655467 BGE655408:BGN655467 BQA655408:BQJ655467 BZW655408:CAF655467 CJS655408:CKB655467 CTO655408:CTX655467 DDK655408:DDT655467 DNG655408:DNP655467 DXC655408:DXL655467 EGY655408:EHH655467 EQU655408:ERD655467 FAQ655408:FAZ655467 FKM655408:FKV655467 FUI655408:FUR655467 GEE655408:GEN655467 GOA655408:GOJ655467 GXW655408:GYF655467 HHS655408:HIB655467 HRO655408:HRX655467 IBK655408:IBT655467 ILG655408:ILP655467 IVC655408:IVL655467 JEY655408:JFH655467 JOU655408:JPD655467 JYQ655408:JYZ655467 KIM655408:KIV655467 KSI655408:KSR655467 LCE655408:LCN655467 LMA655408:LMJ655467 LVW655408:LWF655467 MFS655408:MGB655467 MPO655408:MPX655467 MZK655408:MZT655467 NJG655408:NJP655467 NTC655408:NTL655467 OCY655408:ODH655467 OMU655408:OND655467 OWQ655408:OWZ655467 PGM655408:PGV655467 PQI655408:PQR655467 QAE655408:QAN655467 QKA655408:QKJ655467 QTW655408:QUF655467 RDS655408:REB655467 RNO655408:RNX655467 RXK655408:RXT655467 SHG655408:SHP655467 SRC655408:SRL655467 TAY655408:TBH655467 TKU655408:TLD655467 TUQ655408:TUZ655467 UEM655408:UEV655467 UOI655408:UOR655467 UYE655408:UYN655467 VIA655408:VIJ655467 VRW655408:VSF655467 WBS655408:WCB655467 WLO655408:WLX655467 WVK655408:WVT655467 C720956:L721015 IY720944:JH721003 SU720944:TD721003 ACQ720944:ACZ721003 AMM720944:AMV721003 AWI720944:AWR721003 BGE720944:BGN721003 BQA720944:BQJ721003 BZW720944:CAF721003 CJS720944:CKB721003 CTO720944:CTX721003 DDK720944:DDT721003 DNG720944:DNP721003 DXC720944:DXL721003 EGY720944:EHH721003 EQU720944:ERD721003 FAQ720944:FAZ721003 FKM720944:FKV721003 FUI720944:FUR721003 GEE720944:GEN721003 GOA720944:GOJ721003 GXW720944:GYF721003 HHS720944:HIB721003 HRO720944:HRX721003 IBK720944:IBT721003 ILG720944:ILP721003 IVC720944:IVL721003 JEY720944:JFH721003 JOU720944:JPD721003 JYQ720944:JYZ721003 KIM720944:KIV721003 KSI720944:KSR721003 LCE720944:LCN721003 LMA720944:LMJ721003 LVW720944:LWF721003 MFS720944:MGB721003 MPO720944:MPX721003 MZK720944:MZT721003 NJG720944:NJP721003 NTC720944:NTL721003 OCY720944:ODH721003 OMU720944:OND721003 OWQ720944:OWZ721003 PGM720944:PGV721003 PQI720944:PQR721003 QAE720944:QAN721003 QKA720944:QKJ721003 QTW720944:QUF721003 RDS720944:REB721003 RNO720944:RNX721003 RXK720944:RXT721003 SHG720944:SHP721003 SRC720944:SRL721003 TAY720944:TBH721003 TKU720944:TLD721003 TUQ720944:TUZ721003 UEM720944:UEV721003 UOI720944:UOR721003 UYE720944:UYN721003 VIA720944:VIJ721003 VRW720944:VSF721003 WBS720944:WCB721003 WLO720944:WLX721003 WVK720944:WVT721003 C786492:L786551 IY786480:JH786539 SU786480:TD786539 ACQ786480:ACZ786539 AMM786480:AMV786539 AWI786480:AWR786539 BGE786480:BGN786539 BQA786480:BQJ786539 BZW786480:CAF786539 CJS786480:CKB786539 CTO786480:CTX786539 DDK786480:DDT786539 DNG786480:DNP786539 DXC786480:DXL786539 EGY786480:EHH786539 EQU786480:ERD786539 FAQ786480:FAZ786539 FKM786480:FKV786539 FUI786480:FUR786539 GEE786480:GEN786539 GOA786480:GOJ786539 GXW786480:GYF786539 HHS786480:HIB786539 HRO786480:HRX786539 IBK786480:IBT786539 ILG786480:ILP786539 IVC786480:IVL786539 JEY786480:JFH786539 JOU786480:JPD786539 JYQ786480:JYZ786539 KIM786480:KIV786539 KSI786480:KSR786539 LCE786480:LCN786539 LMA786480:LMJ786539 LVW786480:LWF786539 MFS786480:MGB786539 MPO786480:MPX786539 MZK786480:MZT786539 NJG786480:NJP786539 NTC786480:NTL786539 OCY786480:ODH786539 OMU786480:OND786539 OWQ786480:OWZ786539 PGM786480:PGV786539 PQI786480:PQR786539 QAE786480:QAN786539 QKA786480:QKJ786539 QTW786480:QUF786539 RDS786480:REB786539 RNO786480:RNX786539 RXK786480:RXT786539 SHG786480:SHP786539 SRC786480:SRL786539 TAY786480:TBH786539 TKU786480:TLD786539 TUQ786480:TUZ786539 UEM786480:UEV786539 UOI786480:UOR786539 UYE786480:UYN786539 VIA786480:VIJ786539 VRW786480:VSF786539 WBS786480:WCB786539 WLO786480:WLX786539 WVK786480:WVT786539 C852028:L852087 IY852016:JH852075 SU852016:TD852075 ACQ852016:ACZ852075 AMM852016:AMV852075 AWI852016:AWR852075 BGE852016:BGN852075 BQA852016:BQJ852075 BZW852016:CAF852075 CJS852016:CKB852075 CTO852016:CTX852075 DDK852016:DDT852075 DNG852016:DNP852075 DXC852016:DXL852075 EGY852016:EHH852075 EQU852016:ERD852075 FAQ852016:FAZ852075 FKM852016:FKV852075 FUI852016:FUR852075 GEE852016:GEN852075 GOA852016:GOJ852075 GXW852016:GYF852075 HHS852016:HIB852075 HRO852016:HRX852075 IBK852016:IBT852075 ILG852016:ILP852075 IVC852016:IVL852075 JEY852016:JFH852075 JOU852016:JPD852075 JYQ852016:JYZ852075 KIM852016:KIV852075 KSI852016:KSR852075 LCE852016:LCN852075 LMA852016:LMJ852075 LVW852016:LWF852075 MFS852016:MGB852075 MPO852016:MPX852075 MZK852016:MZT852075 NJG852016:NJP852075 NTC852016:NTL852075 OCY852016:ODH852075 OMU852016:OND852075 OWQ852016:OWZ852075 PGM852016:PGV852075 PQI852016:PQR852075 QAE852016:QAN852075 QKA852016:QKJ852075 QTW852016:QUF852075 RDS852016:REB852075 RNO852016:RNX852075 RXK852016:RXT852075 SHG852016:SHP852075 SRC852016:SRL852075 TAY852016:TBH852075 TKU852016:TLD852075 TUQ852016:TUZ852075 UEM852016:UEV852075 UOI852016:UOR852075 UYE852016:UYN852075 VIA852016:VIJ852075 VRW852016:VSF852075 WBS852016:WCB852075 WLO852016:WLX852075 WVK852016:WVT852075 C917564:L917623 IY917552:JH917611 SU917552:TD917611 ACQ917552:ACZ917611 AMM917552:AMV917611 AWI917552:AWR917611 BGE917552:BGN917611 BQA917552:BQJ917611 BZW917552:CAF917611 CJS917552:CKB917611 CTO917552:CTX917611 DDK917552:DDT917611 DNG917552:DNP917611 DXC917552:DXL917611 EGY917552:EHH917611 EQU917552:ERD917611 FAQ917552:FAZ917611 FKM917552:FKV917611 FUI917552:FUR917611 GEE917552:GEN917611 GOA917552:GOJ917611 GXW917552:GYF917611 HHS917552:HIB917611 HRO917552:HRX917611 IBK917552:IBT917611 ILG917552:ILP917611 IVC917552:IVL917611 JEY917552:JFH917611 JOU917552:JPD917611 JYQ917552:JYZ917611 KIM917552:KIV917611 KSI917552:KSR917611 LCE917552:LCN917611 LMA917552:LMJ917611 LVW917552:LWF917611 MFS917552:MGB917611 MPO917552:MPX917611 MZK917552:MZT917611 NJG917552:NJP917611 NTC917552:NTL917611 OCY917552:ODH917611 OMU917552:OND917611 OWQ917552:OWZ917611 PGM917552:PGV917611 PQI917552:PQR917611 QAE917552:QAN917611 QKA917552:QKJ917611 QTW917552:QUF917611 RDS917552:REB917611 RNO917552:RNX917611 RXK917552:RXT917611 SHG917552:SHP917611 SRC917552:SRL917611 TAY917552:TBH917611 TKU917552:TLD917611 TUQ917552:TUZ917611 UEM917552:UEV917611 UOI917552:UOR917611 UYE917552:UYN917611 VIA917552:VIJ917611 VRW917552:VSF917611 WBS917552:WCB917611 WLO917552:WLX917611 WVK917552:WVT917611 C983100:L983159 IY983088:JH983147 SU983088:TD983147 ACQ983088:ACZ983147 AMM983088:AMV983147 AWI983088:AWR983147 BGE983088:BGN983147 BQA983088:BQJ983147 BZW983088:CAF983147 CJS983088:CKB983147 CTO983088:CTX983147 DDK983088:DDT983147 DNG983088:DNP983147 DXC983088:DXL983147 EGY983088:EHH983147 EQU983088:ERD983147 FAQ983088:FAZ983147 FKM983088:FKV983147 FUI983088:FUR983147 GEE983088:GEN983147 GOA983088:GOJ983147 GXW983088:GYF983147 HHS983088:HIB983147 HRO983088:HRX983147 IBK983088:IBT983147 ILG983088:ILP983147 IVC983088:IVL983147 JEY983088:JFH983147 JOU983088:JPD983147 JYQ983088:JYZ983147 KIM983088:KIV983147 KSI983088:KSR983147 LCE983088:LCN983147 LMA983088:LMJ983147 LVW983088:LWF983147 MFS983088:MGB983147 MPO983088:MPX983147 MZK983088:MZT983147 NJG983088:NJP983147 NTC983088:NTL983147 OCY983088:ODH983147 OMU983088:OND983147 OWQ983088:OWZ983147 PGM983088:PGV983147 PQI983088:PQR983147 QAE983088:QAN983147 QKA983088:QKJ983147 QTW983088:QUF983147 RDS983088:REB983147 RNO983088:RNX983147 RXK983088:RXT983147 SHG983088:SHP983147 SRC983088:SRL983147 TAY983088:TBH983147 TKU983088:TLD983147 TUQ983088:TUZ983147 UEM983088:UEV983147 UOI983088:UOR983147 UYE983088:UYN983147 VIA983088:VIJ983147 VRW983088:VSF983147 WBS983088:WCB983147 WLO983088:WLX983147 WVK983088:WVT983147 JW48:KF107 TS48:UB107 ADO48:ADX107 ANK48:ANT107 AXG48:AXP107 BHC48:BHL107 BQY48:BRH107 CAU48:CBD107 CKQ48:CKZ107 CUM48:CUV107 DEI48:DER107 DOE48:DON107 DYA48:DYJ107 EHW48:EIF107 ERS48:ESB107 FBO48:FBX107 FLK48:FLT107 FVG48:FVP107 GFC48:GFL107 GOY48:GPH107 GYU48:GZD107 HIQ48:HIZ107 HSM48:HSV107 ICI48:ICR107 IME48:IMN107 IWA48:IWJ107 JFW48:JGF107 JPS48:JQB107 JZO48:JZX107 KJK48:KJT107 KTG48:KTP107 LDC48:LDL107 LMY48:LNH107 LWU48:LXD107 MGQ48:MGZ107 MQM48:MQV107 NAI48:NAR107 NKE48:NKN107 NUA48:NUJ107 ODW48:OEF107 ONS48:OOB107 OXO48:OXX107 PHK48:PHT107 PRG48:PRP107 QBC48:QBL107 QKY48:QLH107 QUU48:QVD107 REQ48:REZ107 ROM48:ROV107 RYI48:RYR107 SIE48:SIN107 SSA48:SSJ107 TBW48:TCF107 TLS48:TMB107 TVO48:TVX107 UFK48:UFT107 UPG48:UPP107 UZC48:UZL107 VIY48:VJH107 VSU48:VTD107 WCQ48:WCZ107 WMM48:WMV107 WWI48:WWR107 O65596:X65655 JK65584:JT65643 TG65584:TP65643 ADC65584:ADL65643 AMY65584:ANH65643 AWU65584:AXD65643 BGQ65584:BGZ65643 BQM65584:BQV65643 CAI65584:CAR65643 CKE65584:CKN65643 CUA65584:CUJ65643 DDW65584:DEF65643 DNS65584:DOB65643 DXO65584:DXX65643 EHK65584:EHT65643 ERG65584:ERP65643 FBC65584:FBL65643 FKY65584:FLH65643 FUU65584:FVD65643 GEQ65584:GEZ65643 GOM65584:GOV65643 GYI65584:GYR65643 HIE65584:HIN65643 HSA65584:HSJ65643 IBW65584:ICF65643 ILS65584:IMB65643 IVO65584:IVX65643 JFK65584:JFT65643 JPG65584:JPP65643 JZC65584:JZL65643 KIY65584:KJH65643 KSU65584:KTD65643 LCQ65584:LCZ65643 LMM65584:LMV65643 LWI65584:LWR65643 MGE65584:MGN65643 MQA65584:MQJ65643 MZW65584:NAF65643 NJS65584:NKB65643 NTO65584:NTX65643 ODK65584:ODT65643 ONG65584:ONP65643 OXC65584:OXL65643 PGY65584:PHH65643 PQU65584:PRD65643 QAQ65584:QAZ65643 QKM65584:QKV65643 QUI65584:QUR65643 REE65584:REN65643 ROA65584:ROJ65643 RXW65584:RYF65643 SHS65584:SIB65643 SRO65584:SRX65643 TBK65584:TBT65643 TLG65584:TLP65643 TVC65584:TVL65643 UEY65584:UFH65643 UOU65584:UPD65643 UYQ65584:UYZ65643 VIM65584:VIV65643 VSI65584:VSR65643 WCE65584:WCN65643 WMA65584:WMJ65643 WVW65584:WWF65643 O131132:X131191 JK131120:JT131179 TG131120:TP131179 ADC131120:ADL131179 AMY131120:ANH131179 AWU131120:AXD131179 BGQ131120:BGZ131179 BQM131120:BQV131179 CAI131120:CAR131179 CKE131120:CKN131179 CUA131120:CUJ131179 DDW131120:DEF131179 DNS131120:DOB131179 DXO131120:DXX131179 EHK131120:EHT131179 ERG131120:ERP131179 FBC131120:FBL131179 FKY131120:FLH131179 FUU131120:FVD131179 GEQ131120:GEZ131179 GOM131120:GOV131179 GYI131120:GYR131179 HIE131120:HIN131179 HSA131120:HSJ131179 IBW131120:ICF131179 ILS131120:IMB131179 IVO131120:IVX131179 JFK131120:JFT131179 JPG131120:JPP131179 JZC131120:JZL131179 KIY131120:KJH131179 KSU131120:KTD131179 LCQ131120:LCZ131179 LMM131120:LMV131179 LWI131120:LWR131179 MGE131120:MGN131179 MQA131120:MQJ131179 MZW131120:NAF131179 NJS131120:NKB131179 NTO131120:NTX131179 ODK131120:ODT131179 ONG131120:ONP131179 OXC131120:OXL131179 PGY131120:PHH131179 PQU131120:PRD131179 QAQ131120:QAZ131179 QKM131120:QKV131179 QUI131120:QUR131179 REE131120:REN131179 ROA131120:ROJ131179 RXW131120:RYF131179 SHS131120:SIB131179 SRO131120:SRX131179 TBK131120:TBT131179 TLG131120:TLP131179 TVC131120:TVL131179 UEY131120:UFH131179 UOU131120:UPD131179 UYQ131120:UYZ131179 VIM131120:VIV131179 VSI131120:VSR131179 WCE131120:WCN131179 WMA131120:WMJ131179 WVW131120:WWF131179 O196668:X196727 JK196656:JT196715 TG196656:TP196715 ADC196656:ADL196715 AMY196656:ANH196715 AWU196656:AXD196715 BGQ196656:BGZ196715 BQM196656:BQV196715 CAI196656:CAR196715 CKE196656:CKN196715 CUA196656:CUJ196715 DDW196656:DEF196715 DNS196656:DOB196715 DXO196656:DXX196715 EHK196656:EHT196715 ERG196656:ERP196715 FBC196656:FBL196715 FKY196656:FLH196715 FUU196656:FVD196715 GEQ196656:GEZ196715 GOM196656:GOV196715 GYI196656:GYR196715 HIE196656:HIN196715 HSA196656:HSJ196715 IBW196656:ICF196715 ILS196656:IMB196715 IVO196656:IVX196715 JFK196656:JFT196715 JPG196656:JPP196715 JZC196656:JZL196715 KIY196656:KJH196715 KSU196656:KTD196715 LCQ196656:LCZ196715 LMM196656:LMV196715 LWI196656:LWR196715 MGE196656:MGN196715 MQA196656:MQJ196715 MZW196656:NAF196715 NJS196656:NKB196715 NTO196656:NTX196715 ODK196656:ODT196715 ONG196656:ONP196715 OXC196656:OXL196715 PGY196656:PHH196715 PQU196656:PRD196715 QAQ196656:QAZ196715 QKM196656:QKV196715 QUI196656:QUR196715 REE196656:REN196715 ROA196656:ROJ196715 RXW196656:RYF196715 SHS196656:SIB196715 SRO196656:SRX196715 TBK196656:TBT196715 TLG196656:TLP196715 TVC196656:TVL196715 UEY196656:UFH196715 UOU196656:UPD196715 UYQ196656:UYZ196715 VIM196656:VIV196715 VSI196656:VSR196715 WCE196656:WCN196715 WMA196656:WMJ196715 WVW196656:WWF196715 O262204:X262263 JK262192:JT262251 TG262192:TP262251 ADC262192:ADL262251 AMY262192:ANH262251 AWU262192:AXD262251 BGQ262192:BGZ262251 BQM262192:BQV262251 CAI262192:CAR262251 CKE262192:CKN262251 CUA262192:CUJ262251 DDW262192:DEF262251 DNS262192:DOB262251 DXO262192:DXX262251 EHK262192:EHT262251 ERG262192:ERP262251 FBC262192:FBL262251 FKY262192:FLH262251 FUU262192:FVD262251 GEQ262192:GEZ262251 GOM262192:GOV262251 GYI262192:GYR262251 HIE262192:HIN262251 HSA262192:HSJ262251 IBW262192:ICF262251 ILS262192:IMB262251 IVO262192:IVX262251 JFK262192:JFT262251 JPG262192:JPP262251 JZC262192:JZL262251 KIY262192:KJH262251 KSU262192:KTD262251 LCQ262192:LCZ262251 LMM262192:LMV262251 LWI262192:LWR262251 MGE262192:MGN262251 MQA262192:MQJ262251 MZW262192:NAF262251 NJS262192:NKB262251 NTO262192:NTX262251 ODK262192:ODT262251 ONG262192:ONP262251 OXC262192:OXL262251 PGY262192:PHH262251 PQU262192:PRD262251 QAQ262192:QAZ262251 QKM262192:QKV262251 QUI262192:QUR262251 REE262192:REN262251 ROA262192:ROJ262251 RXW262192:RYF262251 SHS262192:SIB262251 SRO262192:SRX262251 TBK262192:TBT262251 TLG262192:TLP262251 TVC262192:TVL262251 UEY262192:UFH262251 UOU262192:UPD262251 UYQ262192:UYZ262251 VIM262192:VIV262251 VSI262192:VSR262251 WCE262192:WCN262251 WMA262192:WMJ262251 WVW262192:WWF262251 O327740:X327799 JK327728:JT327787 TG327728:TP327787 ADC327728:ADL327787 AMY327728:ANH327787 AWU327728:AXD327787 BGQ327728:BGZ327787 BQM327728:BQV327787 CAI327728:CAR327787 CKE327728:CKN327787 CUA327728:CUJ327787 DDW327728:DEF327787 DNS327728:DOB327787 DXO327728:DXX327787 EHK327728:EHT327787 ERG327728:ERP327787 FBC327728:FBL327787 FKY327728:FLH327787 FUU327728:FVD327787 GEQ327728:GEZ327787 GOM327728:GOV327787 GYI327728:GYR327787 HIE327728:HIN327787 HSA327728:HSJ327787 IBW327728:ICF327787 ILS327728:IMB327787 IVO327728:IVX327787 JFK327728:JFT327787 JPG327728:JPP327787 JZC327728:JZL327787 KIY327728:KJH327787 KSU327728:KTD327787 LCQ327728:LCZ327787 LMM327728:LMV327787 LWI327728:LWR327787 MGE327728:MGN327787 MQA327728:MQJ327787 MZW327728:NAF327787 NJS327728:NKB327787 NTO327728:NTX327787 ODK327728:ODT327787 ONG327728:ONP327787 OXC327728:OXL327787 PGY327728:PHH327787 PQU327728:PRD327787 QAQ327728:QAZ327787 QKM327728:QKV327787 QUI327728:QUR327787 REE327728:REN327787 ROA327728:ROJ327787 RXW327728:RYF327787 SHS327728:SIB327787 SRO327728:SRX327787 TBK327728:TBT327787 TLG327728:TLP327787 TVC327728:TVL327787 UEY327728:UFH327787 UOU327728:UPD327787 UYQ327728:UYZ327787 VIM327728:VIV327787 VSI327728:VSR327787 WCE327728:WCN327787 WMA327728:WMJ327787 WVW327728:WWF327787 O393276:X393335 JK393264:JT393323 TG393264:TP393323 ADC393264:ADL393323 AMY393264:ANH393323 AWU393264:AXD393323 BGQ393264:BGZ393323 BQM393264:BQV393323 CAI393264:CAR393323 CKE393264:CKN393323 CUA393264:CUJ393323 DDW393264:DEF393323 DNS393264:DOB393323 DXO393264:DXX393323 EHK393264:EHT393323 ERG393264:ERP393323 FBC393264:FBL393323 FKY393264:FLH393323 FUU393264:FVD393323 GEQ393264:GEZ393323 GOM393264:GOV393323 GYI393264:GYR393323 HIE393264:HIN393323 HSA393264:HSJ393323 IBW393264:ICF393323 ILS393264:IMB393323 IVO393264:IVX393323 JFK393264:JFT393323 JPG393264:JPP393323 JZC393264:JZL393323 KIY393264:KJH393323 KSU393264:KTD393323 LCQ393264:LCZ393323 LMM393264:LMV393323 LWI393264:LWR393323 MGE393264:MGN393323 MQA393264:MQJ393323 MZW393264:NAF393323 NJS393264:NKB393323 NTO393264:NTX393323 ODK393264:ODT393323 ONG393264:ONP393323 OXC393264:OXL393323 PGY393264:PHH393323 PQU393264:PRD393323 QAQ393264:QAZ393323 QKM393264:QKV393323 QUI393264:QUR393323 REE393264:REN393323 ROA393264:ROJ393323 RXW393264:RYF393323 SHS393264:SIB393323 SRO393264:SRX393323 TBK393264:TBT393323 TLG393264:TLP393323 TVC393264:TVL393323 UEY393264:UFH393323 UOU393264:UPD393323 UYQ393264:UYZ393323 VIM393264:VIV393323 VSI393264:VSR393323 WCE393264:WCN393323 WMA393264:WMJ393323 WVW393264:WWF393323 O458812:X458871 JK458800:JT458859 TG458800:TP458859 ADC458800:ADL458859 AMY458800:ANH458859 AWU458800:AXD458859 BGQ458800:BGZ458859 BQM458800:BQV458859 CAI458800:CAR458859 CKE458800:CKN458859 CUA458800:CUJ458859 DDW458800:DEF458859 DNS458800:DOB458859 DXO458800:DXX458859 EHK458800:EHT458859 ERG458800:ERP458859 FBC458800:FBL458859 FKY458800:FLH458859 FUU458800:FVD458859 GEQ458800:GEZ458859 GOM458800:GOV458859 GYI458800:GYR458859 HIE458800:HIN458859 HSA458800:HSJ458859 IBW458800:ICF458859 ILS458800:IMB458859 IVO458800:IVX458859 JFK458800:JFT458859 JPG458800:JPP458859 JZC458800:JZL458859 KIY458800:KJH458859 KSU458800:KTD458859 LCQ458800:LCZ458859 LMM458800:LMV458859 LWI458800:LWR458859 MGE458800:MGN458859 MQA458800:MQJ458859 MZW458800:NAF458859 NJS458800:NKB458859 NTO458800:NTX458859 ODK458800:ODT458859 ONG458800:ONP458859 OXC458800:OXL458859 PGY458800:PHH458859 PQU458800:PRD458859 QAQ458800:QAZ458859 QKM458800:QKV458859 QUI458800:QUR458859 REE458800:REN458859 ROA458800:ROJ458859 RXW458800:RYF458859 SHS458800:SIB458859 SRO458800:SRX458859 TBK458800:TBT458859 TLG458800:TLP458859 TVC458800:TVL458859 UEY458800:UFH458859 UOU458800:UPD458859 UYQ458800:UYZ458859 VIM458800:VIV458859 VSI458800:VSR458859 WCE458800:WCN458859 WMA458800:WMJ458859 WVW458800:WWF458859 O524348:X524407 JK524336:JT524395 TG524336:TP524395 ADC524336:ADL524395 AMY524336:ANH524395 AWU524336:AXD524395 BGQ524336:BGZ524395 BQM524336:BQV524395 CAI524336:CAR524395 CKE524336:CKN524395 CUA524336:CUJ524395 DDW524336:DEF524395 DNS524336:DOB524395 DXO524336:DXX524395 EHK524336:EHT524395 ERG524336:ERP524395 FBC524336:FBL524395 FKY524336:FLH524395 FUU524336:FVD524395 GEQ524336:GEZ524395 GOM524336:GOV524395 GYI524336:GYR524395 HIE524336:HIN524395 HSA524336:HSJ524395 IBW524336:ICF524395 ILS524336:IMB524395 IVO524336:IVX524395 JFK524336:JFT524395 JPG524336:JPP524395 JZC524336:JZL524395 KIY524336:KJH524395 KSU524336:KTD524395 LCQ524336:LCZ524395 LMM524336:LMV524395 LWI524336:LWR524395 MGE524336:MGN524395 MQA524336:MQJ524395 MZW524336:NAF524395 NJS524336:NKB524395 NTO524336:NTX524395 ODK524336:ODT524395 ONG524336:ONP524395 OXC524336:OXL524395 PGY524336:PHH524395 PQU524336:PRD524395 QAQ524336:QAZ524395 QKM524336:QKV524395 QUI524336:QUR524395 REE524336:REN524395 ROA524336:ROJ524395 RXW524336:RYF524395 SHS524336:SIB524395 SRO524336:SRX524395 TBK524336:TBT524395 TLG524336:TLP524395 TVC524336:TVL524395 UEY524336:UFH524395 UOU524336:UPD524395 UYQ524336:UYZ524395 VIM524336:VIV524395 VSI524336:VSR524395 WCE524336:WCN524395 WMA524336:WMJ524395 WVW524336:WWF524395 O589884:X589943 JK589872:JT589931 TG589872:TP589931 ADC589872:ADL589931 AMY589872:ANH589931 AWU589872:AXD589931 BGQ589872:BGZ589931 BQM589872:BQV589931 CAI589872:CAR589931 CKE589872:CKN589931 CUA589872:CUJ589931 DDW589872:DEF589931 DNS589872:DOB589931 DXO589872:DXX589931 EHK589872:EHT589931 ERG589872:ERP589931 FBC589872:FBL589931 FKY589872:FLH589931 FUU589872:FVD589931 GEQ589872:GEZ589931 GOM589872:GOV589931 GYI589872:GYR589931 HIE589872:HIN589931 HSA589872:HSJ589931 IBW589872:ICF589931 ILS589872:IMB589931 IVO589872:IVX589931 JFK589872:JFT589931 JPG589872:JPP589931 JZC589872:JZL589931 KIY589872:KJH589931 KSU589872:KTD589931 LCQ589872:LCZ589931 LMM589872:LMV589931 LWI589872:LWR589931 MGE589872:MGN589931 MQA589872:MQJ589931 MZW589872:NAF589931 NJS589872:NKB589931 NTO589872:NTX589931 ODK589872:ODT589931 ONG589872:ONP589931 OXC589872:OXL589931 PGY589872:PHH589931 PQU589872:PRD589931 QAQ589872:QAZ589931 QKM589872:QKV589931 QUI589872:QUR589931 REE589872:REN589931 ROA589872:ROJ589931 RXW589872:RYF589931 SHS589872:SIB589931 SRO589872:SRX589931 TBK589872:TBT589931 TLG589872:TLP589931 TVC589872:TVL589931 UEY589872:UFH589931 UOU589872:UPD589931 UYQ589872:UYZ589931 VIM589872:VIV589931 VSI589872:VSR589931 WCE589872:WCN589931 WMA589872:WMJ589931 WVW589872:WWF589931 O655420:X655479 JK655408:JT655467 TG655408:TP655467 ADC655408:ADL655467 AMY655408:ANH655467 AWU655408:AXD655467 BGQ655408:BGZ655467 BQM655408:BQV655467 CAI655408:CAR655467 CKE655408:CKN655467 CUA655408:CUJ655467 DDW655408:DEF655467 DNS655408:DOB655467 DXO655408:DXX655467 EHK655408:EHT655467 ERG655408:ERP655467 FBC655408:FBL655467 FKY655408:FLH655467 FUU655408:FVD655467 GEQ655408:GEZ655467 GOM655408:GOV655467 GYI655408:GYR655467 HIE655408:HIN655467 HSA655408:HSJ655467 IBW655408:ICF655467 ILS655408:IMB655467 IVO655408:IVX655467 JFK655408:JFT655467 JPG655408:JPP655467 JZC655408:JZL655467 KIY655408:KJH655467 KSU655408:KTD655467 LCQ655408:LCZ655467 LMM655408:LMV655467 LWI655408:LWR655467 MGE655408:MGN655467 MQA655408:MQJ655467 MZW655408:NAF655467 NJS655408:NKB655467 NTO655408:NTX655467 ODK655408:ODT655467 ONG655408:ONP655467 OXC655408:OXL655467 PGY655408:PHH655467 PQU655408:PRD655467 QAQ655408:QAZ655467 QKM655408:QKV655467 QUI655408:QUR655467 REE655408:REN655467 ROA655408:ROJ655467 RXW655408:RYF655467 SHS655408:SIB655467 SRO655408:SRX655467 TBK655408:TBT655467 TLG655408:TLP655467 TVC655408:TVL655467 UEY655408:UFH655467 UOU655408:UPD655467 UYQ655408:UYZ655467 VIM655408:VIV655467 VSI655408:VSR655467 WCE655408:WCN655467 WMA655408:WMJ655467 WVW655408:WWF655467 O720956:X721015 JK720944:JT721003 TG720944:TP721003 ADC720944:ADL721003 AMY720944:ANH721003 AWU720944:AXD721003 BGQ720944:BGZ721003 BQM720944:BQV721003 CAI720944:CAR721003 CKE720944:CKN721003 CUA720944:CUJ721003 DDW720944:DEF721003 DNS720944:DOB721003 DXO720944:DXX721003 EHK720944:EHT721003 ERG720944:ERP721003 FBC720944:FBL721003 FKY720944:FLH721003 FUU720944:FVD721003 GEQ720944:GEZ721003 GOM720944:GOV721003 GYI720944:GYR721003 HIE720944:HIN721003 HSA720944:HSJ721003 IBW720944:ICF721003 ILS720944:IMB721003 IVO720944:IVX721003 JFK720944:JFT721003 JPG720944:JPP721003 JZC720944:JZL721003 KIY720944:KJH721003 KSU720944:KTD721003 LCQ720944:LCZ721003 LMM720944:LMV721003 LWI720944:LWR721003 MGE720944:MGN721003 MQA720944:MQJ721003 MZW720944:NAF721003 NJS720944:NKB721003 NTO720944:NTX721003 ODK720944:ODT721003 ONG720944:ONP721003 OXC720944:OXL721003 PGY720944:PHH721003 PQU720944:PRD721003 QAQ720944:QAZ721003 QKM720944:QKV721003 QUI720944:QUR721003 REE720944:REN721003 ROA720944:ROJ721003 RXW720944:RYF721003 SHS720944:SIB721003 SRO720944:SRX721003 TBK720944:TBT721003 TLG720944:TLP721003 TVC720944:TVL721003 UEY720944:UFH721003 UOU720944:UPD721003 UYQ720944:UYZ721003 VIM720944:VIV721003 VSI720944:VSR721003 WCE720944:WCN721003 WMA720944:WMJ721003 WVW720944:WWF721003 O786492:X786551 JK786480:JT786539 TG786480:TP786539 ADC786480:ADL786539 AMY786480:ANH786539 AWU786480:AXD786539 BGQ786480:BGZ786539 BQM786480:BQV786539 CAI786480:CAR786539 CKE786480:CKN786539 CUA786480:CUJ786539 DDW786480:DEF786539 DNS786480:DOB786539 DXO786480:DXX786539 EHK786480:EHT786539 ERG786480:ERP786539 FBC786480:FBL786539 FKY786480:FLH786539 FUU786480:FVD786539 GEQ786480:GEZ786539 GOM786480:GOV786539 GYI786480:GYR786539 HIE786480:HIN786539 HSA786480:HSJ786539 IBW786480:ICF786539 ILS786480:IMB786539 IVO786480:IVX786539 JFK786480:JFT786539 JPG786480:JPP786539 JZC786480:JZL786539 KIY786480:KJH786539 KSU786480:KTD786539 LCQ786480:LCZ786539 LMM786480:LMV786539 LWI786480:LWR786539 MGE786480:MGN786539 MQA786480:MQJ786539 MZW786480:NAF786539 NJS786480:NKB786539 NTO786480:NTX786539 ODK786480:ODT786539 ONG786480:ONP786539 OXC786480:OXL786539 PGY786480:PHH786539 PQU786480:PRD786539 QAQ786480:QAZ786539 QKM786480:QKV786539 QUI786480:QUR786539 REE786480:REN786539 ROA786480:ROJ786539 RXW786480:RYF786539 SHS786480:SIB786539 SRO786480:SRX786539 TBK786480:TBT786539 TLG786480:TLP786539 TVC786480:TVL786539 UEY786480:UFH786539 UOU786480:UPD786539 UYQ786480:UYZ786539 VIM786480:VIV786539 VSI786480:VSR786539 WCE786480:WCN786539 WMA786480:WMJ786539 WVW786480:WWF786539 O852028:X852087 JK852016:JT852075 TG852016:TP852075 ADC852016:ADL852075 AMY852016:ANH852075 AWU852016:AXD852075 BGQ852016:BGZ852075 BQM852016:BQV852075 CAI852016:CAR852075 CKE852016:CKN852075 CUA852016:CUJ852075 DDW852016:DEF852075 DNS852016:DOB852075 DXO852016:DXX852075 EHK852016:EHT852075 ERG852016:ERP852075 FBC852016:FBL852075 FKY852016:FLH852075 FUU852016:FVD852075 GEQ852016:GEZ852075 GOM852016:GOV852075 GYI852016:GYR852075 HIE852016:HIN852075 HSA852016:HSJ852075 IBW852016:ICF852075 ILS852016:IMB852075 IVO852016:IVX852075 JFK852016:JFT852075 JPG852016:JPP852075 JZC852016:JZL852075 KIY852016:KJH852075 KSU852016:KTD852075 LCQ852016:LCZ852075 LMM852016:LMV852075 LWI852016:LWR852075 MGE852016:MGN852075 MQA852016:MQJ852075 MZW852016:NAF852075 NJS852016:NKB852075 NTO852016:NTX852075 ODK852016:ODT852075 ONG852016:ONP852075 OXC852016:OXL852075 PGY852016:PHH852075 PQU852016:PRD852075 QAQ852016:QAZ852075 QKM852016:QKV852075 QUI852016:QUR852075 REE852016:REN852075 ROA852016:ROJ852075 RXW852016:RYF852075 SHS852016:SIB852075 SRO852016:SRX852075 TBK852016:TBT852075 TLG852016:TLP852075 TVC852016:TVL852075 UEY852016:UFH852075 UOU852016:UPD852075 UYQ852016:UYZ852075 VIM852016:VIV852075 VSI852016:VSR852075 WCE852016:WCN852075 WMA852016:WMJ852075 WVW852016:WWF852075 O917564:X917623 JK917552:JT917611 TG917552:TP917611 ADC917552:ADL917611 AMY917552:ANH917611 AWU917552:AXD917611 BGQ917552:BGZ917611 BQM917552:BQV917611 CAI917552:CAR917611 CKE917552:CKN917611 CUA917552:CUJ917611 DDW917552:DEF917611 DNS917552:DOB917611 DXO917552:DXX917611 EHK917552:EHT917611 ERG917552:ERP917611 FBC917552:FBL917611 FKY917552:FLH917611 FUU917552:FVD917611 GEQ917552:GEZ917611 GOM917552:GOV917611 GYI917552:GYR917611 HIE917552:HIN917611 HSA917552:HSJ917611 IBW917552:ICF917611 ILS917552:IMB917611 IVO917552:IVX917611 JFK917552:JFT917611 JPG917552:JPP917611 JZC917552:JZL917611 KIY917552:KJH917611 KSU917552:KTD917611 LCQ917552:LCZ917611 LMM917552:LMV917611 LWI917552:LWR917611 MGE917552:MGN917611 MQA917552:MQJ917611 MZW917552:NAF917611 NJS917552:NKB917611 NTO917552:NTX917611 ODK917552:ODT917611 ONG917552:ONP917611 OXC917552:OXL917611 PGY917552:PHH917611 PQU917552:PRD917611 QAQ917552:QAZ917611 QKM917552:QKV917611 QUI917552:QUR917611 REE917552:REN917611 ROA917552:ROJ917611 RXW917552:RYF917611 SHS917552:SIB917611 SRO917552:SRX917611 TBK917552:TBT917611 TLG917552:TLP917611 TVC917552:TVL917611 UEY917552:UFH917611 UOU917552:UPD917611 UYQ917552:UYZ917611 VIM917552:VIV917611 VSI917552:VSR917611 WCE917552:WCN917611 WMA917552:WMJ917611 WVW917552:WWF917611 O983100:X983159 JK983088:JT983147 TG983088:TP983147 ADC983088:ADL983147 AMY983088:ANH983147 AWU983088:AXD983147 BGQ983088:BGZ983147 BQM983088:BQV983147 CAI983088:CAR983147 CKE983088:CKN983147 CUA983088:CUJ983147 DDW983088:DEF983147 DNS983088:DOB983147 DXO983088:DXX983147 EHK983088:EHT983147 ERG983088:ERP983147 FBC983088:FBL983147 FKY983088:FLH983147 FUU983088:FVD983147 GEQ983088:GEZ983147 GOM983088:GOV983147 GYI983088:GYR983147 HIE983088:HIN983147 HSA983088:HSJ983147 IBW983088:ICF983147 ILS983088:IMB983147 IVO983088:IVX983147 JFK983088:JFT983147 JPG983088:JPP983147 JZC983088:JZL983147 KIY983088:KJH983147 KSU983088:KTD983147 LCQ983088:LCZ983147 LMM983088:LMV983147 LWI983088:LWR983147 MGE983088:MGN983147 MQA983088:MQJ983147 MZW983088:NAF983147 NJS983088:NKB983147 NTO983088:NTX983147 ODK983088:ODT983147 ONG983088:ONP983147 OXC983088:OXL983147 PGY983088:PHH983147 PQU983088:PRD983147 QAQ983088:QAZ983147 QKM983088:QKV983147 QUI983088:QUR983147 REE983088:REN983147 ROA983088:ROJ983147 RXW983088:RYF983147 SHS983088:SIB983147 SRO983088:SRX983147 TBK983088:TBT983147 TLG983088:TLP983147 TVC983088:TVL983147 UEY983088:UFH983147 UOU983088:UPD983147 UYQ983088:UYZ983147 VIM983088:VIV983147 VSI983088:VSR983147 WCE983088:WCN983147 WMA983088:WMJ983147 WVW983088:WWF983147 O32:X119 AA32:AJ119 E24:L119 C33:D119 C29:D31 Q24:X31 O29:P31 AC24:AJ31 AA29:AB31 C25:D27 O25:P27 AA25:AB27 C21:L23 O21:X23 AA21:AJ23 C17:L19 O17:X19 AA17:AJ19 C13:L15 O13:X15 AA13:AJ15 C9:L11 O9:X11 AA9:AJ11" xr:uid="{00000000-0002-0000-0900-000000000000}">
      <formula1>"○"</formula1>
    </dataValidation>
    <dataValidation type="list" allowBlank="1" showInputMessage="1" showErrorMessage="1" promptTitle="申請者選択" prompt="連続出場申請者を選択して下さい。（今大会出場者のみ選択可能）女子はリストの下の方にあります。" sqref="C6 E6 G6 I6 K6 O6 Q6 S6 U6 W6 AA6 AC6 AE6 AG6 AI6" xr:uid="{00000000-0002-0000-0900-000001000000}">
      <formula1>$AM$6:$AM$112</formula1>
    </dataValidation>
    <dataValidation type="list" allowBlank="1" showInputMessage="1" showErrorMessage="1" prompt="出場されましたら、「○」を入力してください。" sqref="C32:D32 C28:D28 O28:P28 AA28:AB28 C24:D24 O24:P24 AA24:AB24 C20:L20 O20:X20 AA20:AJ20 C16:L16 O16:X16 AA16:AJ16 C12:L12 O12:X12 AA12:AJ12 C8:L8 O8:X8 AA8:AJ8" xr:uid="{00000000-0002-0000-0900-000002000000}">
      <formula1>"○"</formula1>
    </dataValidation>
  </dataValidations>
  <printOptions horizontalCentered="1"/>
  <pageMargins left="0.39370078740157483" right="0.39370078740157483" top="0.59055118110236227" bottom="0.39370078740157483" header="0.51181102362204722" footer="0.51181102362204722"/>
  <pageSetup paperSize="9" scale="43" fitToWidth="2" orientation="landscape" horizontalDpi="300" verticalDpi="300" r:id="rId1"/>
  <headerFooter alignWithMargins="0"/>
  <colBreaks count="1" manualBreakCount="1">
    <brk id="12" max="79" man="1"/>
  </colBreaks>
  <extLst>
    <ext xmlns:x14="http://schemas.microsoft.com/office/spreadsheetml/2009/9/main" uri="{CCE6A557-97BC-4b89-ADB6-D9C93CAAB3DF}">
      <x14:dataValidations xmlns:xm="http://schemas.microsoft.com/office/excel/2006/main" count="2">
        <x14:dataValidation type="list" allowBlank="1" showInputMessage="1" showErrorMessage="1" promptTitle="申請者選択" prompt="連続出場申請者を選択して下さい。（今大会出場者のみ選択可能）" xr:uid="{00000000-0002-0000-0900-000003000000}">
          <x14:formula1>
            <xm:f>$AA$6:$AA$199</xm:f>
          </x14:formula1>
          <xm:sqref>C65590 WWQ6 WMU6 WCY6 VTC6 VJG6 UZK6 UPO6 UFS6 TVW6 TMA6 TCE6 SSI6 SIM6 RYQ6 ROU6 REY6 QVC6 QLG6 QBK6 PRO6 PHS6 OXW6 OOA6 OEE6 NUI6 NKM6 NAQ6 MQU6 MGY6 LXC6 LNG6 LDK6 KTO6 KJS6 JZW6 JQA6 JGE6 IWI6 IMM6 ICQ6 HSU6 HIY6 GZC6 GPG6 GFK6 FVO6 FLS6 FBW6 ESA6 EIE6 DYI6 DOM6 DEQ6 CUU6 CKY6 CBC6 BRG6 BHK6 AXO6 ANS6 ADW6 UA6 KE6 WWO6 WMS6 WCW6 VTA6 VJE6 UZI6 UPM6 UFQ6 TVU6 TLY6 TCC6 SSG6 SIK6 RYO6 ROS6 REW6 QVA6 QLE6 QBI6 PRM6 PHQ6 OXU6 ONY6 OEC6 NUG6 NKK6 NAO6 MQS6 MGW6 LXA6 LNE6 LDI6 KTM6 KJQ6 JZU6 JPY6 JGC6 IWG6 IMK6 ICO6 HSS6 HIW6 GZA6 GPE6 GFI6 FVM6 FLQ6 FBU6 ERY6 EIC6 DYG6 DOK6 DEO6 CUS6 CKW6 CBA6 BRE6 BHI6 AXM6 ANQ6 ADU6 TY6 KC6 WWM6 WMQ6 WCU6 VSY6 VJC6 UZG6 UPK6 UFO6 TVS6 TLW6 TCA6 SSE6 SII6 RYM6 ROQ6 REU6 QUY6 QLC6 QBG6 PRK6 PHO6 OXS6 ONW6 OEA6 NUE6 NKI6 NAM6 MQQ6 MGU6 LWY6 LNC6 LDG6 KTK6 KJO6 JZS6 JPW6 JGA6 IWE6 IMI6 ICM6 HSQ6 HIU6 GYY6 GPC6 GFG6 FVK6 FLO6 FBS6 ERW6 EIA6 DYE6 DOI6 DEM6 CUQ6 CKU6 CAY6 BRC6 BHG6 AXK6 ANO6 ADS6 TW6 KA6 WWK6 WMO6 WCS6 VSW6 VJA6 UZE6 UPI6 UFM6 TVQ6 TLU6 TBY6 SSC6 SIG6 RYK6 ROO6 RES6 QUW6 QLA6 QBE6 PRI6 PHM6 OXQ6 ONU6 ODY6 NUC6 NKG6 NAK6 MQO6 MGS6 LWW6 LNA6 LDE6 KTI6 KJM6 JZQ6 JPU6 JFY6 IWC6 IMG6 ICK6 HSO6 HIS6 GYW6 GPA6 GFE6 FVI6 FLM6 FBQ6 ERU6 EHY6 DYC6 DOG6 DEK6 CUO6 CKS6 CAW6 BRA6 BHE6 AXI6 ANM6 ADQ6 TU6 JY6 WWI6 WMM6 WCQ6 VSU6 VIY6 UZC6 UPG6 UFK6 TVO6 TLS6 TBW6 SSA6 SIE6 RYI6 ROM6 REQ6 QUU6 QKY6 QBC6 PRG6 PHK6 OXO6 ONS6 ODW6 NUA6 NKE6 NAI6 MQM6 MGQ6 LWU6 LMY6 LDC6 KTG6 KJK6 JZO6 JPS6 JFW6 IWA6 IME6 ICI6 HSM6 HIQ6 GYU6 GOY6 GFC6 FVG6 FLK6 FBO6 ERS6 EHW6 DYA6 DOE6 DEI6 CUM6 CKQ6 CAU6 BQY6 BHC6 AXG6 ANK6 ADO6 TS6 JW6 WWE6 WMI6 WCM6 VSQ6 VIU6 UYY6 UPC6 UFG6 TVK6 TLO6 TBS6 SRW6 SIA6 RYE6 ROI6 REM6 QUQ6 QKU6 QAY6 PRC6 PHG6 OXK6 ONO6 ODS6 NTW6 NKA6 NAE6 MQI6 MGM6 LWQ6 LMU6 LCY6 KTC6 KJG6 JZK6 JPO6 JFS6 IVW6 IMA6 ICE6 HSI6 HIM6 GYQ6 GOU6 GEY6 FVC6 FLG6 FBK6 ERO6 EHS6 DXW6 DOA6 DEE6 CUI6 CKM6 CAQ6 BQU6 BGY6 AXC6 ANG6 ADK6 TO6 JS6 WWA6 WME6 WCI6 VSM6 VIQ6 UYU6 UOY6 UFC6 TVG6 TLK6 TBO6 SRS6 SHW6 RYA6 ROE6 REI6 QUM6 QKQ6 QAU6 PQY6 PHC6 OXG6 ONK6 ODO6 NTS6 NJW6 NAA6 MQE6 MGI6 LWM6 LMQ6 LCU6 KSY6 KJC6 JZG6 JPK6 JFO6 IVS6 ILW6 ICA6 HSE6 HII6 GYM6 GOQ6 GEU6 FUY6 FLC6 FBG6 ERK6 EHO6 DXS6 DNW6 DEA6 CUE6 CKI6 CAM6 BQQ6 BGU6 AWY6 ANC6 ADG6 TK6 JO6 WVY6 WMC6 WCG6 VSK6 VIO6 UYS6 UOW6 UFA6 TVE6 TLI6 TBM6 SRQ6 SHU6 RXY6 ROC6 REG6 QUK6 QKO6 QAS6 PQW6 PHA6 OXE6 ONI6 ODM6 NTQ6 NJU6 MZY6 MQC6 MGG6 LWK6 LMO6 LCS6 KSW6 KJA6 JZE6 JPI6 JFM6 IVQ6 ILU6 IBY6 HSC6 HIG6 GYK6 GOO6 GES6 FUW6 FLA6 FBE6 ERI6 EHM6 DXQ6 DNU6 DDY6 CUC6 CKG6 CAK6 BQO6 BGS6 AWW6 ANA6 ADE6 TI6 JM6 WWC6 WMG6 WCK6 VSO6 VIS6 UYW6 UPA6 UFE6 TVI6 TLM6 TBQ6 SRU6 SHY6 RYC6 ROG6 REK6 QUO6 QKS6 QAW6 PRA6 PHE6 OXI6 ONM6 ODQ6 NTU6 NJY6 NAC6 MQG6 MGK6 LWO6 LMS6 LCW6 KTA6 KJE6 JZI6 JPM6 JFQ6 IVU6 ILY6 ICC6 HSG6 HIK6 GYO6 GOS6 GEW6 FVA6 FLE6 FBI6 ERM6 EHQ6 DXU6 DNY6 DEC6 CUG6 CKK6 CAO6 BQS6 BGW6 AXA6 ANE6 ADI6 TM6 JQ6 WVW6 WMA6 WCE6 VSI6 VIM6 UYQ6 UOU6 UEY6 TVC6 TLG6 TBK6 SRO6 SHS6 RXW6 ROA6 REE6 QUI6 QKM6 QAQ6 PQU6 PGY6 OXC6 ONG6 ODK6 NTO6 NJS6 MZW6 MQA6 MGE6 LWI6 LMM6 LCQ6 KSU6 KIY6 JZC6 JPG6 JFK6 IVO6 ILS6 IBW6 HSA6 HIE6 GYI6 GOM6 GEQ6 FUU6 FKY6 FBC6 ERG6 EHK6 DXO6 DNS6 DDW6 CUA6 CKE6 CAI6 BQM6 BGQ6 AWU6 AMY6 ADC6 TG6 JK6 IY65578 SU65578 ACQ65578 AMM65578 AWI65578 BGE65578 BQA65578 BZW65578 CJS65578 CTO65578 DDK65578 DNG65578 DXC65578 EGY65578 EQU65578 FAQ65578 FKM65578 FUI65578 GEE65578 GOA65578 GXW65578 HHS65578 HRO65578 IBK65578 ILG65578 IVC65578 JEY65578 JOU65578 JYQ65578 KIM65578 KSI65578 LCE65578 LMA65578 LVW65578 MFS65578 MPO65578 MZK65578 NJG65578 NTC65578 OCY65578 OMU65578 OWQ65578 PGM65578 PQI65578 QAE65578 QKA65578 QTW65578 RDS65578 RNO65578 RXK65578 SHG65578 SRC65578 TAY65578 TKU65578 TUQ65578 UEM65578 UOI65578 UYE65578 VIA65578 VRW65578 WBS65578 WLO65578 WVK65578 C131126 IY131114 SU131114 ACQ131114 AMM131114 AWI131114 BGE131114 BQA131114 BZW131114 CJS131114 CTO131114 DDK131114 DNG131114 DXC131114 EGY131114 EQU131114 FAQ131114 FKM131114 FUI131114 GEE131114 GOA131114 GXW131114 HHS131114 HRO131114 IBK131114 ILG131114 IVC131114 JEY131114 JOU131114 JYQ131114 KIM131114 KSI131114 LCE131114 LMA131114 LVW131114 MFS131114 MPO131114 MZK131114 NJG131114 NTC131114 OCY131114 OMU131114 OWQ131114 PGM131114 PQI131114 QAE131114 QKA131114 QTW131114 RDS131114 RNO131114 RXK131114 SHG131114 SRC131114 TAY131114 TKU131114 TUQ131114 UEM131114 UOI131114 UYE131114 VIA131114 VRW131114 WBS131114 WLO131114 WVK131114 C196662 IY196650 SU196650 ACQ196650 AMM196650 AWI196650 BGE196650 BQA196650 BZW196650 CJS196650 CTO196650 DDK196650 DNG196650 DXC196650 EGY196650 EQU196650 FAQ196650 FKM196650 FUI196650 GEE196650 GOA196650 GXW196650 HHS196650 HRO196650 IBK196650 ILG196650 IVC196650 JEY196650 JOU196650 JYQ196650 KIM196650 KSI196650 LCE196650 LMA196650 LVW196650 MFS196650 MPO196650 MZK196650 NJG196650 NTC196650 OCY196650 OMU196650 OWQ196650 PGM196650 PQI196650 QAE196650 QKA196650 QTW196650 RDS196650 RNO196650 RXK196650 SHG196650 SRC196650 TAY196650 TKU196650 TUQ196650 UEM196650 UOI196650 UYE196650 VIA196650 VRW196650 WBS196650 WLO196650 WVK196650 C262198 IY262186 SU262186 ACQ262186 AMM262186 AWI262186 BGE262186 BQA262186 BZW262186 CJS262186 CTO262186 DDK262186 DNG262186 DXC262186 EGY262186 EQU262186 FAQ262186 FKM262186 FUI262186 GEE262186 GOA262186 GXW262186 HHS262186 HRO262186 IBK262186 ILG262186 IVC262186 JEY262186 JOU262186 JYQ262186 KIM262186 KSI262186 LCE262186 LMA262186 LVW262186 MFS262186 MPO262186 MZK262186 NJG262186 NTC262186 OCY262186 OMU262186 OWQ262186 PGM262186 PQI262186 QAE262186 QKA262186 QTW262186 RDS262186 RNO262186 RXK262186 SHG262186 SRC262186 TAY262186 TKU262186 TUQ262186 UEM262186 UOI262186 UYE262186 VIA262186 VRW262186 WBS262186 WLO262186 WVK262186 C327734 IY327722 SU327722 ACQ327722 AMM327722 AWI327722 BGE327722 BQA327722 BZW327722 CJS327722 CTO327722 DDK327722 DNG327722 DXC327722 EGY327722 EQU327722 FAQ327722 FKM327722 FUI327722 GEE327722 GOA327722 GXW327722 HHS327722 HRO327722 IBK327722 ILG327722 IVC327722 JEY327722 JOU327722 JYQ327722 KIM327722 KSI327722 LCE327722 LMA327722 LVW327722 MFS327722 MPO327722 MZK327722 NJG327722 NTC327722 OCY327722 OMU327722 OWQ327722 PGM327722 PQI327722 QAE327722 QKA327722 QTW327722 RDS327722 RNO327722 RXK327722 SHG327722 SRC327722 TAY327722 TKU327722 TUQ327722 UEM327722 UOI327722 UYE327722 VIA327722 VRW327722 WBS327722 WLO327722 WVK327722 C393270 IY393258 SU393258 ACQ393258 AMM393258 AWI393258 BGE393258 BQA393258 BZW393258 CJS393258 CTO393258 DDK393258 DNG393258 DXC393258 EGY393258 EQU393258 FAQ393258 FKM393258 FUI393258 GEE393258 GOA393258 GXW393258 HHS393258 HRO393258 IBK393258 ILG393258 IVC393258 JEY393258 JOU393258 JYQ393258 KIM393258 KSI393258 LCE393258 LMA393258 LVW393258 MFS393258 MPO393258 MZK393258 NJG393258 NTC393258 OCY393258 OMU393258 OWQ393258 PGM393258 PQI393258 QAE393258 QKA393258 QTW393258 RDS393258 RNO393258 RXK393258 SHG393258 SRC393258 TAY393258 TKU393258 TUQ393258 UEM393258 UOI393258 UYE393258 VIA393258 VRW393258 WBS393258 WLO393258 WVK393258 C458806 IY458794 SU458794 ACQ458794 AMM458794 AWI458794 BGE458794 BQA458794 BZW458794 CJS458794 CTO458794 DDK458794 DNG458794 DXC458794 EGY458794 EQU458794 FAQ458794 FKM458794 FUI458794 GEE458794 GOA458794 GXW458794 HHS458794 HRO458794 IBK458794 ILG458794 IVC458794 JEY458794 JOU458794 JYQ458794 KIM458794 KSI458794 LCE458794 LMA458794 LVW458794 MFS458794 MPO458794 MZK458794 NJG458794 NTC458794 OCY458794 OMU458794 OWQ458794 PGM458794 PQI458794 QAE458794 QKA458794 QTW458794 RDS458794 RNO458794 RXK458794 SHG458794 SRC458794 TAY458794 TKU458794 TUQ458794 UEM458794 UOI458794 UYE458794 VIA458794 VRW458794 WBS458794 WLO458794 WVK458794 C524342 IY524330 SU524330 ACQ524330 AMM524330 AWI524330 BGE524330 BQA524330 BZW524330 CJS524330 CTO524330 DDK524330 DNG524330 DXC524330 EGY524330 EQU524330 FAQ524330 FKM524330 FUI524330 GEE524330 GOA524330 GXW524330 HHS524330 HRO524330 IBK524330 ILG524330 IVC524330 JEY524330 JOU524330 JYQ524330 KIM524330 KSI524330 LCE524330 LMA524330 LVW524330 MFS524330 MPO524330 MZK524330 NJG524330 NTC524330 OCY524330 OMU524330 OWQ524330 PGM524330 PQI524330 QAE524330 QKA524330 QTW524330 RDS524330 RNO524330 RXK524330 SHG524330 SRC524330 TAY524330 TKU524330 TUQ524330 UEM524330 UOI524330 UYE524330 VIA524330 VRW524330 WBS524330 WLO524330 WVK524330 C589878 IY589866 SU589866 ACQ589866 AMM589866 AWI589866 BGE589866 BQA589866 BZW589866 CJS589866 CTO589866 DDK589866 DNG589866 DXC589866 EGY589866 EQU589866 FAQ589866 FKM589866 FUI589866 GEE589866 GOA589866 GXW589866 HHS589866 HRO589866 IBK589866 ILG589866 IVC589866 JEY589866 JOU589866 JYQ589866 KIM589866 KSI589866 LCE589866 LMA589866 LVW589866 MFS589866 MPO589866 MZK589866 NJG589866 NTC589866 OCY589866 OMU589866 OWQ589866 PGM589866 PQI589866 QAE589866 QKA589866 QTW589866 RDS589866 RNO589866 RXK589866 SHG589866 SRC589866 TAY589866 TKU589866 TUQ589866 UEM589866 UOI589866 UYE589866 VIA589866 VRW589866 WBS589866 WLO589866 WVK589866 C655414 IY655402 SU655402 ACQ655402 AMM655402 AWI655402 BGE655402 BQA655402 BZW655402 CJS655402 CTO655402 DDK655402 DNG655402 DXC655402 EGY655402 EQU655402 FAQ655402 FKM655402 FUI655402 GEE655402 GOA655402 GXW655402 HHS655402 HRO655402 IBK655402 ILG655402 IVC655402 JEY655402 JOU655402 JYQ655402 KIM655402 KSI655402 LCE655402 LMA655402 LVW655402 MFS655402 MPO655402 MZK655402 NJG655402 NTC655402 OCY655402 OMU655402 OWQ655402 PGM655402 PQI655402 QAE655402 QKA655402 QTW655402 RDS655402 RNO655402 RXK655402 SHG655402 SRC655402 TAY655402 TKU655402 TUQ655402 UEM655402 UOI655402 UYE655402 VIA655402 VRW655402 WBS655402 WLO655402 WVK655402 C720950 IY720938 SU720938 ACQ720938 AMM720938 AWI720938 BGE720938 BQA720938 BZW720938 CJS720938 CTO720938 DDK720938 DNG720938 DXC720938 EGY720938 EQU720938 FAQ720938 FKM720938 FUI720938 GEE720938 GOA720938 GXW720938 HHS720938 HRO720938 IBK720938 ILG720938 IVC720938 JEY720938 JOU720938 JYQ720938 KIM720938 KSI720938 LCE720938 LMA720938 LVW720938 MFS720938 MPO720938 MZK720938 NJG720938 NTC720938 OCY720938 OMU720938 OWQ720938 PGM720938 PQI720938 QAE720938 QKA720938 QTW720938 RDS720938 RNO720938 RXK720938 SHG720938 SRC720938 TAY720938 TKU720938 TUQ720938 UEM720938 UOI720938 UYE720938 VIA720938 VRW720938 WBS720938 WLO720938 WVK720938 C786486 IY786474 SU786474 ACQ786474 AMM786474 AWI786474 BGE786474 BQA786474 BZW786474 CJS786474 CTO786474 DDK786474 DNG786474 DXC786474 EGY786474 EQU786474 FAQ786474 FKM786474 FUI786474 GEE786474 GOA786474 GXW786474 HHS786474 HRO786474 IBK786474 ILG786474 IVC786474 JEY786474 JOU786474 JYQ786474 KIM786474 KSI786474 LCE786474 LMA786474 LVW786474 MFS786474 MPO786474 MZK786474 NJG786474 NTC786474 OCY786474 OMU786474 OWQ786474 PGM786474 PQI786474 QAE786474 QKA786474 QTW786474 RDS786474 RNO786474 RXK786474 SHG786474 SRC786474 TAY786474 TKU786474 TUQ786474 UEM786474 UOI786474 UYE786474 VIA786474 VRW786474 WBS786474 WLO786474 WVK786474 C852022 IY852010 SU852010 ACQ852010 AMM852010 AWI852010 BGE852010 BQA852010 BZW852010 CJS852010 CTO852010 DDK852010 DNG852010 DXC852010 EGY852010 EQU852010 FAQ852010 FKM852010 FUI852010 GEE852010 GOA852010 GXW852010 HHS852010 HRO852010 IBK852010 ILG852010 IVC852010 JEY852010 JOU852010 JYQ852010 KIM852010 KSI852010 LCE852010 LMA852010 LVW852010 MFS852010 MPO852010 MZK852010 NJG852010 NTC852010 OCY852010 OMU852010 OWQ852010 PGM852010 PQI852010 QAE852010 QKA852010 QTW852010 RDS852010 RNO852010 RXK852010 SHG852010 SRC852010 TAY852010 TKU852010 TUQ852010 UEM852010 UOI852010 UYE852010 VIA852010 VRW852010 WBS852010 WLO852010 WVK852010 C917558 IY917546 SU917546 ACQ917546 AMM917546 AWI917546 BGE917546 BQA917546 BZW917546 CJS917546 CTO917546 DDK917546 DNG917546 DXC917546 EGY917546 EQU917546 FAQ917546 FKM917546 FUI917546 GEE917546 GOA917546 GXW917546 HHS917546 HRO917546 IBK917546 ILG917546 IVC917546 JEY917546 JOU917546 JYQ917546 KIM917546 KSI917546 LCE917546 LMA917546 LVW917546 MFS917546 MPO917546 MZK917546 NJG917546 NTC917546 OCY917546 OMU917546 OWQ917546 PGM917546 PQI917546 QAE917546 QKA917546 QTW917546 RDS917546 RNO917546 RXK917546 SHG917546 SRC917546 TAY917546 TKU917546 TUQ917546 UEM917546 UOI917546 UYE917546 VIA917546 VRW917546 WBS917546 WLO917546 WVK917546 C983094 IY983082 SU983082 ACQ983082 AMM983082 AWI983082 BGE983082 BQA983082 BZW983082 CJS983082 CTO983082 DDK983082 DNG983082 DXC983082 EGY983082 EQU983082 FAQ983082 FKM983082 FUI983082 GEE983082 GOA983082 GXW983082 HHS983082 HRO983082 IBK983082 ILG983082 IVC983082 JEY983082 JOU983082 JYQ983082 KIM983082 KSI983082 LCE983082 LMA983082 LVW983082 MFS983082 MPO983082 MZK983082 NJG983082 NTC983082 OCY983082 OMU983082 OWQ983082 PGM983082 PQI983082 QAE983082 QKA983082 QTW983082 RDS983082 RNO983082 RXK983082 SHG983082 SRC983082 TAY983082 TKU983082 TUQ983082 UEM983082 UOI983082 UYE983082 VIA983082 VRW983082 WBS983082 WLO983082 WVK983082 UYY983082 I65590 JE65578 TA65578 ACW65578 AMS65578 AWO65578 BGK65578 BQG65578 CAC65578 CJY65578 CTU65578 DDQ65578 DNM65578 DXI65578 EHE65578 ERA65578 FAW65578 FKS65578 FUO65578 GEK65578 GOG65578 GYC65578 HHY65578 HRU65578 IBQ65578 ILM65578 IVI65578 JFE65578 JPA65578 JYW65578 KIS65578 KSO65578 LCK65578 LMG65578 LWC65578 MFY65578 MPU65578 MZQ65578 NJM65578 NTI65578 ODE65578 ONA65578 OWW65578 PGS65578 PQO65578 QAK65578 QKG65578 QUC65578 RDY65578 RNU65578 RXQ65578 SHM65578 SRI65578 TBE65578 TLA65578 TUW65578 UES65578 UOO65578 UYK65578 VIG65578 VSC65578 WBY65578 WLU65578 WVQ65578 I131126 JE131114 TA131114 ACW131114 AMS131114 AWO131114 BGK131114 BQG131114 CAC131114 CJY131114 CTU131114 DDQ131114 DNM131114 DXI131114 EHE131114 ERA131114 FAW131114 FKS131114 FUO131114 GEK131114 GOG131114 GYC131114 HHY131114 HRU131114 IBQ131114 ILM131114 IVI131114 JFE131114 JPA131114 JYW131114 KIS131114 KSO131114 LCK131114 LMG131114 LWC131114 MFY131114 MPU131114 MZQ131114 NJM131114 NTI131114 ODE131114 ONA131114 OWW131114 PGS131114 PQO131114 QAK131114 QKG131114 QUC131114 RDY131114 RNU131114 RXQ131114 SHM131114 SRI131114 TBE131114 TLA131114 TUW131114 UES131114 UOO131114 UYK131114 VIG131114 VSC131114 WBY131114 WLU131114 WVQ131114 I196662 JE196650 TA196650 ACW196650 AMS196650 AWO196650 BGK196650 BQG196650 CAC196650 CJY196650 CTU196650 DDQ196650 DNM196650 DXI196650 EHE196650 ERA196650 FAW196650 FKS196650 FUO196650 GEK196650 GOG196650 GYC196650 HHY196650 HRU196650 IBQ196650 ILM196650 IVI196650 JFE196650 JPA196650 JYW196650 KIS196650 KSO196650 LCK196650 LMG196650 LWC196650 MFY196650 MPU196650 MZQ196650 NJM196650 NTI196650 ODE196650 ONA196650 OWW196650 PGS196650 PQO196650 QAK196650 QKG196650 QUC196650 RDY196650 RNU196650 RXQ196650 SHM196650 SRI196650 TBE196650 TLA196650 TUW196650 UES196650 UOO196650 UYK196650 VIG196650 VSC196650 WBY196650 WLU196650 WVQ196650 I262198 JE262186 TA262186 ACW262186 AMS262186 AWO262186 BGK262186 BQG262186 CAC262186 CJY262186 CTU262186 DDQ262186 DNM262186 DXI262186 EHE262186 ERA262186 FAW262186 FKS262186 FUO262186 GEK262186 GOG262186 GYC262186 HHY262186 HRU262186 IBQ262186 ILM262186 IVI262186 JFE262186 JPA262186 JYW262186 KIS262186 KSO262186 LCK262186 LMG262186 LWC262186 MFY262186 MPU262186 MZQ262186 NJM262186 NTI262186 ODE262186 ONA262186 OWW262186 PGS262186 PQO262186 QAK262186 QKG262186 QUC262186 RDY262186 RNU262186 RXQ262186 SHM262186 SRI262186 TBE262186 TLA262186 TUW262186 UES262186 UOO262186 UYK262186 VIG262186 VSC262186 WBY262186 WLU262186 WVQ262186 I327734 JE327722 TA327722 ACW327722 AMS327722 AWO327722 BGK327722 BQG327722 CAC327722 CJY327722 CTU327722 DDQ327722 DNM327722 DXI327722 EHE327722 ERA327722 FAW327722 FKS327722 FUO327722 GEK327722 GOG327722 GYC327722 HHY327722 HRU327722 IBQ327722 ILM327722 IVI327722 JFE327722 JPA327722 JYW327722 KIS327722 KSO327722 LCK327722 LMG327722 LWC327722 MFY327722 MPU327722 MZQ327722 NJM327722 NTI327722 ODE327722 ONA327722 OWW327722 PGS327722 PQO327722 QAK327722 QKG327722 QUC327722 RDY327722 RNU327722 RXQ327722 SHM327722 SRI327722 TBE327722 TLA327722 TUW327722 UES327722 UOO327722 UYK327722 VIG327722 VSC327722 WBY327722 WLU327722 WVQ327722 I393270 JE393258 TA393258 ACW393258 AMS393258 AWO393258 BGK393258 BQG393258 CAC393258 CJY393258 CTU393258 DDQ393258 DNM393258 DXI393258 EHE393258 ERA393258 FAW393258 FKS393258 FUO393258 GEK393258 GOG393258 GYC393258 HHY393258 HRU393258 IBQ393258 ILM393258 IVI393258 JFE393258 JPA393258 JYW393258 KIS393258 KSO393258 LCK393258 LMG393258 LWC393258 MFY393258 MPU393258 MZQ393258 NJM393258 NTI393258 ODE393258 ONA393258 OWW393258 PGS393258 PQO393258 QAK393258 QKG393258 QUC393258 RDY393258 RNU393258 RXQ393258 SHM393258 SRI393258 TBE393258 TLA393258 TUW393258 UES393258 UOO393258 UYK393258 VIG393258 VSC393258 WBY393258 WLU393258 WVQ393258 I458806 JE458794 TA458794 ACW458794 AMS458794 AWO458794 BGK458794 BQG458794 CAC458794 CJY458794 CTU458794 DDQ458794 DNM458794 DXI458794 EHE458794 ERA458794 FAW458794 FKS458794 FUO458794 GEK458794 GOG458794 GYC458794 HHY458794 HRU458794 IBQ458794 ILM458794 IVI458794 JFE458794 JPA458794 JYW458794 KIS458794 KSO458794 LCK458794 LMG458794 LWC458794 MFY458794 MPU458794 MZQ458794 NJM458794 NTI458794 ODE458794 ONA458794 OWW458794 PGS458794 PQO458794 QAK458794 QKG458794 QUC458794 RDY458794 RNU458794 RXQ458794 SHM458794 SRI458794 TBE458794 TLA458794 TUW458794 UES458794 UOO458794 UYK458794 VIG458794 VSC458794 WBY458794 WLU458794 WVQ458794 I524342 JE524330 TA524330 ACW524330 AMS524330 AWO524330 BGK524330 BQG524330 CAC524330 CJY524330 CTU524330 DDQ524330 DNM524330 DXI524330 EHE524330 ERA524330 FAW524330 FKS524330 FUO524330 GEK524330 GOG524330 GYC524330 HHY524330 HRU524330 IBQ524330 ILM524330 IVI524330 JFE524330 JPA524330 JYW524330 KIS524330 KSO524330 LCK524330 LMG524330 LWC524330 MFY524330 MPU524330 MZQ524330 NJM524330 NTI524330 ODE524330 ONA524330 OWW524330 PGS524330 PQO524330 QAK524330 QKG524330 QUC524330 RDY524330 RNU524330 RXQ524330 SHM524330 SRI524330 TBE524330 TLA524330 TUW524330 UES524330 UOO524330 UYK524330 VIG524330 VSC524330 WBY524330 WLU524330 WVQ524330 I589878 JE589866 TA589866 ACW589866 AMS589866 AWO589866 BGK589866 BQG589866 CAC589866 CJY589866 CTU589866 DDQ589866 DNM589866 DXI589866 EHE589866 ERA589866 FAW589866 FKS589866 FUO589866 GEK589866 GOG589866 GYC589866 HHY589866 HRU589866 IBQ589866 ILM589866 IVI589866 JFE589866 JPA589866 JYW589866 KIS589866 KSO589866 LCK589866 LMG589866 LWC589866 MFY589866 MPU589866 MZQ589866 NJM589866 NTI589866 ODE589866 ONA589866 OWW589866 PGS589866 PQO589866 QAK589866 QKG589866 QUC589866 RDY589866 RNU589866 RXQ589866 SHM589866 SRI589866 TBE589866 TLA589866 TUW589866 UES589866 UOO589866 UYK589866 VIG589866 VSC589866 WBY589866 WLU589866 WVQ589866 I655414 JE655402 TA655402 ACW655402 AMS655402 AWO655402 BGK655402 BQG655402 CAC655402 CJY655402 CTU655402 DDQ655402 DNM655402 DXI655402 EHE655402 ERA655402 FAW655402 FKS655402 FUO655402 GEK655402 GOG655402 GYC655402 HHY655402 HRU655402 IBQ655402 ILM655402 IVI655402 JFE655402 JPA655402 JYW655402 KIS655402 KSO655402 LCK655402 LMG655402 LWC655402 MFY655402 MPU655402 MZQ655402 NJM655402 NTI655402 ODE655402 ONA655402 OWW655402 PGS655402 PQO655402 QAK655402 QKG655402 QUC655402 RDY655402 RNU655402 RXQ655402 SHM655402 SRI655402 TBE655402 TLA655402 TUW655402 UES655402 UOO655402 UYK655402 VIG655402 VSC655402 WBY655402 WLU655402 WVQ655402 I720950 JE720938 TA720938 ACW720938 AMS720938 AWO720938 BGK720938 BQG720938 CAC720938 CJY720938 CTU720938 DDQ720938 DNM720938 DXI720938 EHE720938 ERA720938 FAW720938 FKS720938 FUO720938 GEK720938 GOG720938 GYC720938 HHY720938 HRU720938 IBQ720938 ILM720938 IVI720938 JFE720938 JPA720938 JYW720938 KIS720938 KSO720938 LCK720938 LMG720938 LWC720938 MFY720938 MPU720938 MZQ720938 NJM720938 NTI720938 ODE720938 ONA720938 OWW720938 PGS720938 PQO720938 QAK720938 QKG720938 QUC720938 RDY720938 RNU720938 RXQ720938 SHM720938 SRI720938 TBE720938 TLA720938 TUW720938 UES720938 UOO720938 UYK720938 VIG720938 VSC720938 WBY720938 WLU720938 WVQ720938 I786486 JE786474 TA786474 ACW786474 AMS786474 AWO786474 BGK786474 BQG786474 CAC786474 CJY786474 CTU786474 DDQ786474 DNM786474 DXI786474 EHE786474 ERA786474 FAW786474 FKS786474 FUO786474 GEK786474 GOG786474 GYC786474 HHY786474 HRU786474 IBQ786474 ILM786474 IVI786474 JFE786474 JPA786474 JYW786474 KIS786474 KSO786474 LCK786474 LMG786474 LWC786474 MFY786474 MPU786474 MZQ786474 NJM786474 NTI786474 ODE786474 ONA786474 OWW786474 PGS786474 PQO786474 QAK786474 QKG786474 QUC786474 RDY786474 RNU786474 RXQ786474 SHM786474 SRI786474 TBE786474 TLA786474 TUW786474 UES786474 UOO786474 UYK786474 VIG786474 VSC786474 WBY786474 WLU786474 WVQ786474 I852022 JE852010 TA852010 ACW852010 AMS852010 AWO852010 BGK852010 BQG852010 CAC852010 CJY852010 CTU852010 DDQ852010 DNM852010 DXI852010 EHE852010 ERA852010 FAW852010 FKS852010 FUO852010 GEK852010 GOG852010 GYC852010 HHY852010 HRU852010 IBQ852010 ILM852010 IVI852010 JFE852010 JPA852010 JYW852010 KIS852010 KSO852010 LCK852010 LMG852010 LWC852010 MFY852010 MPU852010 MZQ852010 NJM852010 NTI852010 ODE852010 ONA852010 OWW852010 PGS852010 PQO852010 QAK852010 QKG852010 QUC852010 RDY852010 RNU852010 RXQ852010 SHM852010 SRI852010 TBE852010 TLA852010 TUW852010 UES852010 UOO852010 UYK852010 VIG852010 VSC852010 WBY852010 WLU852010 WVQ852010 I917558 JE917546 TA917546 ACW917546 AMS917546 AWO917546 BGK917546 BQG917546 CAC917546 CJY917546 CTU917546 DDQ917546 DNM917546 DXI917546 EHE917546 ERA917546 FAW917546 FKS917546 FUO917546 GEK917546 GOG917546 GYC917546 HHY917546 HRU917546 IBQ917546 ILM917546 IVI917546 JFE917546 JPA917546 JYW917546 KIS917546 KSO917546 LCK917546 LMG917546 LWC917546 MFY917546 MPU917546 MZQ917546 NJM917546 NTI917546 ODE917546 ONA917546 OWW917546 PGS917546 PQO917546 QAK917546 QKG917546 QUC917546 RDY917546 RNU917546 RXQ917546 SHM917546 SRI917546 TBE917546 TLA917546 TUW917546 UES917546 UOO917546 UYK917546 VIG917546 VSC917546 WBY917546 WLU917546 WVQ917546 I983094 JE983082 TA983082 ACW983082 AMS983082 AWO983082 BGK983082 BQG983082 CAC983082 CJY983082 CTU983082 DDQ983082 DNM983082 DXI983082 EHE983082 ERA983082 FAW983082 FKS983082 FUO983082 GEK983082 GOG983082 GYC983082 HHY983082 HRU983082 IBQ983082 ILM983082 IVI983082 JFE983082 JPA983082 JYW983082 KIS983082 KSO983082 LCK983082 LMG983082 LWC983082 MFY983082 MPU983082 MZQ983082 NJM983082 NTI983082 ODE983082 ONA983082 OWW983082 PGS983082 PQO983082 QAK983082 QKG983082 QUC983082 RDY983082 RNU983082 RXQ983082 SHM983082 SRI983082 TBE983082 TLA983082 TUW983082 UES983082 UOO983082 UYK983082 VIG983082 VSC983082 WBY983082 WLU983082 WVQ983082 UFG983082 E65590 JA65578 SW65578 ACS65578 AMO65578 AWK65578 BGG65578 BQC65578 BZY65578 CJU65578 CTQ65578 DDM65578 DNI65578 DXE65578 EHA65578 EQW65578 FAS65578 FKO65578 FUK65578 GEG65578 GOC65578 GXY65578 HHU65578 HRQ65578 IBM65578 ILI65578 IVE65578 JFA65578 JOW65578 JYS65578 KIO65578 KSK65578 LCG65578 LMC65578 LVY65578 MFU65578 MPQ65578 MZM65578 NJI65578 NTE65578 ODA65578 OMW65578 OWS65578 PGO65578 PQK65578 QAG65578 QKC65578 QTY65578 RDU65578 RNQ65578 RXM65578 SHI65578 SRE65578 TBA65578 TKW65578 TUS65578 UEO65578 UOK65578 UYG65578 VIC65578 VRY65578 WBU65578 WLQ65578 WVM65578 E131126 JA131114 SW131114 ACS131114 AMO131114 AWK131114 BGG131114 BQC131114 BZY131114 CJU131114 CTQ131114 DDM131114 DNI131114 DXE131114 EHA131114 EQW131114 FAS131114 FKO131114 FUK131114 GEG131114 GOC131114 GXY131114 HHU131114 HRQ131114 IBM131114 ILI131114 IVE131114 JFA131114 JOW131114 JYS131114 KIO131114 KSK131114 LCG131114 LMC131114 LVY131114 MFU131114 MPQ131114 MZM131114 NJI131114 NTE131114 ODA131114 OMW131114 OWS131114 PGO131114 PQK131114 QAG131114 QKC131114 QTY131114 RDU131114 RNQ131114 RXM131114 SHI131114 SRE131114 TBA131114 TKW131114 TUS131114 UEO131114 UOK131114 UYG131114 VIC131114 VRY131114 WBU131114 WLQ131114 WVM131114 E196662 JA196650 SW196650 ACS196650 AMO196650 AWK196650 BGG196650 BQC196650 BZY196650 CJU196650 CTQ196650 DDM196650 DNI196650 DXE196650 EHA196650 EQW196650 FAS196650 FKO196650 FUK196650 GEG196650 GOC196650 GXY196650 HHU196650 HRQ196650 IBM196650 ILI196650 IVE196650 JFA196650 JOW196650 JYS196650 KIO196650 KSK196650 LCG196650 LMC196650 LVY196650 MFU196650 MPQ196650 MZM196650 NJI196650 NTE196650 ODA196650 OMW196650 OWS196650 PGO196650 PQK196650 QAG196650 QKC196650 QTY196650 RDU196650 RNQ196650 RXM196650 SHI196650 SRE196650 TBA196650 TKW196650 TUS196650 UEO196650 UOK196650 UYG196650 VIC196650 VRY196650 WBU196650 WLQ196650 WVM196650 E262198 JA262186 SW262186 ACS262186 AMO262186 AWK262186 BGG262186 BQC262186 BZY262186 CJU262186 CTQ262186 DDM262186 DNI262186 DXE262186 EHA262186 EQW262186 FAS262186 FKO262186 FUK262186 GEG262186 GOC262186 GXY262186 HHU262186 HRQ262186 IBM262186 ILI262186 IVE262186 JFA262186 JOW262186 JYS262186 KIO262186 KSK262186 LCG262186 LMC262186 LVY262186 MFU262186 MPQ262186 MZM262186 NJI262186 NTE262186 ODA262186 OMW262186 OWS262186 PGO262186 PQK262186 QAG262186 QKC262186 QTY262186 RDU262186 RNQ262186 RXM262186 SHI262186 SRE262186 TBA262186 TKW262186 TUS262186 UEO262186 UOK262186 UYG262186 VIC262186 VRY262186 WBU262186 WLQ262186 WVM262186 E327734 JA327722 SW327722 ACS327722 AMO327722 AWK327722 BGG327722 BQC327722 BZY327722 CJU327722 CTQ327722 DDM327722 DNI327722 DXE327722 EHA327722 EQW327722 FAS327722 FKO327722 FUK327722 GEG327722 GOC327722 GXY327722 HHU327722 HRQ327722 IBM327722 ILI327722 IVE327722 JFA327722 JOW327722 JYS327722 KIO327722 KSK327722 LCG327722 LMC327722 LVY327722 MFU327722 MPQ327722 MZM327722 NJI327722 NTE327722 ODA327722 OMW327722 OWS327722 PGO327722 PQK327722 QAG327722 QKC327722 QTY327722 RDU327722 RNQ327722 RXM327722 SHI327722 SRE327722 TBA327722 TKW327722 TUS327722 UEO327722 UOK327722 UYG327722 VIC327722 VRY327722 WBU327722 WLQ327722 WVM327722 E393270 JA393258 SW393258 ACS393258 AMO393258 AWK393258 BGG393258 BQC393258 BZY393258 CJU393258 CTQ393258 DDM393258 DNI393258 DXE393258 EHA393258 EQW393258 FAS393258 FKO393258 FUK393258 GEG393258 GOC393258 GXY393258 HHU393258 HRQ393258 IBM393258 ILI393258 IVE393258 JFA393258 JOW393258 JYS393258 KIO393258 KSK393258 LCG393258 LMC393258 LVY393258 MFU393258 MPQ393258 MZM393258 NJI393258 NTE393258 ODA393258 OMW393258 OWS393258 PGO393258 PQK393258 QAG393258 QKC393258 QTY393258 RDU393258 RNQ393258 RXM393258 SHI393258 SRE393258 TBA393258 TKW393258 TUS393258 UEO393258 UOK393258 UYG393258 VIC393258 VRY393258 WBU393258 WLQ393258 WVM393258 E458806 JA458794 SW458794 ACS458794 AMO458794 AWK458794 BGG458794 BQC458794 BZY458794 CJU458794 CTQ458794 DDM458794 DNI458794 DXE458794 EHA458794 EQW458794 FAS458794 FKO458794 FUK458794 GEG458794 GOC458794 GXY458794 HHU458794 HRQ458794 IBM458794 ILI458794 IVE458794 JFA458794 JOW458794 JYS458794 KIO458794 KSK458794 LCG458794 LMC458794 LVY458794 MFU458794 MPQ458794 MZM458794 NJI458794 NTE458794 ODA458794 OMW458794 OWS458794 PGO458794 PQK458794 QAG458794 QKC458794 QTY458794 RDU458794 RNQ458794 RXM458794 SHI458794 SRE458794 TBA458794 TKW458794 TUS458794 UEO458794 UOK458794 UYG458794 VIC458794 VRY458794 WBU458794 WLQ458794 WVM458794 E524342 JA524330 SW524330 ACS524330 AMO524330 AWK524330 BGG524330 BQC524330 BZY524330 CJU524330 CTQ524330 DDM524330 DNI524330 DXE524330 EHA524330 EQW524330 FAS524330 FKO524330 FUK524330 GEG524330 GOC524330 GXY524330 HHU524330 HRQ524330 IBM524330 ILI524330 IVE524330 JFA524330 JOW524330 JYS524330 KIO524330 KSK524330 LCG524330 LMC524330 LVY524330 MFU524330 MPQ524330 MZM524330 NJI524330 NTE524330 ODA524330 OMW524330 OWS524330 PGO524330 PQK524330 QAG524330 QKC524330 QTY524330 RDU524330 RNQ524330 RXM524330 SHI524330 SRE524330 TBA524330 TKW524330 TUS524330 UEO524330 UOK524330 UYG524330 VIC524330 VRY524330 WBU524330 WLQ524330 WVM524330 E589878 JA589866 SW589866 ACS589866 AMO589866 AWK589866 BGG589866 BQC589866 BZY589866 CJU589866 CTQ589866 DDM589866 DNI589866 DXE589866 EHA589866 EQW589866 FAS589866 FKO589866 FUK589866 GEG589866 GOC589866 GXY589866 HHU589866 HRQ589866 IBM589866 ILI589866 IVE589866 JFA589866 JOW589866 JYS589866 KIO589866 KSK589866 LCG589866 LMC589866 LVY589866 MFU589866 MPQ589866 MZM589866 NJI589866 NTE589866 ODA589866 OMW589866 OWS589866 PGO589866 PQK589866 QAG589866 QKC589866 QTY589866 RDU589866 RNQ589866 RXM589866 SHI589866 SRE589866 TBA589866 TKW589866 TUS589866 UEO589866 UOK589866 UYG589866 VIC589866 VRY589866 WBU589866 WLQ589866 WVM589866 E655414 JA655402 SW655402 ACS655402 AMO655402 AWK655402 BGG655402 BQC655402 BZY655402 CJU655402 CTQ655402 DDM655402 DNI655402 DXE655402 EHA655402 EQW655402 FAS655402 FKO655402 FUK655402 GEG655402 GOC655402 GXY655402 HHU655402 HRQ655402 IBM655402 ILI655402 IVE655402 JFA655402 JOW655402 JYS655402 KIO655402 KSK655402 LCG655402 LMC655402 LVY655402 MFU655402 MPQ655402 MZM655402 NJI655402 NTE655402 ODA655402 OMW655402 OWS655402 PGO655402 PQK655402 QAG655402 QKC655402 QTY655402 RDU655402 RNQ655402 RXM655402 SHI655402 SRE655402 TBA655402 TKW655402 TUS655402 UEO655402 UOK655402 UYG655402 VIC655402 VRY655402 WBU655402 WLQ655402 WVM655402 E720950 JA720938 SW720938 ACS720938 AMO720938 AWK720938 BGG720938 BQC720938 BZY720938 CJU720938 CTQ720938 DDM720938 DNI720938 DXE720938 EHA720938 EQW720938 FAS720938 FKO720938 FUK720938 GEG720938 GOC720938 GXY720938 HHU720938 HRQ720938 IBM720938 ILI720938 IVE720938 JFA720938 JOW720938 JYS720938 KIO720938 KSK720938 LCG720938 LMC720938 LVY720938 MFU720938 MPQ720938 MZM720938 NJI720938 NTE720938 ODA720938 OMW720938 OWS720938 PGO720938 PQK720938 QAG720938 QKC720938 QTY720938 RDU720938 RNQ720938 RXM720938 SHI720938 SRE720938 TBA720938 TKW720938 TUS720938 UEO720938 UOK720938 UYG720938 VIC720938 VRY720938 WBU720938 WLQ720938 WVM720938 E786486 JA786474 SW786474 ACS786474 AMO786474 AWK786474 BGG786474 BQC786474 BZY786474 CJU786474 CTQ786474 DDM786474 DNI786474 DXE786474 EHA786474 EQW786474 FAS786474 FKO786474 FUK786474 GEG786474 GOC786474 GXY786474 HHU786474 HRQ786474 IBM786474 ILI786474 IVE786474 JFA786474 JOW786474 JYS786474 KIO786474 KSK786474 LCG786474 LMC786474 LVY786474 MFU786474 MPQ786474 MZM786474 NJI786474 NTE786474 ODA786474 OMW786474 OWS786474 PGO786474 PQK786474 QAG786474 QKC786474 QTY786474 RDU786474 RNQ786474 RXM786474 SHI786474 SRE786474 TBA786474 TKW786474 TUS786474 UEO786474 UOK786474 UYG786474 VIC786474 VRY786474 WBU786474 WLQ786474 WVM786474 E852022 JA852010 SW852010 ACS852010 AMO852010 AWK852010 BGG852010 BQC852010 BZY852010 CJU852010 CTQ852010 DDM852010 DNI852010 DXE852010 EHA852010 EQW852010 FAS852010 FKO852010 FUK852010 GEG852010 GOC852010 GXY852010 HHU852010 HRQ852010 IBM852010 ILI852010 IVE852010 JFA852010 JOW852010 JYS852010 KIO852010 KSK852010 LCG852010 LMC852010 LVY852010 MFU852010 MPQ852010 MZM852010 NJI852010 NTE852010 ODA852010 OMW852010 OWS852010 PGO852010 PQK852010 QAG852010 QKC852010 QTY852010 RDU852010 RNQ852010 RXM852010 SHI852010 SRE852010 TBA852010 TKW852010 TUS852010 UEO852010 UOK852010 UYG852010 VIC852010 VRY852010 WBU852010 WLQ852010 WVM852010 E917558 JA917546 SW917546 ACS917546 AMO917546 AWK917546 BGG917546 BQC917546 BZY917546 CJU917546 CTQ917546 DDM917546 DNI917546 DXE917546 EHA917546 EQW917546 FAS917546 FKO917546 FUK917546 GEG917546 GOC917546 GXY917546 HHU917546 HRQ917546 IBM917546 ILI917546 IVE917546 JFA917546 JOW917546 JYS917546 KIO917546 KSK917546 LCG917546 LMC917546 LVY917546 MFU917546 MPQ917546 MZM917546 NJI917546 NTE917546 ODA917546 OMW917546 OWS917546 PGO917546 PQK917546 QAG917546 QKC917546 QTY917546 RDU917546 RNQ917546 RXM917546 SHI917546 SRE917546 TBA917546 TKW917546 TUS917546 UEO917546 UOK917546 UYG917546 VIC917546 VRY917546 WBU917546 WLQ917546 WVM917546 E983094 JA983082 SW983082 ACS983082 AMO983082 AWK983082 BGG983082 BQC983082 BZY983082 CJU983082 CTQ983082 DDM983082 DNI983082 DXE983082 EHA983082 EQW983082 FAS983082 FKO983082 FUK983082 GEG983082 GOC983082 GXY983082 HHU983082 HRQ983082 IBM983082 ILI983082 IVE983082 JFA983082 JOW983082 JYS983082 KIO983082 KSK983082 LCG983082 LMC983082 LVY983082 MFU983082 MPQ983082 MZM983082 NJI983082 NTE983082 ODA983082 OMW983082 OWS983082 PGO983082 PQK983082 QAG983082 QKC983082 QTY983082 RDU983082 RNQ983082 RXM983082 SHI983082 SRE983082 TBA983082 TKW983082 TUS983082 UEO983082 UOK983082 UYG983082 VIC983082 VRY983082 WBU983082 WLQ983082 WVM983082 UPC983082 G65590 JC65578 SY65578 ACU65578 AMQ65578 AWM65578 BGI65578 BQE65578 CAA65578 CJW65578 CTS65578 DDO65578 DNK65578 DXG65578 EHC65578 EQY65578 FAU65578 FKQ65578 FUM65578 GEI65578 GOE65578 GYA65578 HHW65578 HRS65578 IBO65578 ILK65578 IVG65578 JFC65578 JOY65578 JYU65578 KIQ65578 KSM65578 LCI65578 LME65578 LWA65578 MFW65578 MPS65578 MZO65578 NJK65578 NTG65578 ODC65578 OMY65578 OWU65578 PGQ65578 PQM65578 QAI65578 QKE65578 QUA65578 RDW65578 RNS65578 RXO65578 SHK65578 SRG65578 TBC65578 TKY65578 TUU65578 UEQ65578 UOM65578 UYI65578 VIE65578 VSA65578 WBW65578 WLS65578 WVO65578 G131126 JC131114 SY131114 ACU131114 AMQ131114 AWM131114 BGI131114 BQE131114 CAA131114 CJW131114 CTS131114 DDO131114 DNK131114 DXG131114 EHC131114 EQY131114 FAU131114 FKQ131114 FUM131114 GEI131114 GOE131114 GYA131114 HHW131114 HRS131114 IBO131114 ILK131114 IVG131114 JFC131114 JOY131114 JYU131114 KIQ131114 KSM131114 LCI131114 LME131114 LWA131114 MFW131114 MPS131114 MZO131114 NJK131114 NTG131114 ODC131114 OMY131114 OWU131114 PGQ131114 PQM131114 QAI131114 QKE131114 QUA131114 RDW131114 RNS131114 RXO131114 SHK131114 SRG131114 TBC131114 TKY131114 TUU131114 UEQ131114 UOM131114 UYI131114 VIE131114 VSA131114 WBW131114 WLS131114 WVO131114 G196662 JC196650 SY196650 ACU196650 AMQ196650 AWM196650 BGI196650 BQE196650 CAA196650 CJW196650 CTS196650 DDO196650 DNK196650 DXG196650 EHC196650 EQY196650 FAU196650 FKQ196650 FUM196650 GEI196650 GOE196650 GYA196650 HHW196650 HRS196650 IBO196650 ILK196650 IVG196650 JFC196650 JOY196650 JYU196650 KIQ196650 KSM196650 LCI196650 LME196650 LWA196650 MFW196650 MPS196650 MZO196650 NJK196650 NTG196650 ODC196650 OMY196650 OWU196650 PGQ196650 PQM196650 QAI196650 QKE196650 QUA196650 RDW196650 RNS196650 RXO196650 SHK196650 SRG196650 TBC196650 TKY196650 TUU196650 UEQ196650 UOM196650 UYI196650 VIE196650 VSA196650 WBW196650 WLS196650 WVO196650 G262198 JC262186 SY262186 ACU262186 AMQ262186 AWM262186 BGI262186 BQE262186 CAA262186 CJW262186 CTS262186 DDO262186 DNK262186 DXG262186 EHC262186 EQY262186 FAU262186 FKQ262186 FUM262186 GEI262186 GOE262186 GYA262186 HHW262186 HRS262186 IBO262186 ILK262186 IVG262186 JFC262186 JOY262186 JYU262186 KIQ262186 KSM262186 LCI262186 LME262186 LWA262186 MFW262186 MPS262186 MZO262186 NJK262186 NTG262186 ODC262186 OMY262186 OWU262186 PGQ262186 PQM262186 QAI262186 QKE262186 QUA262186 RDW262186 RNS262186 RXO262186 SHK262186 SRG262186 TBC262186 TKY262186 TUU262186 UEQ262186 UOM262186 UYI262186 VIE262186 VSA262186 WBW262186 WLS262186 WVO262186 G327734 JC327722 SY327722 ACU327722 AMQ327722 AWM327722 BGI327722 BQE327722 CAA327722 CJW327722 CTS327722 DDO327722 DNK327722 DXG327722 EHC327722 EQY327722 FAU327722 FKQ327722 FUM327722 GEI327722 GOE327722 GYA327722 HHW327722 HRS327722 IBO327722 ILK327722 IVG327722 JFC327722 JOY327722 JYU327722 KIQ327722 KSM327722 LCI327722 LME327722 LWA327722 MFW327722 MPS327722 MZO327722 NJK327722 NTG327722 ODC327722 OMY327722 OWU327722 PGQ327722 PQM327722 QAI327722 QKE327722 QUA327722 RDW327722 RNS327722 RXO327722 SHK327722 SRG327722 TBC327722 TKY327722 TUU327722 UEQ327722 UOM327722 UYI327722 VIE327722 VSA327722 WBW327722 WLS327722 WVO327722 G393270 JC393258 SY393258 ACU393258 AMQ393258 AWM393258 BGI393258 BQE393258 CAA393258 CJW393258 CTS393258 DDO393258 DNK393258 DXG393258 EHC393258 EQY393258 FAU393258 FKQ393258 FUM393258 GEI393258 GOE393258 GYA393258 HHW393258 HRS393258 IBO393258 ILK393258 IVG393258 JFC393258 JOY393258 JYU393258 KIQ393258 KSM393258 LCI393258 LME393258 LWA393258 MFW393258 MPS393258 MZO393258 NJK393258 NTG393258 ODC393258 OMY393258 OWU393258 PGQ393258 PQM393258 QAI393258 QKE393258 QUA393258 RDW393258 RNS393258 RXO393258 SHK393258 SRG393258 TBC393258 TKY393258 TUU393258 UEQ393258 UOM393258 UYI393258 VIE393258 VSA393258 WBW393258 WLS393258 WVO393258 G458806 JC458794 SY458794 ACU458794 AMQ458794 AWM458794 BGI458794 BQE458794 CAA458794 CJW458794 CTS458794 DDO458794 DNK458794 DXG458794 EHC458794 EQY458794 FAU458794 FKQ458794 FUM458794 GEI458794 GOE458794 GYA458794 HHW458794 HRS458794 IBO458794 ILK458794 IVG458794 JFC458794 JOY458794 JYU458794 KIQ458794 KSM458794 LCI458794 LME458794 LWA458794 MFW458794 MPS458794 MZO458794 NJK458794 NTG458794 ODC458794 OMY458794 OWU458794 PGQ458794 PQM458794 QAI458794 QKE458794 QUA458794 RDW458794 RNS458794 RXO458794 SHK458794 SRG458794 TBC458794 TKY458794 TUU458794 UEQ458794 UOM458794 UYI458794 VIE458794 VSA458794 WBW458794 WLS458794 WVO458794 G524342 JC524330 SY524330 ACU524330 AMQ524330 AWM524330 BGI524330 BQE524330 CAA524330 CJW524330 CTS524330 DDO524330 DNK524330 DXG524330 EHC524330 EQY524330 FAU524330 FKQ524330 FUM524330 GEI524330 GOE524330 GYA524330 HHW524330 HRS524330 IBO524330 ILK524330 IVG524330 JFC524330 JOY524330 JYU524330 KIQ524330 KSM524330 LCI524330 LME524330 LWA524330 MFW524330 MPS524330 MZO524330 NJK524330 NTG524330 ODC524330 OMY524330 OWU524330 PGQ524330 PQM524330 QAI524330 QKE524330 QUA524330 RDW524330 RNS524330 RXO524330 SHK524330 SRG524330 TBC524330 TKY524330 TUU524330 UEQ524330 UOM524330 UYI524330 VIE524330 VSA524330 WBW524330 WLS524330 WVO524330 G589878 JC589866 SY589866 ACU589866 AMQ589866 AWM589866 BGI589866 BQE589866 CAA589866 CJW589866 CTS589866 DDO589866 DNK589866 DXG589866 EHC589866 EQY589866 FAU589866 FKQ589866 FUM589866 GEI589866 GOE589866 GYA589866 HHW589866 HRS589866 IBO589866 ILK589866 IVG589866 JFC589866 JOY589866 JYU589866 KIQ589866 KSM589866 LCI589866 LME589866 LWA589866 MFW589866 MPS589866 MZO589866 NJK589866 NTG589866 ODC589866 OMY589866 OWU589866 PGQ589866 PQM589866 QAI589866 QKE589866 QUA589866 RDW589866 RNS589866 RXO589866 SHK589866 SRG589866 TBC589866 TKY589866 TUU589866 UEQ589866 UOM589866 UYI589866 VIE589866 VSA589866 WBW589866 WLS589866 WVO589866 G655414 JC655402 SY655402 ACU655402 AMQ655402 AWM655402 BGI655402 BQE655402 CAA655402 CJW655402 CTS655402 DDO655402 DNK655402 DXG655402 EHC655402 EQY655402 FAU655402 FKQ655402 FUM655402 GEI655402 GOE655402 GYA655402 HHW655402 HRS655402 IBO655402 ILK655402 IVG655402 JFC655402 JOY655402 JYU655402 KIQ655402 KSM655402 LCI655402 LME655402 LWA655402 MFW655402 MPS655402 MZO655402 NJK655402 NTG655402 ODC655402 OMY655402 OWU655402 PGQ655402 PQM655402 QAI655402 QKE655402 QUA655402 RDW655402 RNS655402 RXO655402 SHK655402 SRG655402 TBC655402 TKY655402 TUU655402 UEQ655402 UOM655402 UYI655402 VIE655402 VSA655402 WBW655402 WLS655402 WVO655402 G720950 JC720938 SY720938 ACU720938 AMQ720938 AWM720938 BGI720938 BQE720938 CAA720938 CJW720938 CTS720938 DDO720938 DNK720938 DXG720938 EHC720938 EQY720938 FAU720938 FKQ720938 FUM720938 GEI720938 GOE720938 GYA720938 HHW720938 HRS720938 IBO720938 ILK720938 IVG720938 JFC720938 JOY720938 JYU720938 KIQ720938 KSM720938 LCI720938 LME720938 LWA720938 MFW720938 MPS720938 MZO720938 NJK720938 NTG720938 ODC720938 OMY720938 OWU720938 PGQ720938 PQM720938 QAI720938 QKE720938 QUA720938 RDW720938 RNS720938 RXO720938 SHK720938 SRG720938 TBC720938 TKY720938 TUU720938 UEQ720938 UOM720938 UYI720938 VIE720938 VSA720938 WBW720938 WLS720938 WVO720938 G786486 JC786474 SY786474 ACU786474 AMQ786474 AWM786474 BGI786474 BQE786474 CAA786474 CJW786474 CTS786474 DDO786474 DNK786474 DXG786474 EHC786474 EQY786474 FAU786474 FKQ786474 FUM786474 GEI786474 GOE786474 GYA786474 HHW786474 HRS786474 IBO786474 ILK786474 IVG786474 JFC786474 JOY786474 JYU786474 KIQ786474 KSM786474 LCI786474 LME786474 LWA786474 MFW786474 MPS786474 MZO786474 NJK786474 NTG786474 ODC786474 OMY786474 OWU786474 PGQ786474 PQM786474 QAI786474 QKE786474 QUA786474 RDW786474 RNS786474 RXO786474 SHK786474 SRG786474 TBC786474 TKY786474 TUU786474 UEQ786474 UOM786474 UYI786474 VIE786474 VSA786474 WBW786474 WLS786474 WVO786474 G852022 JC852010 SY852010 ACU852010 AMQ852010 AWM852010 BGI852010 BQE852010 CAA852010 CJW852010 CTS852010 DDO852010 DNK852010 DXG852010 EHC852010 EQY852010 FAU852010 FKQ852010 FUM852010 GEI852010 GOE852010 GYA852010 HHW852010 HRS852010 IBO852010 ILK852010 IVG852010 JFC852010 JOY852010 JYU852010 KIQ852010 KSM852010 LCI852010 LME852010 LWA852010 MFW852010 MPS852010 MZO852010 NJK852010 NTG852010 ODC852010 OMY852010 OWU852010 PGQ852010 PQM852010 QAI852010 QKE852010 QUA852010 RDW852010 RNS852010 RXO852010 SHK852010 SRG852010 TBC852010 TKY852010 TUU852010 UEQ852010 UOM852010 UYI852010 VIE852010 VSA852010 WBW852010 WLS852010 WVO852010 G917558 JC917546 SY917546 ACU917546 AMQ917546 AWM917546 BGI917546 BQE917546 CAA917546 CJW917546 CTS917546 DDO917546 DNK917546 DXG917546 EHC917546 EQY917546 FAU917546 FKQ917546 FUM917546 GEI917546 GOE917546 GYA917546 HHW917546 HRS917546 IBO917546 ILK917546 IVG917546 JFC917546 JOY917546 JYU917546 KIQ917546 KSM917546 LCI917546 LME917546 LWA917546 MFW917546 MPS917546 MZO917546 NJK917546 NTG917546 ODC917546 OMY917546 OWU917546 PGQ917546 PQM917546 QAI917546 QKE917546 QUA917546 RDW917546 RNS917546 RXO917546 SHK917546 SRG917546 TBC917546 TKY917546 TUU917546 UEQ917546 UOM917546 UYI917546 VIE917546 VSA917546 WBW917546 WLS917546 WVO917546 G983094 JC983082 SY983082 ACU983082 AMQ983082 AWM983082 BGI983082 BQE983082 CAA983082 CJW983082 CTS983082 DDO983082 DNK983082 DXG983082 EHC983082 EQY983082 FAU983082 FKQ983082 FUM983082 GEI983082 GOE983082 GYA983082 HHW983082 HRS983082 IBO983082 ILK983082 IVG983082 JFC983082 JOY983082 JYU983082 KIQ983082 KSM983082 LCI983082 LME983082 LWA983082 MFW983082 MPS983082 MZO983082 NJK983082 NTG983082 ODC983082 OMY983082 OWU983082 PGQ983082 PQM983082 QAI983082 QKE983082 QUA983082 RDW983082 RNS983082 RXO983082 SHK983082 SRG983082 TBC983082 TKY983082 TUU983082 UEQ983082 UOM983082 UYI983082 VIE983082 VSA983082 WBW983082 WLS983082 WVO983082 VIU983082 K65590 JG65578 TC65578 ACY65578 AMU65578 AWQ65578 BGM65578 BQI65578 CAE65578 CKA65578 CTW65578 DDS65578 DNO65578 DXK65578 EHG65578 ERC65578 FAY65578 FKU65578 FUQ65578 GEM65578 GOI65578 GYE65578 HIA65578 HRW65578 IBS65578 ILO65578 IVK65578 JFG65578 JPC65578 JYY65578 KIU65578 KSQ65578 LCM65578 LMI65578 LWE65578 MGA65578 MPW65578 MZS65578 NJO65578 NTK65578 ODG65578 ONC65578 OWY65578 PGU65578 PQQ65578 QAM65578 QKI65578 QUE65578 REA65578 RNW65578 RXS65578 SHO65578 SRK65578 TBG65578 TLC65578 TUY65578 UEU65578 UOQ65578 UYM65578 VII65578 VSE65578 WCA65578 WLW65578 WVS65578 K131126 JG131114 TC131114 ACY131114 AMU131114 AWQ131114 BGM131114 BQI131114 CAE131114 CKA131114 CTW131114 DDS131114 DNO131114 DXK131114 EHG131114 ERC131114 FAY131114 FKU131114 FUQ131114 GEM131114 GOI131114 GYE131114 HIA131114 HRW131114 IBS131114 ILO131114 IVK131114 JFG131114 JPC131114 JYY131114 KIU131114 KSQ131114 LCM131114 LMI131114 LWE131114 MGA131114 MPW131114 MZS131114 NJO131114 NTK131114 ODG131114 ONC131114 OWY131114 PGU131114 PQQ131114 QAM131114 QKI131114 QUE131114 REA131114 RNW131114 RXS131114 SHO131114 SRK131114 TBG131114 TLC131114 TUY131114 UEU131114 UOQ131114 UYM131114 VII131114 VSE131114 WCA131114 WLW131114 WVS131114 K196662 JG196650 TC196650 ACY196650 AMU196650 AWQ196650 BGM196650 BQI196650 CAE196650 CKA196650 CTW196650 DDS196650 DNO196650 DXK196650 EHG196650 ERC196650 FAY196650 FKU196650 FUQ196650 GEM196650 GOI196650 GYE196650 HIA196650 HRW196650 IBS196650 ILO196650 IVK196650 JFG196650 JPC196650 JYY196650 KIU196650 KSQ196650 LCM196650 LMI196650 LWE196650 MGA196650 MPW196650 MZS196650 NJO196650 NTK196650 ODG196650 ONC196650 OWY196650 PGU196650 PQQ196650 QAM196650 QKI196650 QUE196650 REA196650 RNW196650 RXS196650 SHO196650 SRK196650 TBG196650 TLC196650 TUY196650 UEU196650 UOQ196650 UYM196650 VII196650 VSE196650 WCA196650 WLW196650 WVS196650 K262198 JG262186 TC262186 ACY262186 AMU262186 AWQ262186 BGM262186 BQI262186 CAE262186 CKA262186 CTW262186 DDS262186 DNO262186 DXK262186 EHG262186 ERC262186 FAY262186 FKU262186 FUQ262186 GEM262186 GOI262186 GYE262186 HIA262186 HRW262186 IBS262186 ILO262186 IVK262186 JFG262186 JPC262186 JYY262186 KIU262186 KSQ262186 LCM262186 LMI262186 LWE262186 MGA262186 MPW262186 MZS262186 NJO262186 NTK262186 ODG262186 ONC262186 OWY262186 PGU262186 PQQ262186 QAM262186 QKI262186 QUE262186 REA262186 RNW262186 RXS262186 SHO262186 SRK262186 TBG262186 TLC262186 TUY262186 UEU262186 UOQ262186 UYM262186 VII262186 VSE262186 WCA262186 WLW262186 WVS262186 K327734 JG327722 TC327722 ACY327722 AMU327722 AWQ327722 BGM327722 BQI327722 CAE327722 CKA327722 CTW327722 DDS327722 DNO327722 DXK327722 EHG327722 ERC327722 FAY327722 FKU327722 FUQ327722 GEM327722 GOI327722 GYE327722 HIA327722 HRW327722 IBS327722 ILO327722 IVK327722 JFG327722 JPC327722 JYY327722 KIU327722 KSQ327722 LCM327722 LMI327722 LWE327722 MGA327722 MPW327722 MZS327722 NJO327722 NTK327722 ODG327722 ONC327722 OWY327722 PGU327722 PQQ327722 QAM327722 QKI327722 QUE327722 REA327722 RNW327722 RXS327722 SHO327722 SRK327722 TBG327722 TLC327722 TUY327722 UEU327722 UOQ327722 UYM327722 VII327722 VSE327722 WCA327722 WLW327722 WVS327722 K393270 JG393258 TC393258 ACY393258 AMU393258 AWQ393258 BGM393258 BQI393258 CAE393258 CKA393258 CTW393258 DDS393258 DNO393258 DXK393258 EHG393258 ERC393258 FAY393258 FKU393258 FUQ393258 GEM393258 GOI393258 GYE393258 HIA393258 HRW393258 IBS393258 ILO393258 IVK393258 JFG393258 JPC393258 JYY393258 KIU393258 KSQ393258 LCM393258 LMI393258 LWE393258 MGA393258 MPW393258 MZS393258 NJO393258 NTK393258 ODG393258 ONC393258 OWY393258 PGU393258 PQQ393258 QAM393258 QKI393258 QUE393258 REA393258 RNW393258 RXS393258 SHO393258 SRK393258 TBG393258 TLC393258 TUY393258 UEU393258 UOQ393258 UYM393258 VII393258 VSE393258 WCA393258 WLW393258 WVS393258 K458806 JG458794 TC458794 ACY458794 AMU458794 AWQ458794 BGM458794 BQI458794 CAE458794 CKA458794 CTW458794 DDS458794 DNO458794 DXK458794 EHG458794 ERC458794 FAY458794 FKU458794 FUQ458794 GEM458794 GOI458794 GYE458794 HIA458794 HRW458794 IBS458794 ILO458794 IVK458794 JFG458794 JPC458794 JYY458794 KIU458794 KSQ458794 LCM458794 LMI458794 LWE458794 MGA458794 MPW458794 MZS458794 NJO458794 NTK458794 ODG458794 ONC458794 OWY458794 PGU458794 PQQ458794 QAM458794 QKI458794 QUE458794 REA458794 RNW458794 RXS458794 SHO458794 SRK458794 TBG458794 TLC458794 TUY458794 UEU458794 UOQ458794 UYM458794 VII458794 VSE458794 WCA458794 WLW458794 WVS458794 K524342 JG524330 TC524330 ACY524330 AMU524330 AWQ524330 BGM524330 BQI524330 CAE524330 CKA524330 CTW524330 DDS524330 DNO524330 DXK524330 EHG524330 ERC524330 FAY524330 FKU524330 FUQ524330 GEM524330 GOI524330 GYE524330 HIA524330 HRW524330 IBS524330 ILO524330 IVK524330 JFG524330 JPC524330 JYY524330 KIU524330 KSQ524330 LCM524330 LMI524330 LWE524330 MGA524330 MPW524330 MZS524330 NJO524330 NTK524330 ODG524330 ONC524330 OWY524330 PGU524330 PQQ524330 QAM524330 QKI524330 QUE524330 REA524330 RNW524330 RXS524330 SHO524330 SRK524330 TBG524330 TLC524330 TUY524330 UEU524330 UOQ524330 UYM524330 VII524330 VSE524330 WCA524330 WLW524330 WVS524330 K589878 JG589866 TC589866 ACY589866 AMU589866 AWQ589866 BGM589866 BQI589866 CAE589866 CKA589866 CTW589866 DDS589866 DNO589866 DXK589866 EHG589866 ERC589866 FAY589866 FKU589866 FUQ589866 GEM589866 GOI589866 GYE589866 HIA589866 HRW589866 IBS589866 ILO589866 IVK589866 JFG589866 JPC589866 JYY589866 KIU589866 KSQ589866 LCM589866 LMI589866 LWE589866 MGA589866 MPW589866 MZS589866 NJO589866 NTK589866 ODG589866 ONC589866 OWY589866 PGU589866 PQQ589866 QAM589866 QKI589866 QUE589866 REA589866 RNW589866 RXS589866 SHO589866 SRK589866 TBG589866 TLC589866 TUY589866 UEU589866 UOQ589866 UYM589866 VII589866 VSE589866 WCA589866 WLW589866 WVS589866 K655414 JG655402 TC655402 ACY655402 AMU655402 AWQ655402 BGM655402 BQI655402 CAE655402 CKA655402 CTW655402 DDS655402 DNO655402 DXK655402 EHG655402 ERC655402 FAY655402 FKU655402 FUQ655402 GEM655402 GOI655402 GYE655402 HIA655402 HRW655402 IBS655402 ILO655402 IVK655402 JFG655402 JPC655402 JYY655402 KIU655402 KSQ655402 LCM655402 LMI655402 LWE655402 MGA655402 MPW655402 MZS655402 NJO655402 NTK655402 ODG655402 ONC655402 OWY655402 PGU655402 PQQ655402 QAM655402 QKI655402 QUE655402 REA655402 RNW655402 RXS655402 SHO655402 SRK655402 TBG655402 TLC655402 TUY655402 UEU655402 UOQ655402 UYM655402 VII655402 VSE655402 WCA655402 WLW655402 WVS655402 K720950 JG720938 TC720938 ACY720938 AMU720938 AWQ720938 BGM720938 BQI720938 CAE720938 CKA720938 CTW720938 DDS720938 DNO720938 DXK720938 EHG720938 ERC720938 FAY720938 FKU720938 FUQ720938 GEM720938 GOI720938 GYE720938 HIA720938 HRW720938 IBS720938 ILO720938 IVK720938 JFG720938 JPC720938 JYY720938 KIU720938 KSQ720938 LCM720938 LMI720938 LWE720938 MGA720938 MPW720938 MZS720938 NJO720938 NTK720938 ODG720938 ONC720938 OWY720938 PGU720938 PQQ720938 QAM720938 QKI720938 QUE720938 REA720938 RNW720938 RXS720938 SHO720938 SRK720938 TBG720938 TLC720938 TUY720938 UEU720938 UOQ720938 UYM720938 VII720938 VSE720938 WCA720938 WLW720938 WVS720938 K786486 JG786474 TC786474 ACY786474 AMU786474 AWQ786474 BGM786474 BQI786474 CAE786474 CKA786474 CTW786474 DDS786474 DNO786474 DXK786474 EHG786474 ERC786474 FAY786474 FKU786474 FUQ786474 GEM786474 GOI786474 GYE786474 HIA786474 HRW786474 IBS786474 ILO786474 IVK786474 JFG786474 JPC786474 JYY786474 KIU786474 KSQ786474 LCM786474 LMI786474 LWE786474 MGA786474 MPW786474 MZS786474 NJO786474 NTK786474 ODG786474 ONC786474 OWY786474 PGU786474 PQQ786474 QAM786474 QKI786474 QUE786474 REA786474 RNW786474 RXS786474 SHO786474 SRK786474 TBG786474 TLC786474 TUY786474 UEU786474 UOQ786474 UYM786474 VII786474 VSE786474 WCA786474 WLW786474 WVS786474 K852022 JG852010 TC852010 ACY852010 AMU852010 AWQ852010 BGM852010 BQI852010 CAE852010 CKA852010 CTW852010 DDS852010 DNO852010 DXK852010 EHG852010 ERC852010 FAY852010 FKU852010 FUQ852010 GEM852010 GOI852010 GYE852010 HIA852010 HRW852010 IBS852010 ILO852010 IVK852010 JFG852010 JPC852010 JYY852010 KIU852010 KSQ852010 LCM852010 LMI852010 LWE852010 MGA852010 MPW852010 MZS852010 NJO852010 NTK852010 ODG852010 ONC852010 OWY852010 PGU852010 PQQ852010 QAM852010 QKI852010 QUE852010 REA852010 RNW852010 RXS852010 SHO852010 SRK852010 TBG852010 TLC852010 TUY852010 UEU852010 UOQ852010 UYM852010 VII852010 VSE852010 WCA852010 WLW852010 WVS852010 K917558 JG917546 TC917546 ACY917546 AMU917546 AWQ917546 BGM917546 BQI917546 CAE917546 CKA917546 CTW917546 DDS917546 DNO917546 DXK917546 EHG917546 ERC917546 FAY917546 FKU917546 FUQ917546 GEM917546 GOI917546 GYE917546 HIA917546 HRW917546 IBS917546 ILO917546 IVK917546 JFG917546 JPC917546 JYY917546 KIU917546 KSQ917546 LCM917546 LMI917546 LWE917546 MGA917546 MPW917546 MZS917546 NJO917546 NTK917546 ODG917546 ONC917546 OWY917546 PGU917546 PQQ917546 QAM917546 QKI917546 QUE917546 REA917546 RNW917546 RXS917546 SHO917546 SRK917546 TBG917546 TLC917546 TUY917546 UEU917546 UOQ917546 UYM917546 VII917546 VSE917546 WCA917546 WLW917546 WVS917546 K983094 JG983082 TC983082 ACY983082 AMU983082 AWQ983082 BGM983082 BQI983082 CAE983082 CKA983082 CTW983082 DDS983082 DNO983082 DXK983082 EHG983082 ERC983082 FAY983082 FKU983082 FUQ983082 GEM983082 GOI983082 GYE983082 HIA983082 HRW983082 IBS983082 ILO983082 IVK983082 JFG983082 JPC983082 JYY983082 KIU983082 KSQ983082 LCM983082 LMI983082 LWE983082 MGA983082 MPW983082 MZS983082 NJO983082 NTK983082 ODG983082 ONC983082 OWY983082 PGU983082 PQQ983082 QAM983082 QKI983082 QUE983082 REA983082 RNW983082 RXS983082 SHO983082 SRK983082 TBG983082 TLC983082 TUY983082 UEU983082 UOQ983082 UYM983082 VII983082 VSE983082 WCA983082 WLW983082 WVS983082 TVK983082 O65590 JK65578 TG65578 ADC65578 AMY65578 AWU65578 BGQ65578 BQM65578 CAI65578 CKE65578 CUA65578 DDW65578 DNS65578 DXO65578 EHK65578 ERG65578 FBC65578 FKY65578 FUU65578 GEQ65578 GOM65578 GYI65578 HIE65578 HSA65578 IBW65578 ILS65578 IVO65578 JFK65578 JPG65578 JZC65578 KIY65578 KSU65578 LCQ65578 LMM65578 LWI65578 MGE65578 MQA65578 MZW65578 NJS65578 NTO65578 ODK65578 ONG65578 OXC65578 PGY65578 PQU65578 QAQ65578 QKM65578 QUI65578 REE65578 ROA65578 RXW65578 SHS65578 SRO65578 TBK65578 TLG65578 TVC65578 UEY65578 UOU65578 UYQ65578 VIM65578 VSI65578 WCE65578 WMA65578 WVW65578 O131126 JK131114 TG131114 ADC131114 AMY131114 AWU131114 BGQ131114 BQM131114 CAI131114 CKE131114 CUA131114 DDW131114 DNS131114 DXO131114 EHK131114 ERG131114 FBC131114 FKY131114 FUU131114 GEQ131114 GOM131114 GYI131114 HIE131114 HSA131114 IBW131114 ILS131114 IVO131114 JFK131114 JPG131114 JZC131114 KIY131114 KSU131114 LCQ131114 LMM131114 LWI131114 MGE131114 MQA131114 MZW131114 NJS131114 NTO131114 ODK131114 ONG131114 OXC131114 PGY131114 PQU131114 QAQ131114 QKM131114 QUI131114 REE131114 ROA131114 RXW131114 SHS131114 SRO131114 TBK131114 TLG131114 TVC131114 UEY131114 UOU131114 UYQ131114 VIM131114 VSI131114 WCE131114 WMA131114 WVW131114 O196662 JK196650 TG196650 ADC196650 AMY196650 AWU196650 BGQ196650 BQM196650 CAI196650 CKE196650 CUA196650 DDW196650 DNS196650 DXO196650 EHK196650 ERG196650 FBC196650 FKY196650 FUU196650 GEQ196650 GOM196650 GYI196650 HIE196650 HSA196650 IBW196650 ILS196650 IVO196650 JFK196650 JPG196650 JZC196650 KIY196650 KSU196650 LCQ196650 LMM196650 LWI196650 MGE196650 MQA196650 MZW196650 NJS196650 NTO196650 ODK196650 ONG196650 OXC196650 PGY196650 PQU196650 QAQ196650 QKM196650 QUI196650 REE196650 ROA196650 RXW196650 SHS196650 SRO196650 TBK196650 TLG196650 TVC196650 UEY196650 UOU196650 UYQ196650 VIM196650 VSI196650 WCE196650 WMA196650 WVW196650 O262198 JK262186 TG262186 ADC262186 AMY262186 AWU262186 BGQ262186 BQM262186 CAI262186 CKE262186 CUA262186 DDW262186 DNS262186 DXO262186 EHK262186 ERG262186 FBC262186 FKY262186 FUU262186 GEQ262186 GOM262186 GYI262186 HIE262186 HSA262186 IBW262186 ILS262186 IVO262186 JFK262186 JPG262186 JZC262186 KIY262186 KSU262186 LCQ262186 LMM262186 LWI262186 MGE262186 MQA262186 MZW262186 NJS262186 NTO262186 ODK262186 ONG262186 OXC262186 PGY262186 PQU262186 QAQ262186 QKM262186 QUI262186 REE262186 ROA262186 RXW262186 SHS262186 SRO262186 TBK262186 TLG262186 TVC262186 UEY262186 UOU262186 UYQ262186 VIM262186 VSI262186 WCE262186 WMA262186 WVW262186 O327734 JK327722 TG327722 ADC327722 AMY327722 AWU327722 BGQ327722 BQM327722 CAI327722 CKE327722 CUA327722 DDW327722 DNS327722 DXO327722 EHK327722 ERG327722 FBC327722 FKY327722 FUU327722 GEQ327722 GOM327722 GYI327722 HIE327722 HSA327722 IBW327722 ILS327722 IVO327722 JFK327722 JPG327722 JZC327722 KIY327722 KSU327722 LCQ327722 LMM327722 LWI327722 MGE327722 MQA327722 MZW327722 NJS327722 NTO327722 ODK327722 ONG327722 OXC327722 PGY327722 PQU327722 QAQ327722 QKM327722 QUI327722 REE327722 ROA327722 RXW327722 SHS327722 SRO327722 TBK327722 TLG327722 TVC327722 UEY327722 UOU327722 UYQ327722 VIM327722 VSI327722 WCE327722 WMA327722 WVW327722 O393270 JK393258 TG393258 ADC393258 AMY393258 AWU393258 BGQ393258 BQM393258 CAI393258 CKE393258 CUA393258 DDW393258 DNS393258 DXO393258 EHK393258 ERG393258 FBC393258 FKY393258 FUU393258 GEQ393258 GOM393258 GYI393258 HIE393258 HSA393258 IBW393258 ILS393258 IVO393258 JFK393258 JPG393258 JZC393258 KIY393258 KSU393258 LCQ393258 LMM393258 LWI393258 MGE393258 MQA393258 MZW393258 NJS393258 NTO393258 ODK393258 ONG393258 OXC393258 PGY393258 PQU393258 QAQ393258 QKM393258 QUI393258 REE393258 ROA393258 RXW393258 SHS393258 SRO393258 TBK393258 TLG393258 TVC393258 UEY393258 UOU393258 UYQ393258 VIM393258 VSI393258 WCE393258 WMA393258 WVW393258 O458806 JK458794 TG458794 ADC458794 AMY458794 AWU458794 BGQ458794 BQM458794 CAI458794 CKE458794 CUA458794 DDW458794 DNS458794 DXO458794 EHK458794 ERG458794 FBC458794 FKY458794 FUU458794 GEQ458794 GOM458794 GYI458794 HIE458794 HSA458794 IBW458794 ILS458794 IVO458794 JFK458794 JPG458794 JZC458794 KIY458794 KSU458794 LCQ458794 LMM458794 LWI458794 MGE458794 MQA458794 MZW458794 NJS458794 NTO458794 ODK458794 ONG458794 OXC458794 PGY458794 PQU458794 QAQ458794 QKM458794 QUI458794 REE458794 ROA458794 RXW458794 SHS458794 SRO458794 TBK458794 TLG458794 TVC458794 UEY458794 UOU458794 UYQ458794 VIM458794 VSI458794 WCE458794 WMA458794 WVW458794 O524342 JK524330 TG524330 ADC524330 AMY524330 AWU524330 BGQ524330 BQM524330 CAI524330 CKE524330 CUA524330 DDW524330 DNS524330 DXO524330 EHK524330 ERG524330 FBC524330 FKY524330 FUU524330 GEQ524330 GOM524330 GYI524330 HIE524330 HSA524330 IBW524330 ILS524330 IVO524330 JFK524330 JPG524330 JZC524330 KIY524330 KSU524330 LCQ524330 LMM524330 LWI524330 MGE524330 MQA524330 MZW524330 NJS524330 NTO524330 ODK524330 ONG524330 OXC524330 PGY524330 PQU524330 QAQ524330 QKM524330 QUI524330 REE524330 ROA524330 RXW524330 SHS524330 SRO524330 TBK524330 TLG524330 TVC524330 UEY524330 UOU524330 UYQ524330 VIM524330 VSI524330 WCE524330 WMA524330 WVW524330 O589878 JK589866 TG589866 ADC589866 AMY589866 AWU589866 BGQ589866 BQM589866 CAI589866 CKE589866 CUA589866 DDW589866 DNS589866 DXO589866 EHK589866 ERG589866 FBC589866 FKY589866 FUU589866 GEQ589866 GOM589866 GYI589866 HIE589866 HSA589866 IBW589866 ILS589866 IVO589866 JFK589866 JPG589866 JZC589866 KIY589866 KSU589866 LCQ589866 LMM589866 LWI589866 MGE589866 MQA589866 MZW589866 NJS589866 NTO589866 ODK589866 ONG589866 OXC589866 PGY589866 PQU589866 QAQ589866 QKM589866 QUI589866 REE589866 ROA589866 RXW589866 SHS589866 SRO589866 TBK589866 TLG589866 TVC589866 UEY589866 UOU589866 UYQ589866 VIM589866 VSI589866 WCE589866 WMA589866 WVW589866 O655414 JK655402 TG655402 ADC655402 AMY655402 AWU655402 BGQ655402 BQM655402 CAI655402 CKE655402 CUA655402 DDW655402 DNS655402 DXO655402 EHK655402 ERG655402 FBC655402 FKY655402 FUU655402 GEQ655402 GOM655402 GYI655402 HIE655402 HSA655402 IBW655402 ILS655402 IVO655402 JFK655402 JPG655402 JZC655402 KIY655402 KSU655402 LCQ655402 LMM655402 LWI655402 MGE655402 MQA655402 MZW655402 NJS655402 NTO655402 ODK655402 ONG655402 OXC655402 PGY655402 PQU655402 QAQ655402 QKM655402 QUI655402 REE655402 ROA655402 RXW655402 SHS655402 SRO655402 TBK655402 TLG655402 TVC655402 UEY655402 UOU655402 UYQ655402 VIM655402 VSI655402 WCE655402 WMA655402 WVW655402 O720950 JK720938 TG720938 ADC720938 AMY720938 AWU720938 BGQ720938 BQM720938 CAI720938 CKE720938 CUA720938 DDW720938 DNS720938 DXO720938 EHK720938 ERG720938 FBC720938 FKY720938 FUU720938 GEQ720938 GOM720938 GYI720938 HIE720938 HSA720938 IBW720938 ILS720938 IVO720938 JFK720938 JPG720938 JZC720938 KIY720938 KSU720938 LCQ720938 LMM720938 LWI720938 MGE720938 MQA720938 MZW720938 NJS720938 NTO720938 ODK720938 ONG720938 OXC720938 PGY720938 PQU720938 QAQ720938 QKM720938 QUI720938 REE720938 ROA720938 RXW720938 SHS720938 SRO720938 TBK720938 TLG720938 TVC720938 UEY720938 UOU720938 UYQ720938 VIM720938 VSI720938 WCE720938 WMA720938 WVW720938 O786486 JK786474 TG786474 ADC786474 AMY786474 AWU786474 BGQ786474 BQM786474 CAI786474 CKE786474 CUA786474 DDW786474 DNS786474 DXO786474 EHK786474 ERG786474 FBC786474 FKY786474 FUU786474 GEQ786474 GOM786474 GYI786474 HIE786474 HSA786474 IBW786474 ILS786474 IVO786474 JFK786474 JPG786474 JZC786474 KIY786474 KSU786474 LCQ786474 LMM786474 LWI786474 MGE786474 MQA786474 MZW786474 NJS786474 NTO786474 ODK786474 ONG786474 OXC786474 PGY786474 PQU786474 QAQ786474 QKM786474 QUI786474 REE786474 ROA786474 RXW786474 SHS786474 SRO786474 TBK786474 TLG786474 TVC786474 UEY786474 UOU786474 UYQ786474 VIM786474 VSI786474 WCE786474 WMA786474 WVW786474 O852022 JK852010 TG852010 ADC852010 AMY852010 AWU852010 BGQ852010 BQM852010 CAI852010 CKE852010 CUA852010 DDW852010 DNS852010 DXO852010 EHK852010 ERG852010 FBC852010 FKY852010 FUU852010 GEQ852010 GOM852010 GYI852010 HIE852010 HSA852010 IBW852010 ILS852010 IVO852010 JFK852010 JPG852010 JZC852010 KIY852010 KSU852010 LCQ852010 LMM852010 LWI852010 MGE852010 MQA852010 MZW852010 NJS852010 NTO852010 ODK852010 ONG852010 OXC852010 PGY852010 PQU852010 QAQ852010 QKM852010 QUI852010 REE852010 ROA852010 RXW852010 SHS852010 SRO852010 TBK852010 TLG852010 TVC852010 UEY852010 UOU852010 UYQ852010 VIM852010 VSI852010 WCE852010 WMA852010 WVW852010 O917558 JK917546 TG917546 ADC917546 AMY917546 AWU917546 BGQ917546 BQM917546 CAI917546 CKE917546 CUA917546 DDW917546 DNS917546 DXO917546 EHK917546 ERG917546 FBC917546 FKY917546 FUU917546 GEQ917546 GOM917546 GYI917546 HIE917546 HSA917546 IBW917546 ILS917546 IVO917546 JFK917546 JPG917546 JZC917546 KIY917546 KSU917546 LCQ917546 LMM917546 LWI917546 MGE917546 MQA917546 MZW917546 NJS917546 NTO917546 ODK917546 ONG917546 OXC917546 PGY917546 PQU917546 QAQ917546 QKM917546 QUI917546 REE917546 ROA917546 RXW917546 SHS917546 SRO917546 TBK917546 TLG917546 TVC917546 UEY917546 UOU917546 UYQ917546 VIM917546 VSI917546 WCE917546 WMA917546 WVW917546 O983094 JK983082 TG983082 ADC983082 AMY983082 AWU983082 BGQ983082 BQM983082 CAI983082 CKE983082 CUA983082 DDW983082 DNS983082 DXO983082 EHK983082 ERG983082 FBC983082 FKY983082 FUU983082 GEQ983082 GOM983082 GYI983082 HIE983082 HSA983082 IBW983082 ILS983082 IVO983082 JFK983082 JPG983082 JZC983082 KIY983082 KSU983082 LCQ983082 LMM983082 LWI983082 MGE983082 MQA983082 MZW983082 NJS983082 NTO983082 ODK983082 ONG983082 OXC983082 PGY983082 PQU983082 QAQ983082 QKM983082 QUI983082 REE983082 ROA983082 RXW983082 SHS983082 SRO983082 TBK983082 TLG983082 TVC983082 UEY983082 UOU983082 UYQ983082 VIM983082 VSI983082 WCE983082 WMA983082 WVW983082 WWE983082 Q65590 JM65578 TI65578 ADE65578 ANA65578 AWW65578 BGS65578 BQO65578 CAK65578 CKG65578 CUC65578 DDY65578 DNU65578 DXQ65578 EHM65578 ERI65578 FBE65578 FLA65578 FUW65578 GES65578 GOO65578 GYK65578 HIG65578 HSC65578 IBY65578 ILU65578 IVQ65578 JFM65578 JPI65578 JZE65578 KJA65578 KSW65578 LCS65578 LMO65578 LWK65578 MGG65578 MQC65578 MZY65578 NJU65578 NTQ65578 ODM65578 ONI65578 OXE65578 PHA65578 PQW65578 QAS65578 QKO65578 QUK65578 REG65578 ROC65578 RXY65578 SHU65578 SRQ65578 TBM65578 TLI65578 TVE65578 UFA65578 UOW65578 UYS65578 VIO65578 VSK65578 WCG65578 WMC65578 WVY65578 Q131126 JM131114 TI131114 ADE131114 ANA131114 AWW131114 BGS131114 BQO131114 CAK131114 CKG131114 CUC131114 DDY131114 DNU131114 DXQ131114 EHM131114 ERI131114 FBE131114 FLA131114 FUW131114 GES131114 GOO131114 GYK131114 HIG131114 HSC131114 IBY131114 ILU131114 IVQ131114 JFM131114 JPI131114 JZE131114 KJA131114 KSW131114 LCS131114 LMO131114 LWK131114 MGG131114 MQC131114 MZY131114 NJU131114 NTQ131114 ODM131114 ONI131114 OXE131114 PHA131114 PQW131114 QAS131114 QKO131114 QUK131114 REG131114 ROC131114 RXY131114 SHU131114 SRQ131114 TBM131114 TLI131114 TVE131114 UFA131114 UOW131114 UYS131114 VIO131114 VSK131114 WCG131114 WMC131114 WVY131114 Q196662 JM196650 TI196650 ADE196650 ANA196650 AWW196650 BGS196650 BQO196650 CAK196650 CKG196650 CUC196650 DDY196650 DNU196650 DXQ196650 EHM196650 ERI196650 FBE196650 FLA196650 FUW196650 GES196650 GOO196650 GYK196650 HIG196650 HSC196650 IBY196650 ILU196650 IVQ196650 JFM196650 JPI196650 JZE196650 KJA196650 KSW196650 LCS196650 LMO196650 LWK196650 MGG196650 MQC196650 MZY196650 NJU196650 NTQ196650 ODM196650 ONI196650 OXE196650 PHA196650 PQW196650 QAS196650 QKO196650 QUK196650 REG196650 ROC196650 RXY196650 SHU196650 SRQ196650 TBM196650 TLI196650 TVE196650 UFA196650 UOW196650 UYS196650 VIO196650 VSK196650 WCG196650 WMC196650 WVY196650 Q262198 JM262186 TI262186 ADE262186 ANA262186 AWW262186 BGS262186 BQO262186 CAK262186 CKG262186 CUC262186 DDY262186 DNU262186 DXQ262186 EHM262186 ERI262186 FBE262186 FLA262186 FUW262186 GES262186 GOO262186 GYK262186 HIG262186 HSC262186 IBY262186 ILU262186 IVQ262186 JFM262186 JPI262186 JZE262186 KJA262186 KSW262186 LCS262186 LMO262186 LWK262186 MGG262186 MQC262186 MZY262186 NJU262186 NTQ262186 ODM262186 ONI262186 OXE262186 PHA262186 PQW262186 QAS262186 QKO262186 QUK262186 REG262186 ROC262186 RXY262186 SHU262186 SRQ262186 TBM262186 TLI262186 TVE262186 UFA262186 UOW262186 UYS262186 VIO262186 VSK262186 WCG262186 WMC262186 WVY262186 Q327734 JM327722 TI327722 ADE327722 ANA327722 AWW327722 BGS327722 BQO327722 CAK327722 CKG327722 CUC327722 DDY327722 DNU327722 DXQ327722 EHM327722 ERI327722 FBE327722 FLA327722 FUW327722 GES327722 GOO327722 GYK327722 HIG327722 HSC327722 IBY327722 ILU327722 IVQ327722 JFM327722 JPI327722 JZE327722 KJA327722 KSW327722 LCS327722 LMO327722 LWK327722 MGG327722 MQC327722 MZY327722 NJU327722 NTQ327722 ODM327722 ONI327722 OXE327722 PHA327722 PQW327722 QAS327722 QKO327722 QUK327722 REG327722 ROC327722 RXY327722 SHU327722 SRQ327722 TBM327722 TLI327722 TVE327722 UFA327722 UOW327722 UYS327722 VIO327722 VSK327722 WCG327722 WMC327722 WVY327722 Q393270 JM393258 TI393258 ADE393258 ANA393258 AWW393258 BGS393258 BQO393258 CAK393258 CKG393258 CUC393258 DDY393258 DNU393258 DXQ393258 EHM393258 ERI393258 FBE393258 FLA393258 FUW393258 GES393258 GOO393258 GYK393258 HIG393258 HSC393258 IBY393258 ILU393258 IVQ393258 JFM393258 JPI393258 JZE393258 KJA393258 KSW393258 LCS393258 LMO393258 LWK393258 MGG393258 MQC393258 MZY393258 NJU393258 NTQ393258 ODM393258 ONI393258 OXE393258 PHA393258 PQW393258 QAS393258 QKO393258 QUK393258 REG393258 ROC393258 RXY393258 SHU393258 SRQ393258 TBM393258 TLI393258 TVE393258 UFA393258 UOW393258 UYS393258 VIO393258 VSK393258 WCG393258 WMC393258 WVY393258 Q458806 JM458794 TI458794 ADE458794 ANA458794 AWW458794 BGS458794 BQO458794 CAK458794 CKG458794 CUC458794 DDY458794 DNU458794 DXQ458794 EHM458794 ERI458794 FBE458794 FLA458794 FUW458794 GES458794 GOO458794 GYK458794 HIG458794 HSC458794 IBY458794 ILU458794 IVQ458794 JFM458794 JPI458794 JZE458794 KJA458794 KSW458794 LCS458794 LMO458794 LWK458794 MGG458794 MQC458794 MZY458794 NJU458794 NTQ458794 ODM458794 ONI458794 OXE458794 PHA458794 PQW458794 QAS458794 QKO458794 QUK458794 REG458794 ROC458794 RXY458794 SHU458794 SRQ458794 TBM458794 TLI458794 TVE458794 UFA458794 UOW458794 UYS458794 VIO458794 VSK458794 WCG458794 WMC458794 WVY458794 Q524342 JM524330 TI524330 ADE524330 ANA524330 AWW524330 BGS524330 BQO524330 CAK524330 CKG524330 CUC524330 DDY524330 DNU524330 DXQ524330 EHM524330 ERI524330 FBE524330 FLA524330 FUW524330 GES524330 GOO524330 GYK524330 HIG524330 HSC524330 IBY524330 ILU524330 IVQ524330 JFM524330 JPI524330 JZE524330 KJA524330 KSW524330 LCS524330 LMO524330 LWK524330 MGG524330 MQC524330 MZY524330 NJU524330 NTQ524330 ODM524330 ONI524330 OXE524330 PHA524330 PQW524330 QAS524330 QKO524330 QUK524330 REG524330 ROC524330 RXY524330 SHU524330 SRQ524330 TBM524330 TLI524330 TVE524330 UFA524330 UOW524330 UYS524330 VIO524330 VSK524330 WCG524330 WMC524330 WVY524330 Q589878 JM589866 TI589866 ADE589866 ANA589866 AWW589866 BGS589866 BQO589866 CAK589866 CKG589866 CUC589866 DDY589866 DNU589866 DXQ589866 EHM589866 ERI589866 FBE589866 FLA589866 FUW589866 GES589866 GOO589866 GYK589866 HIG589866 HSC589866 IBY589866 ILU589866 IVQ589866 JFM589866 JPI589866 JZE589866 KJA589866 KSW589866 LCS589866 LMO589866 LWK589866 MGG589866 MQC589866 MZY589866 NJU589866 NTQ589866 ODM589866 ONI589866 OXE589866 PHA589866 PQW589866 QAS589866 QKO589866 QUK589866 REG589866 ROC589866 RXY589866 SHU589866 SRQ589866 TBM589866 TLI589866 TVE589866 UFA589866 UOW589866 UYS589866 VIO589866 VSK589866 WCG589866 WMC589866 WVY589866 Q655414 JM655402 TI655402 ADE655402 ANA655402 AWW655402 BGS655402 BQO655402 CAK655402 CKG655402 CUC655402 DDY655402 DNU655402 DXQ655402 EHM655402 ERI655402 FBE655402 FLA655402 FUW655402 GES655402 GOO655402 GYK655402 HIG655402 HSC655402 IBY655402 ILU655402 IVQ655402 JFM655402 JPI655402 JZE655402 KJA655402 KSW655402 LCS655402 LMO655402 LWK655402 MGG655402 MQC655402 MZY655402 NJU655402 NTQ655402 ODM655402 ONI655402 OXE655402 PHA655402 PQW655402 QAS655402 QKO655402 QUK655402 REG655402 ROC655402 RXY655402 SHU655402 SRQ655402 TBM655402 TLI655402 TVE655402 UFA655402 UOW655402 UYS655402 VIO655402 VSK655402 WCG655402 WMC655402 WVY655402 Q720950 JM720938 TI720938 ADE720938 ANA720938 AWW720938 BGS720938 BQO720938 CAK720938 CKG720938 CUC720938 DDY720938 DNU720938 DXQ720938 EHM720938 ERI720938 FBE720938 FLA720938 FUW720938 GES720938 GOO720938 GYK720938 HIG720938 HSC720938 IBY720938 ILU720938 IVQ720938 JFM720938 JPI720938 JZE720938 KJA720938 KSW720938 LCS720938 LMO720938 LWK720938 MGG720938 MQC720938 MZY720938 NJU720938 NTQ720938 ODM720938 ONI720938 OXE720938 PHA720938 PQW720938 QAS720938 QKO720938 QUK720938 REG720938 ROC720938 RXY720938 SHU720938 SRQ720938 TBM720938 TLI720938 TVE720938 UFA720938 UOW720938 UYS720938 VIO720938 VSK720938 WCG720938 WMC720938 WVY720938 Q786486 JM786474 TI786474 ADE786474 ANA786474 AWW786474 BGS786474 BQO786474 CAK786474 CKG786474 CUC786474 DDY786474 DNU786474 DXQ786474 EHM786474 ERI786474 FBE786474 FLA786474 FUW786474 GES786474 GOO786474 GYK786474 HIG786474 HSC786474 IBY786474 ILU786474 IVQ786474 JFM786474 JPI786474 JZE786474 KJA786474 KSW786474 LCS786474 LMO786474 LWK786474 MGG786474 MQC786474 MZY786474 NJU786474 NTQ786474 ODM786474 ONI786474 OXE786474 PHA786474 PQW786474 QAS786474 QKO786474 QUK786474 REG786474 ROC786474 RXY786474 SHU786474 SRQ786474 TBM786474 TLI786474 TVE786474 UFA786474 UOW786474 UYS786474 VIO786474 VSK786474 WCG786474 WMC786474 WVY786474 Q852022 JM852010 TI852010 ADE852010 ANA852010 AWW852010 BGS852010 BQO852010 CAK852010 CKG852010 CUC852010 DDY852010 DNU852010 DXQ852010 EHM852010 ERI852010 FBE852010 FLA852010 FUW852010 GES852010 GOO852010 GYK852010 HIG852010 HSC852010 IBY852010 ILU852010 IVQ852010 JFM852010 JPI852010 JZE852010 KJA852010 KSW852010 LCS852010 LMO852010 LWK852010 MGG852010 MQC852010 MZY852010 NJU852010 NTQ852010 ODM852010 ONI852010 OXE852010 PHA852010 PQW852010 QAS852010 QKO852010 QUK852010 REG852010 ROC852010 RXY852010 SHU852010 SRQ852010 TBM852010 TLI852010 TVE852010 UFA852010 UOW852010 UYS852010 VIO852010 VSK852010 WCG852010 WMC852010 WVY852010 Q917558 JM917546 TI917546 ADE917546 ANA917546 AWW917546 BGS917546 BQO917546 CAK917546 CKG917546 CUC917546 DDY917546 DNU917546 DXQ917546 EHM917546 ERI917546 FBE917546 FLA917546 FUW917546 GES917546 GOO917546 GYK917546 HIG917546 HSC917546 IBY917546 ILU917546 IVQ917546 JFM917546 JPI917546 JZE917546 KJA917546 KSW917546 LCS917546 LMO917546 LWK917546 MGG917546 MQC917546 MZY917546 NJU917546 NTQ917546 ODM917546 ONI917546 OXE917546 PHA917546 PQW917546 QAS917546 QKO917546 QUK917546 REG917546 ROC917546 RXY917546 SHU917546 SRQ917546 TBM917546 TLI917546 TVE917546 UFA917546 UOW917546 UYS917546 VIO917546 VSK917546 WCG917546 WMC917546 WVY917546 Q983094 JM983082 TI983082 ADE983082 ANA983082 AWW983082 BGS983082 BQO983082 CAK983082 CKG983082 CUC983082 DDY983082 DNU983082 DXQ983082 EHM983082 ERI983082 FBE983082 FLA983082 FUW983082 GES983082 GOO983082 GYK983082 HIG983082 HSC983082 IBY983082 ILU983082 IVQ983082 JFM983082 JPI983082 JZE983082 KJA983082 KSW983082 LCS983082 LMO983082 LWK983082 MGG983082 MQC983082 MZY983082 NJU983082 NTQ983082 ODM983082 ONI983082 OXE983082 PHA983082 PQW983082 QAS983082 QKO983082 QUK983082 REG983082 ROC983082 RXY983082 SHU983082 SRQ983082 TBM983082 TLI983082 TVE983082 UFA983082 UOW983082 UYS983082 VIO983082 VSK983082 WCG983082 WMC983082 WVY983082 WMI983082 S65590 JO65578 TK65578 ADG65578 ANC65578 AWY65578 BGU65578 BQQ65578 CAM65578 CKI65578 CUE65578 DEA65578 DNW65578 DXS65578 EHO65578 ERK65578 FBG65578 FLC65578 FUY65578 GEU65578 GOQ65578 GYM65578 HII65578 HSE65578 ICA65578 ILW65578 IVS65578 JFO65578 JPK65578 JZG65578 KJC65578 KSY65578 LCU65578 LMQ65578 LWM65578 MGI65578 MQE65578 NAA65578 NJW65578 NTS65578 ODO65578 ONK65578 OXG65578 PHC65578 PQY65578 QAU65578 QKQ65578 QUM65578 REI65578 ROE65578 RYA65578 SHW65578 SRS65578 TBO65578 TLK65578 TVG65578 UFC65578 UOY65578 UYU65578 VIQ65578 VSM65578 WCI65578 WME65578 WWA65578 S131126 JO131114 TK131114 ADG131114 ANC131114 AWY131114 BGU131114 BQQ131114 CAM131114 CKI131114 CUE131114 DEA131114 DNW131114 DXS131114 EHO131114 ERK131114 FBG131114 FLC131114 FUY131114 GEU131114 GOQ131114 GYM131114 HII131114 HSE131114 ICA131114 ILW131114 IVS131114 JFO131114 JPK131114 JZG131114 KJC131114 KSY131114 LCU131114 LMQ131114 LWM131114 MGI131114 MQE131114 NAA131114 NJW131114 NTS131114 ODO131114 ONK131114 OXG131114 PHC131114 PQY131114 QAU131114 QKQ131114 QUM131114 REI131114 ROE131114 RYA131114 SHW131114 SRS131114 TBO131114 TLK131114 TVG131114 UFC131114 UOY131114 UYU131114 VIQ131114 VSM131114 WCI131114 WME131114 WWA131114 S196662 JO196650 TK196650 ADG196650 ANC196650 AWY196650 BGU196650 BQQ196650 CAM196650 CKI196650 CUE196650 DEA196650 DNW196650 DXS196650 EHO196650 ERK196650 FBG196650 FLC196650 FUY196650 GEU196650 GOQ196650 GYM196650 HII196650 HSE196650 ICA196650 ILW196650 IVS196650 JFO196650 JPK196650 JZG196650 KJC196650 KSY196650 LCU196650 LMQ196650 LWM196650 MGI196650 MQE196650 NAA196650 NJW196650 NTS196650 ODO196650 ONK196650 OXG196650 PHC196650 PQY196650 QAU196650 QKQ196650 QUM196650 REI196650 ROE196650 RYA196650 SHW196650 SRS196650 TBO196650 TLK196650 TVG196650 UFC196650 UOY196650 UYU196650 VIQ196650 VSM196650 WCI196650 WME196650 WWA196650 S262198 JO262186 TK262186 ADG262186 ANC262186 AWY262186 BGU262186 BQQ262186 CAM262186 CKI262186 CUE262186 DEA262186 DNW262186 DXS262186 EHO262186 ERK262186 FBG262186 FLC262186 FUY262186 GEU262186 GOQ262186 GYM262186 HII262186 HSE262186 ICA262186 ILW262186 IVS262186 JFO262186 JPK262186 JZG262186 KJC262186 KSY262186 LCU262186 LMQ262186 LWM262186 MGI262186 MQE262186 NAA262186 NJW262186 NTS262186 ODO262186 ONK262186 OXG262186 PHC262186 PQY262186 QAU262186 QKQ262186 QUM262186 REI262186 ROE262186 RYA262186 SHW262186 SRS262186 TBO262186 TLK262186 TVG262186 UFC262186 UOY262186 UYU262186 VIQ262186 VSM262186 WCI262186 WME262186 WWA262186 S327734 JO327722 TK327722 ADG327722 ANC327722 AWY327722 BGU327722 BQQ327722 CAM327722 CKI327722 CUE327722 DEA327722 DNW327722 DXS327722 EHO327722 ERK327722 FBG327722 FLC327722 FUY327722 GEU327722 GOQ327722 GYM327722 HII327722 HSE327722 ICA327722 ILW327722 IVS327722 JFO327722 JPK327722 JZG327722 KJC327722 KSY327722 LCU327722 LMQ327722 LWM327722 MGI327722 MQE327722 NAA327722 NJW327722 NTS327722 ODO327722 ONK327722 OXG327722 PHC327722 PQY327722 QAU327722 QKQ327722 QUM327722 REI327722 ROE327722 RYA327722 SHW327722 SRS327722 TBO327722 TLK327722 TVG327722 UFC327722 UOY327722 UYU327722 VIQ327722 VSM327722 WCI327722 WME327722 WWA327722 S393270 JO393258 TK393258 ADG393258 ANC393258 AWY393258 BGU393258 BQQ393258 CAM393258 CKI393258 CUE393258 DEA393258 DNW393258 DXS393258 EHO393258 ERK393258 FBG393258 FLC393258 FUY393258 GEU393258 GOQ393258 GYM393258 HII393258 HSE393258 ICA393258 ILW393258 IVS393258 JFO393258 JPK393258 JZG393258 KJC393258 KSY393258 LCU393258 LMQ393258 LWM393258 MGI393258 MQE393258 NAA393258 NJW393258 NTS393258 ODO393258 ONK393258 OXG393258 PHC393258 PQY393258 QAU393258 QKQ393258 QUM393258 REI393258 ROE393258 RYA393258 SHW393258 SRS393258 TBO393258 TLK393258 TVG393258 UFC393258 UOY393258 UYU393258 VIQ393258 VSM393258 WCI393258 WME393258 WWA393258 S458806 JO458794 TK458794 ADG458794 ANC458794 AWY458794 BGU458794 BQQ458794 CAM458794 CKI458794 CUE458794 DEA458794 DNW458794 DXS458794 EHO458794 ERK458794 FBG458794 FLC458794 FUY458794 GEU458794 GOQ458794 GYM458794 HII458794 HSE458794 ICA458794 ILW458794 IVS458794 JFO458794 JPK458794 JZG458794 KJC458794 KSY458794 LCU458794 LMQ458794 LWM458794 MGI458794 MQE458794 NAA458794 NJW458794 NTS458794 ODO458794 ONK458794 OXG458794 PHC458794 PQY458794 QAU458794 QKQ458794 QUM458794 REI458794 ROE458794 RYA458794 SHW458794 SRS458794 TBO458794 TLK458794 TVG458794 UFC458794 UOY458794 UYU458794 VIQ458794 VSM458794 WCI458794 WME458794 WWA458794 S524342 JO524330 TK524330 ADG524330 ANC524330 AWY524330 BGU524330 BQQ524330 CAM524330 CKI524330 CUE524330 DEA524330 DNW524330 DXS524330 EHO524330 ERK524330 FBG524330 FLC524330 FUY524330 GEU524330 GOQ524330 GYM524330 HII524330 HSE524330 ICA524330 ILW524330 IVS524330 JFO524330 JPK524330 JZG524330 KJC524330 KSY524330 LCU524330 LMQ524330 LWM524330 MGI524330 MQE524330 NAA524330 NJW524330 NTS524330 ODO524330 ONK524330 OXG524330 PHC524330 PQY524330 QAU524330 QKQ524330 QUM524330 REI524330 ROE524330 RYA524330 SHW524330 SRS524330 TBO524330 TLK524330 TVG524330 UFC524330 UOY524330 UYU524330 VIQ524330 VSM524330 WCI524330 WME524330 WWA524330 S589878 JO589866 TK589866 ADG589866 ANC589866 AWY589866 BGU589866 BQQ589866 CAM589866 CKI589866 CUE589866 DEA589866 DNW589866 DXS589866 EHO589866 ERK589866 FBG589866 FLC589866 FUY589866 GEU589866 GOQ589866 GYM589866 HII589866 HSE589866 ICA589866 ILW589866 IVS589866 JFO589866 JPK589866 JZG589866 KJC589866 KSY589866 LCU589866 LMQ589866 LWM589866 MGI589866 MQE589866 NAA589866 NJW589866 NTS589866 ODO589866 ONK589866 OXG589866 PHC589866 PQY589866 QAU589866 QKQ589866 QUM589866 REI589866 ROE589866 RYA589866 SHW589866 SRS589866 TBO589866 TLK589866 TVG589866 UFC589866 UOY589866 UYU589866 VIQ589866 VSM589866 WCI589866 WME589866 WWA589866 S655414 JO655402 TK655402 ADG655402 ANC655402 AWY655402 BGU655402 BQQ655402 CAM655402 CKI655402 CUE655402 DEA655402 DNW655402 DXS655402 EHO655402 ERK655402 FBG655402 FLC655402 FUY655402 GEU655402 GOQ655402 GYM655402 HII655402 HSE655402 ICA655402 ILW655402 IVS655402 JFO655402 JPK655402 JZG655402 KJC655402 KSY655402 LCU655402 LMQ655402 LWM655402 MGI655402 MQE655402 NAA655402 NJW655402 NTS655402 ODO655402 ONK655402 OXG655402 PHC655402 PQY655402 QAU655402 QKQ655402 QUM655402 REI655402 ROE655402 RYA655402 SHW655402 SRS655402 TBO655402 TLK655402 TVG655402 UFC655402 UOY655402 UYU655402 VIQ655402 VSM655402 WCI655402 WME655402 WWA655402 S720950 JO720938 TK720938 ADG720938 ANC720938 AWY720938 BGU720938 BQQ720938 CAM720938 CKI720938 CUE720938 DEA720938 DNW720938 DXS720938 EHO720938 ERK720938 FBG720938 FLC720938 FUY720938 GEU720938 GOQ720938 GYM720938 HII720938 HSE720938 ICA720938 ILW720938 IVS720938 JFO720938 JPK720938 JZG720938 KJC720938 KSY720938 LCU720938 LMQ720938 LWM720938 MGI720938 MQE720938 NAA720938 NJW720938 NTS720938 ODO720938 ONK720938 OXG720938 PHC720938 PQY720938 QAU720938 QKQ720938 QUM720938 REI720938 ROE720938 RYA720938 SHW720938 SRS720938 TBO720938 TLK720938 TVG720938 UFC720938 UOY720938 UYU720938 VIQ720938 VSM720938 WCI720938 WME720938 WWA720938 S786486 JO786474 TK786474 ADG786474 ANC786474 AWY786474 BGU786474 BQQ786474 CAM786474 CKI786474 CUE786474 DEA786474 DNW786474 DXS786474 EHO786474 ERK786474 FBG786474 FLC786474 FUY786474 GEU786474 GOQ786474 GYM786474 HII786474 HSE786474 ICA786474 ILW786474 IVS786474 JFO786474 JPK786474 JZG786474 KJC786474 KSY786474 LCU786474 LMQ786474 LWM786474 MGI786474 MQE786474 NAA786474 NJW786474 NTS786474 ODO786474 ONK786474 OXG786474 PHC786474 PQY786474 QAU786474 QKQ786474 QUM786474 REI786474 ROE786474 RYA786474 SHW786474 SRS786474 TBO786474 TLK786474 TVG786474 UFC786474 UOY786474 UYU786474 VIQ786474 VSM786474 WCI786474 WME786474 WWA786474 S852022 JO852010 TK852010 ADG852010 ANC852010 AWY852010 BGU852010 BQQ852010 CAM852010 CKI852010 CUE852010 DEA852010 DNW852010 DXS852010 EHO852010 ERK852010 FBG852010 FLC852010 FUY852010 GEU852010 GOQ852010 GYM852010 HII852010 HSE852010 ICA852010 ILW852010 IVS852010 JFO852010 JPK852010 JZG852010 KJC852010 KSY852010 LCU852010 LMQ852010 LWM852010 MGI852010 MQE852010 NAA852010 NJW852010 NTS852010 ODO852010 ONK852010 OXG852010 PHC852010 PQY852010 QAU852010 QKQ852010 QUM852010 REI852010 ROE852010 RYA852010 SHW852010 SRS852010 TBO852010 TLK852010 TVG852010 UFC852010 UOY852010 UYU852010 VIQ852010 VSM852010 WCI852010 WME852010 WWA852010 S917558 JO917546 TK917546 ADG917546 ANC917546 AWY917546 BGU917546 BQQ917546 CAM917546 CKI917546 CUE917546 DEA917546 DNW917546 DXS917546 EHO917546 ERK917546 FBG917546 FLC917546 FUY917546 GEU917546 GOQ917546 GYM917546 HII917546 HSE917546 ICA917546 ILW917546 IVS917546 JFO917546 JPK917546 JZG917546 KJC917546 KSY917546 LCU917546 LMQ917546 LWM917546 MGI917546 MQE917546 NAA917546 NJW917546 NTS917546 ODO917546 ONK917546 OXG917546 PHC917546 PQY917546 QAU917546 QKQ917546 QUM917546 REI917546 ROE917546 RYA917546 SHW917546 SRS917546 TBO917546 TLK917546 TVG917546 UFC917546 UOY917546 UYU917546 VIQ917546 VSM917546 WCI917546 WME917546 WWA917546 S983094 JO983082 TK983082 ADG983082 ANC983082 AWY983082 BGU983082 BQQ983082 CAM983082 CKI983082 CUE983082 DEA983082 DNW983082 DXS983082 EHO983082 ERK983082 FBG983082 FLC983082 FUY983082 GEU983082 GOQ983082 GYM983082 HII983082 HSE983082 ICA983082 ILW983082 IVS983082 JFO983082 JPK983082 JZG983082 KJC983082 KSY983082 LCU983082 LMQ983082 LWM983082 MGI983082 MQE983082 NAA983082 NJW983082 NTS983082 ODO983082 ONK983082 OXG983082 PHC983082 PQY983082 QAU983082 QKQ983082 QUM983082 REI983082 ROE983082 RYA983082 SHW983082 SRS983082 TBO983082 TLK983082 TVG983082 UFC983082 UOY983082 UYU983082 VIQ983082 VSM983082 WCI983082 WME983082 WWA983082 WCM983082 U65590 JQ65578 TM65578 ADI65578 ANE65578 AXA65578 BGW65578 BQS65578 CAO65578 CKK65578 CUG65578 DEC65578 DNY65578 DXU65578 EHQ65578 ERM65578 FBI65578 FLE65578 FVA65578 GEW65578 GOS65578 GYO65578 HIK65578 HSG65578 ICC65578 ILY65578 IVU65578 JFQ65578 JPM65578 JZI65578 KJE65578 KTA65578 LCW65578 LMS65578 LWO65578 MGK65578 MQG65578 NAC65578 NJY65578 NTU65578 ODQ65578 ONM65578 OXI65578 PHE65578 PRA65578 QAW65578 QKS65578 QUO65578 REK65578 ROG65578 RYC65578 SHY65578 SRU65578 TBQ65578 TLM65578 TVI65578 UFE65578 UPA65578 UYW65578 VIS65578 VSO65578 WCK65578 WMG65578 WWC65578 U131126 JQ131114 TM131114 ADI131114 ANE131114 AXA131114 BGW131114 BQS131114 CAO131114 CKK131114 CUG131114 DEC131114 DNY131114 DXU131114 EHQ131114 ERM131114 FBI131114 FLE131114 FVA131114 GEW131114 GOS131114 GYO131114 HIK131114 HSG131114 ICC131114 ILY131114 IVU131114 JFQ131114 JPM131114 JZI131114 KJE131114 KTA131114 LCW131114 LMS131114 LWO131114 MGK131114 MQG131114 NAC131114 NJY131114 NTU131114 ODQ131114 ONM131114 OXI131114 PHE131114 PRA131114 QAW131114 QKS131114 QUO131114 REK131114 ROG131114 RYC131114 SHY131114 SRU131114 TBQ131114 TLM131114 TVI131114 UFE131114 UPA131114 UYW131114 VIS131114 VSO131114 WCK131114 WMG131114 WWC131114 U196662 JQ196650 TM196650 ADI196650 ANE196650 AXA196650 BGW196650 BQS196650 CAO196650 CKK196650 CUG196650 DEC196650 DNY196650 DXU196650 EHQ196650 ERM196650 FBI196650 FLE196650 FVA196650 GEW196650 GOS196650 GYO196650 HIK196650 HSG196650 ICC196650 ILY196650 IVU196650 JFQ196650 JPM196650 JZI196650 KJE196650 KTA196650 LCW196650 LMS196650 LWO196650 MGK196650 MQG196650 NAC196650 NJY196650 NTU196650 ODQ196650 ONM196650 OXI196650 PHE196650 PRA196650 QAW196650 QKS196650 QUO196650 REK196650 ROG196650 RYC196650 SHY196650 SRU196650 TBQ196650 TLM196650 TVI196650 UFE196650 UPA196650 UYW196650 VIS196650 VSO196650 WCK196650 WMG196650 WWC196650 U262198 JQ262186 TM262186 ADI262186 ANE262186 AXA262186 BGW262186 BQS262186 CAO262186 CKK262186 CUG262186 DEC262186 DNY262186 DXU262186 EHQ262186 ERM262186 FBI262186 FLE262186 FVA262186 GEW262186 GOS262186 GYO262186 HIK262186 HSG262186 ICC262186 ILY262186 IVU262186 JFQ262186 JPM262186 JZI262186 KJE262186 KTA262186 LCW262186 LMS262186 LWO262186 MGK262186 MQG262186 NAC262186 NJY262186 NTU262186 ODQ262186 ONM262186 OXI262186 PHE262186 PRA262186 QAW262186 QKS262186 QUO262186 REK262186 ROG262186 RYC262186 SHY262186 SRU262186 TBQ262186 TLM262186 TVI262186 UFE262186 UPA262186 UYW262186 VIS262186 VSO262186 WCK262186 WMG262186 WWC262186 U327734 JQ327722 TM327722 ADI327722 ANE327722 AXA327722 BGW327722 BQS327722 CAO327722 CKK327722 CUG327722 DEC327722 DNY327722 DXU327722 EHQ327722 ERM327722 FBI327722 FLE327722 FVA327722 GEW327722 GOS327722 GYO327722 HIK327722 HSG327722 ICC327722 ILY327722 IVU327722 JFQ327722 JPM327722 JZI327722 KJE327722 KTA327722 LCW327722 LMS327722 LWO327722 MGK327722 MQG327722 NAC327722 NJY327722 NTU327722 ODQ327722 ONM327722 OXI327722 PHE327722 PRA327722 QAW327722 QKS327722 QUO327722 REK327722 ROG327722 RYC327722 SHY327722 SRU327722 TBQ327722 TLM327722 TVI327722 UFE327722 UPA327722 UYW327722 VIS327722 VSO327722 WCK327722 WMG327722 WWC327722 U393270 JQ393258 TM393258 ADI393258 ANE393258 AXA393258 BGW393258 BQS393258 CAO393258 CKK393258 CUG393258 DEC393258 DNY393258 DXU393258 EHQ393258 ERM393258 FBI393258 FLE393258 FVA393258 GEW393258 GOS393258 GYO393258 HIK393258 HSG393258 ICC393258 ILY393258 IVU393258 JFQ393258 JPM393258 JZI393258 KJE393258 KTA393258 LCW393258 LMS393258 LWO393258 MGK393258 MQG393258 NAC393258 NJY393258 NTU393258 ODQ393258 ONM393258 OXI393258 PHE393258 PRA393258 QAW393258 QKS393258 QUO393258 REK393258 ROG393258 RYC393258 SHY393258 SRU393258 TBQ393258 TLM393258 TVI393258 UFE393258 UPA393258 UYW393258 VIS393258 VSO393258 WCK393258 WMG393258 WWC393258 U458806 JQ458794 TM458794 ADI458794 ANE458794 AXA458794 BGW458794 BQS458794 CAO458794 CKK458794 CUG458794 DEC458794 DNY458794 DXU458794 EHQ458794 ERM458794 FBI458794 FLE458794 FVA458794 GEW458794 GOS458794 GYO458794 HIK458794 HSG458794 ICC458794 ILY458794 IVU458794 JFQ458794 JPM458794 JZI458794 KJE458794 KTA458794 LCW458794 LMS458794 LWO458794 MGK458794 MQG458794 NAC458794 NJY458794 NTU458794 ODQ458794 ONM458794 OXI458794 PHE458794 PRA458794 QAW458794 QKS458794 QUO458794 REK458794 ROG458794 RYC458794 SHY458794 SRU458794 TBQ458794 TLM458794 TVI458794 UFE458794 UPA458794 UYW458794 VIS458794 VSO458794 WCK458794 WMG458794 WWC458794 U524342 JQ524330 TM524330 ADI524330 ANE524330 AXA524330 BGW524330 BQS524330 CAO524330 CKK524330 CUG524330 DEC524330 DNY524330 DXU524330 EHQ524330 ERM524330 FBI524330 FLE524330 FVA524330 GEW524330 GOS524330 GYO524330 HIK524330 HSG524330 ICC524330 ILY524330 IVU524330 JFQ524330 JPM524330 JZI524330 KJE524330 KTA524330 LCW524330 LMS524330 LWO524330 MGK524330 MQG524330 NAC524330 NJY524330 NTU524330 ODQ524330 ONM524330 OXI524330 PHE524330 PRA524330 QAW524330 QKS524330 QUO524330 REK524330 ROG524330 RYC524330 SHY524330 SRU524330 TBQ524330 TLM524330 TVI524330 UFE524330 UPA524330 UYW524330 VIS524330 VSO524330 WCK524330 WMG524330 WWC524330 U589878 JQ589866 TM589866 ADI589866 ANE589866 AXA589866 BGW589866 BQS589866 CAO589866 CKK589866 CUG589866 DEC589866 DNY589866 DXU589866 EHQ589866 ERM589866 FBI589866 FLE589866 FVA589866 GEW589866 GOS589866 GYO589866 HIK589866 HSG589866 ICC589866 ILY589866 IVU589866 JFQ589866 JPM589866 JZI589866 KJE589866 KTA589866 LCW589866 LMS589866 LWO589866 MGK589866 MQG589866 NAC589866 NJY589866 NTU589866 ODQ589866 ONM589866 OXI589866 PHE589866 PRA589866 QAW589866 QKS589866 QUO589866 REK589866 ROG589866 RYC589866 SHY589866 SRU589866 TBQ589866 TLM589866 TVI589866 UFE589866 UPA589866 UYW589866 VIS589866 VSO589866 WCK589866 WMG589866 WWC589866 U655414 JQ655402 TM655402 ADI655402 ANE655402 AXA655402 BGW655402 BQS655402 CAO655402 CKK655402 CUG655402 DEC655402 DNY655402 DXU655402 EHQ655402 ERM655402 FBI655402 FLE655402 FVA655402 GEW655402 GOS655402 GYO655402 HIK655402 HSG655402 ICC655402 ILY655402 IVU655402 JFQ655402 JPM655402 JZI655402 KJE655402 KTA655402 LCW655402 LMS655402 LWO655402 MGK655402 MQG655402 NAC655402 NJY655402 NTU655402 ODQ655402 ONM655402 OXI655402 PHE655402 PRA655402 QAW655402 QKS655402 QUO655402 REK655402 ROG655402 RYC655402 SHY655402 SRU655402 TBQ655402 TLM655402 TVI655402 UFE655402 UPA655402 UYW655402 VIS655402 VSO655402 WCK655402 WMG655402 WWC655402 U720950 JQ720938 TM720938 ADI720938 ANE720938 AXA720938 BGW720938 BQS720938 CAO720938 CKK720938 CUG720938 DEC720938 DNY720938 DXU720938 EHQ720938 ERM720938 FBI720938 FLE720938 FVA720938 GEW720938 GOS720938 GYO720938 HIK720938 HSG720938 ICC720938 ILY720938 IVU720938 JFQ720938 JPM720938 JZI720938 KJE720938 KTA720938 LCW720938 LMS720938 LWO720938 MGK720938 MQG720938 NAC720938 NJY720938 NTU720938 ODQ720938 ONM720938 OXI720938 PHE720938 PRA720938 QAW720938 QKS720938 QUO720938 REK720938 ROG720938 RYC720938 SHY720938 SRU720938 TBQ720938 TLM720938 TVI720938 UFE720938 UPA720938 UYW720938 VIS720938 VSO720938 WCK720938 WMG720938 WWC720938 U786486 JQ786474 TM786474 ADI786474 ANE786474 AXA786474 BGW786474 BQS786474 CAO786474 CKK786474 CUG786474 DEC786474 DNY786474 DXU786474 EHQ786474 ERM786474 FBI786474 FLE786474 FVA786474 GEW786474 GOS786474 GYO786474 HIK786474 HSG786474 ICC786474 ILY786474 IVU786474 JFQ786474 JPM786474 JZI786474 KJE786474 KTA786474 LCW786474 LMS786474 LWO786474 MGK786474 MQG786474 NAC786474 NJY786474 NTU786474 ODQ786474 ONM786474 OXI786474 PHE786474 PRA786474 QAW786474 QKS786474 QUO786474 REK786474 ROG786474 RYC786474 SHY786474 SRU786474 TBQ786474 TLM786474 TVI786474 UFE786474 UPA786474 UYW786474 VIS786474 VSO786474 WCK786474 WMG786474 WWC786474 U852022 JQ852010 TM852010 ADI852010 ANE852010 AXA852010 BGW852010 BQS852010 CAO852010 CKK852010 CUG852010 DEC852010 DNY852010 DXU852010 EHQ852010 ERM852010 FBI852010 FLE852010 FVA852010 GEW852010 GOS852010 GYO852010 HIK852010 HSG852010 ICC852010 ILY852010 IVU852010 JFQ852010 JPM852010 JZI852010 KJE852010 KTA852010 LCW852010 LMS852010 LWO852010 MGK852010 MQG852010 NAC852010 NJY852010 NTU852010 ODQ852010 ONM852010 OXI852010 PHE852010 PRA852010 QAW852010 QKS852010 QUO852010 REK852010 ROG852010 RYC852010 SHY852010 SRU852010 TBQ852010 TLM852010 TVI852010 UFE852010 UPA852010 UYW852010 VIS852010 VSO852010 WCK852010 WMG852010 WWC852010 U917558 JQ917546 TM917546 ADI917546 ANE917546 AXA917546 BGW917546 BQS917546 CAO917546 CKK917546 CUG917546 DEC917546 DNY917546 DXU917546 EHQ917546 ERM917546 FBI917546 FLE917546 FVA917546 GEW917546 GOS917546 GYO917546 HIK917546 HSG917546 ICC917546 ILY917546 IVU917546 JFQ917546 JPM917546 JZI917546 KJE917546 KTA917546 LCW917546 LMS917546 LWO917546 MGK917546 MQG917546 NAC917546 NJY917546 NTU917546 ODQ917546 ONM917546 OXI917546 PHE917546 PRA917546 QAW917546 QKS917546 QUO917546 REK917546 ROG917546 RYC917546 SHY917546 SRU917546 TBQ917546 TLM917546 TVI917546 UFE917546 UPA917546 UYW917546 VIS917546 VSO917546 WCK917546 WMG917546 WWC917546 U983094 JQ983082 TM983082 ADI983082 ANE983082 AXA983082 BGW983082 BQS983082 CAO983082 CKK983082 CUG983082 DEC983082 DNY983082 DXU983082 EHQ983082 ERM983082 FBI983082 FLE983082 FVA983082 GEW983082 GOS983082 GYO983082 HIK983082 HSG983082 ICC983082 ILY983082 IVU983082 JFQ983082 JPM983082 JZI983082 KJE983082 KTA983082 LCW983082 LMS983082 LWO983082 MGK983082 MQG983082 NAC983082 NJY983082 NTU983082 ODQ983082 ONM983082 OXI983082 PHE983082 PRA983082 QAW983082 QKS983082 QUO983082 REK983082 ROG983082 RYC983082 SHY983082 SRU983082 TBQ983082 TLM983082 TVI983082 UFE983082 UPA983082 UYW983082 VIS983082 VSO983082 WCK983082 WMG983082 WWC983082 VSQ983082 W65590 JS65578 TO65578 ADK65578 ANG65578 AXC65578 BGY65578 BQU65578 CAQ65578 CKM65578 CUI65578 DEE65578 DOA65578 DXW65578 EHS65578 ERO65578 FBK65578 FLG65578 FVC65578 GEY65578 GOU65578 GYQ65578 HIM65578 HSI65578 ICE65578 IMA65578 IVW65578 JFS65578 JPO65578 JZK65578 KJG65578 KTC65578 LCY65578 LMU65578 LWQ65578 MGM65578 MQI65578 NAE65578 NKA65578 NTW65578 ODS65578 ONO65578 OXK65578 PHG65578 PRC65578 QAY65578 QKU65578 QUQ65578 REM65578 ROI65578 RYE65578 SIA65578 SRW65578 TBS65578 TLO65578 TVK65578 UFG65578 UPC65578 UYY65578 VIU65578 VSQ65578 WCM65578 WMI65578 WWE65578 W131126 JS131114 TO131114 ADK131114 ANG131114 AXC131114 BGY131114 BQU131114 CAQ131114 CKM131114 CUI131114 DEE131114 DOA131114 DXW131114 EHS131114 ERO131114 FBK131114 FLG131114 FVC131114 GEY131114 GOU131114 GYQ131114 HIM131114 HSI131114 ICE131114 IMA131114 IVW131114 JFS131114 JPO131114 JZK131114 KJG131114 KTC131114 LCY131114 LMU131114 LWQ131114 MGM131114 MQI131114 NAE131114 NKA131114 NTW131114 ODS131114 ONO131114 OXK131114 PHG131114 PRC131114 QAY131114 QKU131114 QUQ131114 REM131114 ROI131114 RYE131114 SIA131114 SRW131114 TBS131114 TLO131114 TVK131114 UFG131114 UPC131114 UYY131114 VIU131114 VSQ131114 WCM131114 WMI131114 WWE131114 W196662 JS196650 TO196650 ADK196650 ANG196650 AXC196650 BGY196650 BQU196650 CAQ196650 CKM196650 CUI196650 DEE196650 DOA196650 DXW196650 EHS196650 ERO196650 FBK196650 FLG196650 FVC196650 GEY196650 GOU196650 GYQ196650 HIM196650 HSI196650 ICE196650 IMA196650 IVW196650 JFS196650 JPO196650 JZK196650 KJG196650 KTC196650 LCY196650 LMU196650 LWQ196650 MGM196650 MQI196650 NAE196650 NKA196650 NTW196650 ODS196650 ONO196650 OXK196650 PHG196650 PRC196650 QAY196650 QKU196650 QUQ196650 REM196650 ROI196650 RYE196650 SIA196650 SRW196650 TBS196650 TLO196650 TVK196650 UFG196650 UPC196650 UYY196650 VIU196650 VSQ196650 WCM196650 WMI196650 WWE196650 W262198 JS262186 TO262186 ADK262186 ANG262186 AXC262186 BGY262186 BQU262186 CAQ262186 CKM262186 CUI262186 DEE262186 DOA262186 DXW262186 EHS262186 ERO262186 FBK262186 FLG262186 FVC262186 GEY262186 GOU262186 GYQ262186 HIM262186 HSI262186 ICE262186 IMA262186 IVW262186 JFS262186 JPO262186 JZK262186 KJG262186 KTC262186 LCY262186 LMU262186 LWQ262186 MGM262186 MQI262186 NAE262186 NKA262186 NTW262186 ODS262186 ONO262186 OXK262186 PHG262186 PRC262186 QAY262186 QKU262186 QUQ262186 REM262186 ROI262186 RYE262186 SIA262186 SRW262186 TBS262186 TLO262186 TVK262186 UFG262186 UPC262186 UYY262186 VIU262186 VSQ262186 WCM262186 WMI262186 WWE262186 W327734 JS327722 TO327722 ADK327722 ANG327722 AXC327722 BGY327722 BQU327722 CAQ327722 CKM327722 CUI327722 DEE327722 DOA327722 DXW327722 EHS327722 ERO327722 FBK327722 FLG327722 FVC327722 GEY327722 GOU327722 GYQ327722 HIM327722 HSI327722 ICE327722 IMA327722 IVW327722 JFS327722 JPO327722 JZK327722 KJG327722 KTC327722 LCY327722 LMU327722 LWQ327722 MGM327722 MQI327722 NAE327722 NKA327722 NTW327722 ODS327722 ONO327722 OXK327722 PHG327722 PRC327722 QAY327722 QKU327722 QUQ327722 REM327722 ROI327722 RYE327722 SIA327722 SRW327722 TBS327722 TLO327722 TVK327722 UFG327722 UPC327722 UYY327722 VIU327722 VSQ327722 WCM327722 WMI327722 WWE327722 W393270 JS393258 TO393258 ADK393258 ANG393258 AXC393258 BGY393258 BQU393258 CAQ393258 CKM393258 CUI393258 DEE393258 DOA393258 DXW393258 EHS393258 ERO393258 FBK393258 FLG393258 FVC393258 GEY393258 GOU393258 GYQ393258 HIM393258 HSI393258 ICE393258 IMA393258 IVW393258 JFS393258 JPO393258 JZK393258 KJG393258 KTC393258 LCY393258 LMU393258 LWQ393258 MGM393258 MQI393258 NAE393258 NKA393258 NTW393258 ODS393258 ONO393258 OXK393258 PHG393258 PRC393258 QAY393258 QKU393258 QUQ393258 REM393258 ROI393258 RYE393258 SIA393258 SRW393258 TBS393258 TLO393258 TVK393258 UFG393258 UPC393258 UYY393258 VIU393258 VSQ393258 WCM393258 WMI393258 WWE393258 W458806 JS458794 TO458794 ADK458794 ANG458794 AXC458794 BGY458794 BQU458794 CAQ458794 CKM458794 CUI458794 DEE458794 DOA458794 DXW458794 EHS458794 ERO458794 FBK458794 FLG458794 FVC458794 GEY458794 GOU458794 GYQ458794 HIM458794 HSI458794 ICE458794 IMA458794 IVW458794 JFS458794 JPO458794 JZK458794 KJG458794 KTC458794 LCY458794 LMU458794 LWQ458794 MGM458794 MQI458794 NAE458794 NKA458794 NTW458794 ODS458794 ONO458794 OXK458794 PHG458794 PRC458794 QAY458794 QKU458794 QUQ458794 REM458794 ROI458794 RYE458794 SIA458794 SRW458794 TBS458794 TLO458794 TVK458794 UFG458794 UPC458794 UYY458794 VIU458794 VSQ458794 WCM458794 WMI458794 WWE458794 W524342 JS524330 TO524330 ADK524330 ANG524330 AXC524330 BGY524330 BQU524330 CAQ524330 CKM524330 CUI524330 DEE524330 DOA524330 DXW524330 EHS524330 ERO524330 FBK524330 FLG524330 FVC524330 GEY524330 GOU524330 GYQ524330 HIM524330 HSI524330 ICE524330 IMA524330 IVW524330 JFS524330 JPO524330 JZK524330 KJG524330 KTC524330 LCY524330 LMU524330 LWQ524330 MGM524330 MQI524330 NAE524330 NKA524330 NTW524330 ODS524330 ONO524330 OXK524330 PHG524330 PRC524330 QAY524330 QKU524330 QUQ524330 REM524330 ROI524330 RYE524330 SIA524330 SRW524330 TBS524330 TLO524330 TVK524330 UFG524330 UPC524330 UYY524330 VIU524330 VSQ524330 WCM524330 WMI524330 WWE524330 W589878 JS589866 TO589866 ADK589866 ANG589866 AXC589866 BGY589866 BQU589866 CAQ589866 CKM589866 CUI589866 DEE589866 DOA589866 DXW589866 EHS589866 ERO589866 FBK589866 FLG589866 FVC589866 GEY589866 GOU589866 GYQ589866 HIM589866 HSI589866 ICE589866 IMA589866 IVW589866 JFS589866 JPO589866 JZK589866 KJG589866 KTC589866 LCY589866 LMU589866 LWQ589866 MGM589866 MQI589866 NAE589866 NKA589866 NTW589866 ODS589866 ONO589866 OXK589866 PHG589866 PRC589866 QAY589866 QKU589866 QUQ589866 REM589866 ROI589866 RYE589866 SIA589866 SRW589866 TBS589866 TLO589866 TVK589866 UFG589866 UPC589866 UYY589866 VIU589866 VSQ589866 WCM589866 WMI589866 WWE589866 W655414 JS655402 TO655402 ADK655402 ANG655402 AXC655402 BGY655402 BQU655402 CAQ655402 CKM655402 CUI655402 DEE655402 DOA655402 DXW655402 EHS655402 ERO655402 FBK655402 FLG655402 FVC655402 GEY655402 GOU655402 GYQ655402 HIM655402 HSI655402 ICE655402 IMA655402 IVW655402 JFS655402 JPO655402 JZK655402 KJG655402 KTC655402 LCY655402 LMU655402 LWQ655402 MGM655402 MQI655402 NAE655402 NKA655402 NTW655402 ODS655402 ONO655402 OXK655402 PHG655402 PRC655402 QAY655402 QKU655402 QUQ655402 REM655402 ROI655402 RYE655402 SIA655402 SRW655402 TBS655402 TLO655402 TVK655402 UFG655402 UPC655402 UYY655402 VIU655402 VSQ655402 WCM655402 WMI655402 WWE655402 W720950 JS720938 TO720938 ADK720938 ANG720938 AXC720938 BGY720938 BQU720938 CAQ720938 CKM720938 CUI720938 DEE720938 DOA720938 DXW720938 EHS720938 ERO720938 FBK720938 FLG720938 FVC720938 GEY720938 GOU720938 GYQ720938 HIM720938 HSI720938 ICE720938 IMA720938 IVW720938 JFS720938 JPO720938 JZK720938 KJG720938 KTC720938 LCY720938 LMU720938 LWQ720938 MGM720938 MQI720938 NAE720938 NKA720938 NTW720938 ODS720938 ONO720938 OXK720938 PHG720938 PRC720938 QAY720938 QKU720938 QUQ720938 REM720938 ROI720938 RYE720938 SIA720938 SRW720938 TBS720938 TLO720938 TVK720938 UFG720938 UPC720938 UYY720938 VIU720938 VSQ720938 WCM720938 WMI720938 WWE720938 W786486 JS786474 TO786474 ADK786474 ANG786474 AXC786474 BGY786474 BQU786474 CAQ786474 CKM786474 CUI786474 DEE786474 DOA786474 DXW786474 EHS786474 ERO786474 FBK786474 FLG786474 FVC786474 GEY786474 GOU786474 GYQ786474 HIM786474 HSI786474 ICE786474 IMA786474 IVW786474 JFS786474 JPO786474 JZK786474 KJG786474 KTC786474 LCY786474 LMU786474 LWQ786474 MGM786474 MQI786474 NAE786474 NKA786474 NTW786474 ODS786474 ONO786474 OXK786474 PHG786474 PRC786474 QAY786474 QKU786474 QUQ786474 REM786474 ROI786474 RYE786474 SIA786474 SRW786474 TBS786474 TLO786474 TVK786474 UFG786474 UPC786474 UYY786474 VIU786474 VSQ786474 WCM786474 WMI786474 WWE786474 W852022 JS852010 TO852010 ADK852010 ANG852010 AXC852010 BGY852010 BQU852010 CAQ852010 CKM852010 CUI852010 DEE852010 DOA852010 DXW852010 EHS852010 ERO852010 FBK852010 FLG852010 FVC852010 GEY852010 GOU852010 GYQ852010 HIM852010 HSI852010 ICE852010 IMA852010 IVW852010 JFS852010 JPO852010 JZK852010 KJG852010 KTC852010 LCY852010 LMU852010 LWQ852010 MGM852010 MQI852010 NAE852010 NKA852010 NTW852010 ODS852010 ONO852010 OXK852010 PHG852010 PRC852010 QAY852010 QKU852010 QUQ852010 REM852010 ROI852010 RYE852010 SIA852010 SRW852010 TBS852010 TLO852010 TVK852010 UFG852010 UPC852010 UYY852010 VIU852010 VSQ852010 WCM852010 WMI852010 WWE852010 W917558 JS917546 TO917546 ADK917546 ANG917546 AXC917546 BGY917546 BQU917546 CAQ917546 CKM917546 CUI917546 DEE917546 DOA917546 DXW917546 EHS917546 ERO917546 FBK917546 FLG917546 FVC917546 GEY917546 GOU917546 GYQ917546 HIM917546 HSI917546 ICE917546 IMA917546 IVW917546 JFS917546 JPO917546 JZK917546 KJG917546 KTC917546 LCY917546 LMU917546 LWQ917546 MGM917546 MQI917546 NAE917546 NKA917546 NTW917546 ODS917546 ONO917546 OXK917546 PHG917546 PRC917546 QAY917546 QKU917546 QUQ917546 REM917546 ROI917546 RYE917546 SIA917546 SRW917546 TBS917546 TLO917546 TVK917546 UFG917546 UPC917546 UYY917546 VIU917546 VSQ917546 WCM917546 WMI917546 WWE917546 W983094 JS983082 TO983082 ADK983082 ANG983082 AXC983082 BGY983082 BQU983082 CAQ983082 CKM983082 CUI983082 DEE983082 DOA983082 DXW983082 EHS983082 ERO983082 FBK983082 FLG983082 FVC983082 GEY983082 GOU983082 GYQ983082 HIM983082 HSI983082 ICE983082 IMA983082 IVW983082 JFS983082 JPO983082 JZK983082 KJG983082 KTC983082 LCY983082 LMU983082 LWQ983082 MGM983082 MQI983082 NAE983082 NKA983082 NTW983082 ODS983082 ONO983082 OXK983082 PHG983082 PRC983082 QAY983082 QKU983082 QUQ983082 REM983082 ROI983082 RYE983082 SIA983082 SRW983082 TBS983082 TLO983082</xm:sqref>
        </x14:dataValidation>
        <x14:dataValidation type="list" allowBlank="1" showInputMessage="1" showErrorMessage="1" promptTitle="Ｔシャツサイズ選択" prompt="Ｔシャツのサイズを選択してください。_x000a_連続１０回表彰の方のみご選択ください。連続２０回の方は選択不要です。" xr:uid="{00000000-0002-0000-0900-000004000000}">
          <x14:formula1>
            <xm:f>$AV$5:$AV$13</xm:f>
          </x14:formula1>
          <xm:sqref>D6 AJ6 AH6 AF6 AD6 AB6 X6 WMJ983082 WCN983082 VSR983082 VIV983082 UYZ983082 UPD983082 UFH983082 TVL983082 TLP983082 TBT983082 SRX983082 SIB983082 RYF983082 ROJ983082 REN983082 QUR983082 QKV983082 QAZ983082 PRD983082 PHH983082 OXL983082 ONP983082 ODT983082 NTX983082 NKB983082 NAF983082 MQJ983082 MGN983082 LWR983082 LMV983082 LCZ983082 KTD983082 KJH983082 JZL983082 JPP983082 JFT983082 IVX983082 IMB983082 ICF983082 HSJ983082 HIN983082 GYR983082 GOV983082 GEZ983082 FVD983082 FLH983082 FBL983082 ERP983082 EHT983082 DXX983082 DOB983082 DEF983082 CUJ983082 CKN983082 CAR983082 BQV983082 BGZ983082 AXD983082 ANH983082 ADL983082 TP983082 JT983082 X983094 WWF917546 WMJ917546 WCN917546 VSR917546 VIV917546 UYZ917546 UPD917546 UFH917546 TVL917546 TLP917546 TBT917546 SRX917546 SIB917546 RYF917546 ROJ917546 REN917546 QUR917546 QKV917546 QAZ917546 PRD917546 PHH917546 OXL917546 ONP917546 ODT917546 NTX917546 NKB917546 NAF917546 MQJ917546 MGN917546 LWR917546 LMV917546 LCZ917546 KTD917546 KJH917546 JZL917546 JPP917546 JFT917546 IVX917546 IMB917546 ICF917546 HSJ917546 HIN917546 GYR917546 GOV917546 GEZ917546 FVD917546 FLH917546 FBL917546 ERP917546 EHT917546 DXX917546 DOB917546 DEF917546 CUJ917546 CKN917546 CAR917546 BQV917546 BGZ917546 AXD917546 ANH917546 ADL917546 TP917546 JT917546 X917558 WWF852010 WMJ852010 WCN852010 VSR852010 VIV852010 UYZ852010 UPD852010 UFH852010 TVL852010 TLP852010 TBT852010 SRX852010 SIB852010 RYF852010 ROJ852010 REN852010 QUR852010 QKV852010 QAZ852010 PRD852010 PHH852010 OXL852010 ONP852010 ODT852010 NTX852010 NKB852010 NAF852010 MQJ852010 MGN852010 LWR852010 LMV852010 LCZ852010 KTD852010 KJH852010 JZL852010 JPP852010 JFT852010 IVX852010 IMB852010 ICF852010 HSJ852010 HIN852010 GYR852010 GOV852010 GEZ852010 FVD852010 FLH852010 FBL852010 ERP852010 EHT852010 DXX852010 DOB852010 DEF852010 CUJ852010 CKN852010 CAR852010 BQV852010 BGZ852010 AXD852010 ANH852010 ADL852010 TP852010 JT852010 X852022 WWF786474 WMJ786474 WCN786474 VSR786474 VIV786474 UYZ786474 UPD786474 UFH786474 TVL786474 TLP786474 TBT786474 SRX786474 SIB786474 RYF786474 ROJ786474 REN786474 QUR786474 QKV786474 QAZ786474 PRD786474 PHH786474 OXL786474 ONP786474 ODT786474 NTX786474 NKB786474 NAF786474 MQJ786474 MGN786474 LWR786474 LMV786474 LCZ786474 KTD786474 KJH786474 JZL786474 JPP786474 JFT786474 IVX786474 IMB786474 ICF786474 HSJ786474 HIN786474 GYR786474 GOV786474 GEZ786474 FVD786474 FLH786474 FBL786474 ERP786474 EHT786474 DXX786474 DOB786474 DEF786474 CUJ786474 CKN786474 CAR786474 BQV786474 BGZ786474 AXD786474 ANH786474 ADL786474 TP786474 JT786474 X786486 WWF720938 WMJ720938 WCN720938 VSR720938 VIV720938 UYZ720938 UPD720938 UFH720938 TVL720938 TLP720938 TBT720938 SRX720938 SIB720938 RYF720938 ROJ720938 REN720938 QUR720938 QKV720938 QAZ720938 PRD720938 PHH720938 OXL720938 ONP720938 ODT720938 NTX720938 NKB720938 NAF720938 MQJ720938 MGN720938 LWR720938 LMV720938 LCZ720938 KTD720938 KJH720938 JZL720938 JPP720938 JFT720938 IVX720938 IMB720938 ICF720938 HSJ720938 HIN720938 GYR720938 GOV720938 GEZ720938 FVD720938 FLH720938 FBL720938 ERP720938 EHT720938 DXX720938 DOB720938 DEF720938 CUJ720938 CKN720938 CAR720938 BQV720938 BGZ720938 AXD720938 ANH720938 ADL720938 TP720938 JT720938 X720950 WWF655402 WMJ655402 WCN655402 VSR655402 VIV655402 UYZ655402 UPD655402 UFH655402 TVL655402 TLP655402 TBT655402 SRX655402 SIB655402 RYF655402 ROJ655402 REN655402 QUR655402 QKV655402 QAZ655402 PRD655402 PHH655402 OXL655402 ONP655402 ODT655402 NTX655402 NKB655402 NAF655402 MQJ655402 MGN655402 LWR655402 LMV655402 LCZ655402 KTD655402 KJH655402 JZL655402 JPP655402 JFT655402 IVX655402 IMB655402 ICF655402 HSJ655402 HIN655402 GYR655402 GOV655402 GEZ655402 FVD655402 FLH655402 FBL655402 ERP655402 EHT655402 DXX655402 DOB655402 DEF655402 CUJ655402 CKN655402 CAR655402 BQV655402 BGZ655402 AXD655402 ANH655402 ADL655402 TP655402 JT655402 X655414 WWF589866 WMJ589866 WCN589866 VSR589866 VIV589866 UYZ589866 UPD589866 UFH589866 TVL589866 TLP589866 TBT589866 SRX589866 SIB589866 RYF589866 ROJ589866 REN589866 QUR589866 QKV589866 QAZ589866 PRD589866 PHH589866 OXL589866 ONP589866 ODT589866 NTX589866 NKB589866 NAF589866 MQJ589866 MGN589866 LWR589866 LMV589866 LCZ589866 KTD589866 KJH589866 JZL589866 JPP589866 JFT589866 IVX589866 IMB589866 ICF589866 HSJ589866 HIN589866 GYR589866 GOV589866 GEZ589866 FVD589866 FLH589866 FBL589866 ERP589866 EHT589866 DXX589866 DOB589866 DEF589866 CUJ589866 CKN589866 CAR589866 BQV589866 BGZ589866 AXD589866 ANH589866 ADL589866 TP589866 JT589866 X589878 WWF524330 WMJ524330 WCN524330 VSR524330 VIV524330 UYZ524330 UPD524330 UFH524330 TVL524330 TLP524330 TBT524330 SRX524330 SIB524330 RYF524330 ROJ524330 REN524330 QUR524330 QKV524330 QAZ524330 PRD524330 PHH524330 OXL524330 ONP524330 ODT524330 NTX524330 NKB524330 NAF524330 MQJ524330 MGN524330 LWR524330 LMV524330 LCZ524330 KTD524330 KJH524330 JZL524330 JPP524330 JFT524330 IVX524330 IMB524330 ICF524330 HSJ524330 HIN524330 GYR524330 GOV524330 GEZ524330 FVD524330 FLH524330 FBL524330 ERP524330 EHT524330 DXX524330 DOB524330 DEF524330 CUJ524330 CKN524330 CAR524330 BQV524330 BGZ524330 AXD524330 ANH524330 ADL524330 TP524330 JT524330 X524342 WWF458794 WMJ458794 WCN458794 VSR458794 VIV458794 UYZ458794 UPD458794 UFH458794 TVL458794 TLP458794 TBT458794 SRX458794 SIB458794 RYF458794 ROJ458794 REN458794 QUR458794 QKV458794 QAZ458794 PRD458794 PHH458794 OXL458794 ONP458794 ODT458794 NTX458794 NKB458794 NAF458794 MQJ458794 MGN458794 LWR458794 LMV458794 LCZ458794 KTD458794 KJH458794 JZL458794 JPP458794 JFT458794 IVX458794 IMB458794 ICF458794 HSJ458794 HIN458794 GYR458794 GOV458794 GEZ458794 FVD458794 FLH458794 FBL458794 ERP458794 EHT458794 DXX458794 DOB458794 DEF458794 CUJ458794 CKN458794 CAR458794 BQV458794 BGZ458794 AXD458794 ANH458794 ADL458794 TP458794 JT458794 X458806 WWF393258 WMJ393258 WCN393258 VSR393258 VIV393258 UYZ393258 UPD393258 UFH393258 TVL393258 TLP393258 TBT393258 SRX393258 SIB393258 RYF393258 ROJ393258 REN393258 QUR393258 QKV393258 QAZ393258 PRD393258 PHH393258 OXL393258 ONP393258 ODT393258 NTX393258 NKB393258 NAF393258 MQJ393258 MGN393258 LWR393258 LMV393258 LCZ393258 KTD393258 KJH393258 JZL393258 JPP393258 JFT393258 IVX393258 IMB393258 ICF393258 HSJ393258 HIN393258 GYR393258 GOV393258 GEZ393258 FVD393258 FLH393258 FBL393258 ERP393258 EHT393258 DXX393258 DOB393258 DEF393258 CUJ393258 CKN393258 CAR393258 BQV393258 BGZ393258 AXD393258 ANH393258 ADL393258 TP393258 JT393258 X393270 WWF327722 WMJ327722 WCN327722 VSR327722 VIV327722 UYZ327722 UPD327722 UFH327722 TVL327722 TLP327722 TBT327722 SRX327722 SIB327722 RYF327722 ROJ327722 REN327722 QUR327722 QKV327722 QAZ327722 PRD327722 PHH327722 OXL327722 ONP327722 ODT327722 NTX327722 NKB327722 NAF327722 MQJ327722 MGN327722 LWR327722 LMV327722 LCZ327722 KTD327722 KJH327722 JZL327722 JPP327722 JFT327722 IVX327722 IMB327722 ICF327722 HSJ327722 HIN327722 GYR327722 GOV327722 GEZ327722 FVD327722 FLH327722 FBL327722 ERP327722 EHT327722 DXX327722 DOB327722 DEF327722 CUJ327722 CKN327722 CAR327722 BQV327722 BGZ327722 AXD327722 ANH327722 ADL327722 TP327722 JT327722 X327734 WWF262186 WMJ262186 WCN262186 VSR262186 VIV262186 UYZ262186 UPD262186 UFH262186 TVL262186 TLP262186 TBT262186 SRX262186 SIB262186 RYF262186 ROJ262186 REN262186 QUR262186 QKV262186 QAZ262186 PRD262186 PHH262186 OXL262186 ONP262186 ODT262186 NTX262186 NKB262186 NAF262186 MQJ262186 MGN262186 LWR262186 LMV262186 LCZ262186 KTD262186 KJH262186 JZL262186 JPP262186 JFT262186 IVX262186 IMB262186 ICF262186 HSJ262186 HIN262186 GYR262186 GOV262186 GEZ262186 FVD262186 FLH262186 FBL262186 ERP262186 EHT262186 DXX262186 DOB262186 DEF262186 CUJ262186 CKN262186 CAR262186 BQV262186 BGZ262186 AXD262186 ANH262186 ADL262186 TP262186 JT262186 X262198 WWF196650 WMJ196650 WCN196650 VSR196650 VIV196650 UYZ196650 UPD196650 UFH196650 TVL196650 TLP196650 TBT196650 SRX196650 SIB196650 RYF196650 ROJ196650 REN196650 QUR196650 QKV196650 QAZ196650 PRD196650 PHH196650 OXL196650 ONP196650 ODT196650 NTX196650 NKB196650 NAF196650 MQJ196650 MGN196650 LWR196650 LMV196650 LCZ196650 KTD196650 KJH196650 JZL196650 JPP196650 JFT196650 IVX196650 IMB196650 ICF196650 HSJ196650 HIN196650 GYR196650 GOV196650 GEZ196650 FVD196650 FLH196650 FBL196650 ERP196650 EHT196650 DXX196650 DOB196650 DEF196650 CUJ196650 CKN196650 CAR196650 BQV196650 BGZ196650 AXD196650 ANH196650 ADL196650 TP196650 JT196650 X196662 WWF131114 WMJ131114 WCN131114 VSR131114 VIV131114 UYZ131114 UPD131114 UFH131114 TVL131114 TLP131114 TBT131114 SRX131114 SIB131114 RYF131114 ROJ131114 REN131114 QUR131114 QKV131114 QAZ131114 PRD131114 PHH131114 OXL131114 ONP131114 ODT131114 NTX131114 NKB131114 NAF131114 MQJ131114 MGN131114 LWR131114 LMV131114 LCZ131114 KTD131114 KJH131114 JZL131114 JPP131114 JFT131114 IVX131114 IMB131114 ICF131114 HSJ131114 HIN131114 GYR131114 GOV131114 GEZ131114 FVD131114 FLH131114 FBL131114 ERP131114 EHT131114 DXX131114 DOB131114 DEF131114 CUJ131114 CKN131114 CAR131114 BQV131114 BGZ131114 AXD131114 ANH131114 ADL131114 TP131114 JT131114 X131126 WWF65578 WMJ65578 WCN65578 VSR65578 VIV65578 UYZ65578 UPD65578 UFH65578 TVL65578 TLP65578 TBT65578 SRX65578 SIB65578 RYF65578 ROJ65578 REN65578 QUR65578 QKV65578 QAZ65578 PRD65578 PHH65578 OXL65578 ONP65578 ODT65578 NTX65578 NKB65578 NAF65578 MQJ65578 MGN65578 LWR65578 LMV65578 LCZ65578 KTD65578 KJH65578 JZL65578 JPP65578 JFT65578 IVX65578 IMB65578 ICF65578 HSJ65578 HIN65578 GYR65578 GOV65578 GEZ65578 FVD65578 FLH65578 FBL65578 ERP65578 EHT65578 DXX65578 DOB65578 DEF65578 CUJ65578 CKN65578 CAR65578 BQV65578 BGZ65578 AXD65578 ANH65578 ADL65578 TP65578 JT65578 X65590 WWR6 WMV6 WCZ6 VTD6 VJH6 UZL6 UPP6 UFT6 TVX6 TMB6 TCF6 SSJ6 SIN6 RYR6 ROV6 REZ6 QVD6 QLH6 QBL6 PRP6 PHT6 OXX6 OOB6 OEF6 NUJ6 NKN6 NAR6 MQV6 MGZ6 LXD6 LNH6 LDL6 KTP6 KJT6 JZX6 JQB6 JGF6 IWJ6 IMN6 ICR6 HSV6 HIZ6 GZD6 GPH6 GFL6 FVP6 FLT6 FBX6 ESB6 EIF6 DYJ6 DON6 DER6 CUV6 CKZ6 CBD6 BRH6 BHL6 AXP6 ANT6 ADX6 UB6 KF6 WWF983082 WWD983082 WMH983082 WCL983082 VSP983082 VIT983082 UYX983082 UPB983082 UFF983082 TVJ983082 TLN983082 TBR983082 SRV983082 SHZ983082 RYD983082 ROH983082 REL983082 QUP983082 QKT983082 QAX983082 PRB983082 PHF983082 OXJ983082 ONN983082 ODR983082 NTV983082 NJZ983082 NAD983082 MQH983082 MGL983082 LWP983082 LMT983082 LCX983082 KTB983082 KJF983082 JZJ983082 JPN983082 JFR983082 IVV983082 ILZ983082 ICD983082 HSH983082 HIL983082 GYP983082 GOT983082 GEX983082 FVB983082 FLF983082 FBJ983082 ERN983082 EHR983082 DXV983082 DNZ983082 DED983082 CUH983082 CKL983082 CAP983082 BQT983082 BGX983082 AXB983082 ANF983082 ADJ983082 TN983082 JR983082 V983094 WWD917546 WMH917546 WCL917546 VSP917546 VIT917546 UYX917546 UPB917546 UFF917546 TVJ917546 TLN917546 TBR917546 SRV917546 SHZ917546 RYD917546 ROH917546 REL917546 QUP917546 QKT917546 QAX917546 PRB917546 PHF917546 OXJ917546 ONN917546 ODR917546 NTV917546 NJZ917546 NAD917546 MQH917546 MGL917546 LWP917546 LMT917546 LCX917546 KTB917546 KJF917546 JZJ917546 JPN917546 JFR917546 IVV917546 ILZ917546 ICD917546 HSH917546 HIL917546 GYP917546 GOT917546 GEX917546 FVB917546 FLF917546 FBJ917546 ERN917546 EHR917546 DXV917546 DNZ917546 DED917546 CUH917546 CKL917546 CAP917546 BQT917546 BGX917546 AXB917546 ANF917546 ADJ917546 TN917546 JR917546 V917558 WWD852010 WMH852010 WCL852010 VSP852010 VIT852010 UYX852010 UPB852010 UFF852010 TVJ852010 TLN852010 TBR852010 SRV852010 SHZ852010 RYD852010 ROH852010 REL852010 QUP852010 QKT852010 QAX852010 PRB852010 PHF852010 OXJ852010 ONN852010 ODR852010 NTV852010 NJZ852010 NAD852010 MQH852010 MGL852010 LWP852010 LMT852010 LCX852010 KTB852010 KJF852010 JZJ852010 JPN852010 JFR852010 IVV852010 ILZ852010 ICD852010 HSH852010 HIL852010 GYP852010 GOT852010 GEX852010 FVB852010 FLF852010 FBJ852010 ERN852010 EHR852010 DXV852010 DNZ852010 DED852010 CUH852010 CKL852010 CAP852010 BQT852010 BGX852010 AXB852010 ANF852010 ADJ852010 TN852010 JR852010 V852022 WWD786474 WMH786474 WCL786474 VSP786474 VIT786474 UYX786474 UPB786474 UFF786474 TVJ786474 TLN786474 TBR786474 SRV786474 SHZ786474 RYD786474 ROH786474 REL786474 QUP786474 QKT786474 QAX786474 PRB786474 PHF786474 OXJ786474 ONN786474 ODR786474 NTV786474 NJZ786474 NAD786474 MQH786474 MGL786474 LWP786474 LMT786474 LCX786474 KTB786474 KJF786474 JZJ786474 JPN786474 JFR786474 IVV786474 ILZ786474 ICD786474 HSH786474 HIL786474 GYP786474 GOT786474 GEX786474 FVB786474 FLF786474 FBJ786474 ERN786474 EHR786474 DXV786474 DNZ786474 DED786474 CUH786474 CKL786474 CAP786474 BQT786474 BGX786474 AXB786474 ANF786474 ADJ786474 TN786474 JR786474 V786486 WWD720938 WMH720938 WCL720938 VSP720938 VIT720938 UYX720938 UPB720938 UFF720938 TVJ720938 TLN720938 TBR720938 SRV720938 SHZ720938 RYD720938 ROH720938 REL720938 QUP720938 QKT720938 QAX720938 PRB720938 PHF720938 OXJ720938 ONN720938 ODR720938 NTV720938 NJZ720938 NAD720938 MQH720938 MGL720938 LWP720938 LMT720938 LCX720938 KTB720938 KJF720938 JZJ720938 JPN720938 JFR720938 IVV720938 ILZ720938 ICD720938 HSH720938 HIL720938 GYP720938 GOT720938 GEX720938 FVB720938 FLF720938 FBJ720938 ERN720938 EHR720938 DXV720938 DNZ720938 DED720938 CUH720938 CKL720938 CAP720938 BQT720938 BGX720938 AXB720938 ANF720938 ADJ720938 TN720938 JR720938 V720950 WWD655402 WMH655402 WCL655402 VSP655402 VIT655402 UYX655402 UPB655402 UFF655402 TVJ655402 TLN655402 TBR655402 SRV655402 SHZ655402 RYD655402 ROH655402 REL655402 QUP655402 QKT655402 QAX655402 PRB655402 PHF655402 OXJ655402 ONN655402 ODR655402 NTV655402 NJZ655402 NAD655402 MQH655402 MGL655402 LWP655402 LMT655402 LCX655402 KTB655402 KJF655402 JZJ655402 JPN655402 JFR655402 IVV655402 ILZ655402 ICD655402 HSH655402 HIL655402 GYP655402 GOT655402 GEX655402 FVB655402 FLF655402 FBJ655402 ERN655402 EHR655402 DXV655402 DNZ655402 DED655402 CUH655402 CKL655402 CAP655402 BQT655402 BGX655402 AXB655402 ANF655402 ADJ655402 TN655402 JR655402 V655414 WWD589866 WMH589866 WCL589866 VSP589866 VIT589866 UYX589866 UPB589866 UFF589866 TVJ589866 TLN589866 TBR589866 SRV589866 SHZ589866 RYD589866 ROH589866 REL589866 QUP589866 QKT589866 QAX589866 PRB589866 PHF589866 OXJ589866 ONN589866 ODR589866 NTV589866 NJZ589866 NAD589866 MQH589866 MGL589866 LWP589866 LMT589866 LCX589866 KTB589866 KJF589866 JZJ589866 JPN589866 JFR589866 IVV589866 ILZ589866 ICD589866 HSH589866 HIL589866 GYP589866 GOT589866 GEX589866 FVB589866 FLF589866 FBJ589866 ERN589866 EHR589866 DXV589866 DNZ589866 DED589866 CUH589866 CKL589866 CAP589866 BQT589866 BGX589866 AXB589866 ANF589866 ADJ589866 TN589866 JR589866 V589878 WWD524330 WMH524330 WCL524330 VSP524330 VIT524330 UYX524330 UPB524330 UFF524330 TVJ524330 TLN524330 TBR524330 SRV524330 SHZ524330 RYD524330 ROH524330 REL524330 QUP524330 QKT524330 QAX524330 PRB524330 PHF524330 OXJ524330 ONN524330 ODR524330 NTV524330 NJZ524330 NAD524330 MQH524330 MGL524330 LWP524330 LMT524330 LCX524330 KTB524330 KJF524330 JZJ524330 JPN524330 JFR524330 IVV524330 ILZ524330 ICD524330 HSH524330 HIL524330 GYP524330 GOT524330 GEX524330 FVB524330 FLF524330 FBJ524330 ERN524330 EHR524330 DXV524330 DNZ524330 DED524330 CUH524330 CKL524330 CAP524330 BQT524330 BGX524330 AXB524330 ANF524330 ADJ524330 TN524330 JR524330 V524342 WWD458794 WMH458794 WCL458794 VSP458794 VIT458794 UYX458794 UPB458794 UFF458794 TVJ458794 TLN458794 TBR458794 SRV458794 SHZ458794 RYD458794 ROH458794 REL458794 QUP458794 QKT458794 QAX458794 PRB458794 PHF458794 OXJ458794 ONN458794 ODR458794 NTV458794 NJZ458794 NAD458794 MQH458794 MGL458794 LWP458794 LMT458794 LCX458794 KTB458794 KJF458794 JZJ458794 JPN458794 JFR458794 IVV458794 ILZ458794 ICD458794 HSH458794 HIL458794 GYP458794 GOT458794 GEX458794 FVB458794 FLF458794 FBJ458794 ERN458794 EHR458794 DXV458794 DNZ458794 DED458794 CUH458794 CKL458794 CAP458794 BQT458794 BGX458794 AXB458794 ANF458794 ADJ458794 TN458794 JR458794 V458806 WWD393258 WMH393258 WCL393258 VSP393258 VIT393258 UYX393258 UPB393258 UFF393258 TVJ393258 TLN393258 TBR393258 SRV393258 SHZ393258 RYD393258 ROH393258 REL393258 QUP393258 QKT393258 QAX393258 PRB393258 PHF393258 OXJ393258 ONN393258 ODR393258 NTV393258 NJZ393258 NAD393258 MQH393258 MGL393258 LWP393258 LMT393258 LCX393258 KTB393258 KJF393258 JZJ393258 JPN393258 JFR393258 IVV393258 ILZ393258 ICD393258 HSH393258 HIL393258 GYP393258 GOT393258 GEX393258 FVB393258 FLF393258 FBJ393258 ERN393258 EHR393258 DXV393258 DNZ393258 DED393258 CUH393258 CKL393258 CAP393258 BQT393258 BGX393258 AXB393258 ANF393258 ADJ393258 TN393258 JR393258 V393270 WWD327722 WMH327722 WCL327722 VSP327722 VIT327722 UYX327722 UPB327722 UFF327722 TVJ327722 TLN327722 TBR327722 SRV327722 SHZ327722 RYD327722 ROH327722 REL327722 QUP327722 QKT327722 QAX327722 PRB327722 PHF327722 OXJ327722 ONN327722 ODR327722 NTV327722 NJZ327722 NAD327722 MQH327722 MGL327722 LWP327722 LMT327722 LCX327722 KTB327722 KJF327722 JZJ327722 JPN327722 JFR327722 IVV327722 ILZ327722 ICD327722 HSH327722 HIL327722 GYP327722 GOT327722 GEX327722 FVB327722 FLF327722 FBJ327722 ERN327722 EHR327722 DXV327722 DNZ327722 DED327722 CUH327722 CKL327722 CAP327722 BQT327722 BGX327722 AXB327722 ANF327722 ADJ327722 TN327722 JR327722 V327734 WWD262186 WMH262186 WCL262186 VSP262186 VIT262186 UYX262186 UPB262186 UFF262186 TVJ262186 TLN262186 TBR262186 SRV262186 SHZ262186 RYD262186 ROH262186 REL262186 QUP262186 QKT262186 QAX262186 PRB262186 PHF262186 OXJ262186 ONN262186 ODR262186 NTV262186 NJZ262186 NAD262186 MQH262186 MGL262186 LWP262186 LMT262186 LCX262186 KTB262186 KJF262186 JZJ262186 JPN262186 JFR262186 IVV262186 ILZ262186 ICD262186 HSH262186 HIL262186 GYP262186 GOT262186 GEX262186 FVB262186 FLF262186 FBJ262186 ERN262186 EHR262186 DXV262186 DNZ262186 DED262186 CUH262186 CKL262186 CAP262186 BQT262186 BGX262186 AXB262186 ANF262186 ADJ262186 TN262186 JR262186 V262198 WWD196650 WMH196650 WCL196650 VSP196650 VIT196650 UYX196650 UPB196650 UFF196650 TVJ196650 TLN196650 TBR196650 SRV196650 SHZ196650 RYD196650 ROH196650 REL196650 QUP196650 QKT196650 QAX196650 PRB196650 PHF196650 OXJ196650 ONN196650 ODR196650 NTV196650 NJZ196650 NAD196650 MQH196650 MGL196650 LWP196650 LMT196650 LCX196650 KTB196650 KJF196650 JZJ196650 JPN196650 JFR196650 IVV196650 ILZ196650 ICD196650 HSH196650 HIL196650 GYP196650 GOT196650 GEX196650 FVB196650 FLF196650 FBJ196650 ERN196650 EHR196650 DXV196650 DNZ196650 DED196650 CUH196650 CKL196650 CAP196650 BQT196650 BGX196650 AXB196650 ANF196650 ADJ196650 TN196650 JR196650 V196662 WWD131114 WMH131114 WCL131114 VSP131114 VIT131114 UYX131114 UPB131114 UFF131114 TVJ131114 TLN131114 TBR131114 SRV131114 SHZ131114 RYD131114 ROH131114 REL131114 QUP131114 QKT131114 QAX131114 PRB131114 PHF131114 OXJ131114 ONN131114 ODR131114 NTV131114 NJZ131114 NAD131114 MQH131114 MGL131114 LWP131114 LMT131114 LCX131114 KTB131114 KJF131114 JZJ131114 JPN131114 JFR131114 IVV131114 ILZ131114 ICD131114 HSH131114 HIL131114 GYP131114 GOT131114 GEX131114 FVB131114 FLF131114 FBJ131114 ERN131114 EHR131114 DXV131114 DNZ131114 DED131114 CUH131114 CKL131114 CAP131114 BQT131114 BGX131114 AXB131114 ANF131114 ADJ131114 TN131114 JR131114 V131126 WWD65578 WMH65578 WCL65578 VSP65578 VIT65578 UYX65578 UPB65578 UFF65578 TVJ65578 TLN65578 TBR65578 SRV65578 SHZ65578 RYD65578 ROH65578 REL65578 QUP65578 QKT65578 QAX65578 PRB65578 PHF65578 OXJ65578 ONN65578 ODR65578 NTV65578 NJZ65578 NAD65578 MQH65578 MGL65578 LWP65578 LMT65578 LCX65578 KTB65578 KJF65578 JZJ65578 JPN65578 JFR65578 IVV65578 ILZ65578 ICD65578 HSH65578 HIL65578 GYP65578 GOT65578 GEX65578 FVB65578 FLF65578 FBJ65578 ERN65578 EHR65578 DXV65578 DNZ65578 DED65578 CUH65578 CKL65578 CAP65578 BQT65578 BGX65578 AXB65578 ANF65578 ADJ65578 TN65578 JR65578 V65590 WWP6 WMT6 WCX6 VTB6 VJF6 UZJ6 UPN6 UFR6 TVV6 TLZ6 TCD6 SSH6 SIL6 RYP6 ROT6 REX6 QVB6 QLF6 QBJ6 PRN6 PHR6 OXV6 ONZ6 OED6 NUH6 NKL6 NAP6 MQT6 MGX6 LXB6 LNF6 LDJ6 KTN6 KJR6 JZV6 JPZ6 JGD6 IWH6 IML6 ICP6 HST6 HIX6 GZB6 GPF6 GFJ6 FVN6 FLR6 FBV6 ERZ6 EID6 DYH6 DOL6 DEP6 CUT6 CKX6 CBB6 BRF6 BHJ6 AXN6 ANR6 ADV6 TZ6 KD6 V6 WWB983082 WMF983082 WCJ983082 VSN983082 VIR983082 UYV983082 UOZ983082 UFD983082 TVH983082 TLL983082 TBP983082 SRT983082 SHX983082 RYB983082 ROF983082 REJ983082 QUN983082 QKR983082 QAV983082 PQZ983082 PHD983082 OXH983082 ONL983082 ODP983082 NTT983082 NJX983082 NAB983082 MQF983082 MGJ983082 LWN983082 LMR983082 LCV983082 KSZ983082 KJD983082 JZH983082 JPL983082 JFP983082 IVT983082 ILX983082 ICB983082 HSF983082 HIJ983082 GYN983082 GOR983082 GEV983082 FUZ983082 FLD983082 FBH983082 ERL983082 EHP983082 DXT983082 DNX983082 DEB983082 CUF983082 CKJ983082 CAN983082 BQR983082 BGV983082 AWZ983082 AND983082 ADH983082 TL983082 JP983082 T983094 WWB917546 WMF917546 WCJ917546 VSN917546 VIR917546 UYV917546 UOZ917546 UFD917546 TVH917546 TLL917546 TBP917546 SRT917546 SHX917546 RYB917546 ROF917546 REJ917546 QUN917546 QKR917546 QAV917546 PQZ917546 PHD917546 OXH917546 ONL917546 ODP917546 NTT917546 NJX917546 NAB917546 MQF917546 MGJ917546 LWN917546 LMR917546 LCV917546 KSZ917546 KJD917546 JZH917546 JPL917546 JFP917546 IVT917546 ILX917546 ICB917546 HSF917546 HIJ917546 GYN917546 GOR917546 GEV917546 FUZ917546 FLD917546 FBH917546 ERL917546 EHP917546 DXT917546 DNX917546 DEB917546 CUF917546 CKJ917546 CAN917546 BQR917546 BGV917546 AWZ917546 AND917546 ADH917546 TL917546 JP917546 T917558 WWB852010 WMF852010 WCJ852010 VSN852010 VIR852010 UYV852010 UOZ852010 UFD852010 TVH852010 TLL852010 TBP852010 SRT852010 SHX852010 RYB852010 ROF852010 REJ852010 QUN852010 QKR852010 QAV852010 PQZ852010 PHD852010 OXH852010 ONL852010 ODP852010 NTT852010 NJX852010 NAB852010 MQF852010 MGJ852010 LWN852010 LMR852010 LCV852010 KSZ852010 KJD852010 JZH852010 JPL852010 JFP852010 IVT852010 ILX852010 ICB852010 HSF852010 HIJ852010 GYN852010 GOR852010 GEV852010 FUZ852010 FLD852010 FBH852010 ERL852010 EHP852010 DXT852010 DNX852010 DEB852010 CUF852010 CKJ852010 CAN852010 BQR852010 BGV852010 AWZ852010 AND852010 ADH852010 TL852010 JP852010 T852022 WWB786474 WMF786474 WCJ786474 VSN786474 VIR786474 UYV786474 UOZ786474 UFD786474 TVH786474 TLL786474 TBP786474 SRT786474 SHX786474 RYB786474 ROF786474 REJ786474 QUN786474 QKR786474 QAV786474 PQZ786474 PHD786474 OXH786474 ONL786474 ODP786474 NTT786474 NJX786474 NAB786474 MQF786474 MGJ786474 LWN786474 LMR786474 LCV786474 KSZ786474 KJD786474 JZH786474 JPL786474 JFP786474 IVT786474 ILX786474 ICB786474 HSF786474 HIJ786474 GYN786474 GOR786474 GEV786474 FUZ786474 FLD786474 FBH786474 ERL786474 EHP786474 DXT786474 DNX786474 DEB786474 CUF786474 CKJ786474 CAN786474 BQR786474 BGV786474 AWZ786474 AND786474 ADH786474 TL786474 JP786474 T786486 WWB720938 WMF720938 WCJ720938 VSN720938 VIR720938 UYV720938 UOZ720938 UFD720938 TVH720938 TLL720938 TBP720938 SRT720938 SHX720938 RYB720938 ROF720938 REJ720938 QUN720938 QKR720938 QAV720938 PQZ720938 PHD720938 OXH720938 ONL720938 ODP720938 NTT720938 NJX720938 NAB720938 MQF720938 MGJ720938 LWN720938 LMR720938 LCV720938 KSZ720938 KJD720938 JZH720938 JPL720938 JFP720938 IVT720938 ILX720938 ICB720938 HSF720938 HIJ720938 GYN720938 GOR720938 GEV720938 FUZ720938 FLD720938 FBH720938 ERL720938 EHP720938 DXT720938 DNX720938 DEB720938 CUF720938 CKJ720938 CAN720938 BQR720938 BGV720938 AWZ720938 AND720938 ADH720938 TL720938 JP720938 T720950 WWB655402 WMF655402 WCJ655402 VSN655402 VIR655402 UYV655402 UOZ655402 UFD655402 TVH655402 TLL655402 TBP655402 SRT655402 SHX655402 RYB655402 ROF655402 REJ655402 QUN655402 QKR655402 QAV655402 PQZ655402 PHD655402 OXH655402 ONL655402 ODP655402 NTT655402 NJX655402 NAB655402 MQF655402 MGJ655402 LWN655402 LMR655402 LCV655402 KSZ655402 KJD655402 JZH655402 JPL655402 JFP655402 IVT655402 ILX655402 ICB655402 HSF655402 HIJ655402 GYN655402 GOR655402 GEV655402 FUZ655402 FLD655402 FBH655402 ERL655402 EHP655402 DXT655402 DNX655402 DEB655402 CUF655402 CKJ655402 CAN655402 BQR655402 BGV655402 AWZ655402 AND655402 ADH655402 TL655402 JP655402 T655414 WWB589866 WMF589866 WCJ589866 VSN589866 VIR589866 UYV589866 UOZ589866 UFD589866 TVH589866 TLL589866 TBP589866 SRT589866 SHX589866 RYB589866 ROF589866 REJ589866 QUN589866 QKR589866 QAV589866 PQZ589866 PHD589866 OXH589866 ONL589866 ODP589866 NTT589866 NJX589866 NAB589866 MQF589866 MGJ589866 LWN589866 LMR589866 LCV589866 KSZ589866 KJD589866 JZH589866 JPL589866 JFP589866 IVT589866 ILX589866 ICB589866 HSF589866 HIJ589866 GYN589866 GOR589866 GEV589866 FUZ589866 FLD589866 FBH589866 ERL589866 EHP589866 DXT589866 DNX589866 DEB589866 CUF589866 CKJ589866 CAN589866 BQR589866 BGV589866 AWZ589866 AND589866 ADH589866 TL589866 JP589866 T589878 WWB524330 WMF524330 WCJ524330 VSN524330 VIR524330 UYV524330 UOZ524330 UFD524330 TVH524330 TLL524330 TBP524330 SRT524330 SHX524330 RYB524330 ROF524330 REJ524330 QUN524330 QKR524330 QAV524330 PQZ524330 PHD524330 OXH524330 ONL524330 ODP524330 NTT524330 NJX524330 NAB524330 MQF524330 MGJ524330 LWN524330 LMR524330 LCV524330 KSZ524330 KJD524330 JZH524330 JPL524330 JFP524330 IVT524330 ILX524330 ICB524330 HSF524330 HIJ524330 GYN524330 GOR524330 GEV524330 FUZ524330 FLD524330 FBH524330 ERL524330 EHP524330 DXT524330 DNX524330 DEB524330 CUF524330 CKJ524330 CAN524330 BQR524330 BGV524330 AWZ524330 AND524330 ADH524330 TL524330 JP524330 T524342 WWB458794 WMF458794 WCJ458794 VSN458794 VIR458794 UYV458794 UOZ458794 UFD458794 TVH458794 TLL458794 TBP458794 SRT458794 SHX458794 RYB458794 ROF458794 REJ458794 QUN458794 QKR458794 QAV458794 PQZ458794 PHD458794 OXH458794 ONL458794 ODP458794 NTT458794 NJX458794 NAB458794 MQF458794 MGJ458794 LWN458794 LMR458794 LCV458794 KSZ458794 KJD458794 JZH458794 JPL458794 JFP458794 IVT458794 ILX458794 ICB458794 HSF458794 HIJ458794 GYN458794 GOR458794 GEV458794 FUZ458794 FLD458794 FBH458794 ERL458794 EHP458794 DXT458794 DNX458794 DEB458794 CUF458794 CKJ458794 CAN458794 BQR458794 BGV458794 AWZ458794 AND458794 ADH458794 TL458794 JP458794 T458806 WWB393258 WMF393258 WCJ393258 VSN393258 VIR393258 UYV393258 UOZ393258 UFD393258 TVH393258 TLL393258 TBP393258 SRT393258 SHX393258 RYB393258 ROF393258 REJ393258 QUN393258 QKR393258 QAV393258 PQZ393258 PHD393258 OXH393258 ONL393258 ODP393258 NTT393258 NJX393258 NAB393258 MQF393258 MGJ393258 LWN393258 LMR393258 LCV393258 KSZ393258 KJD393258 JZH393258 JPL393258 JFP393258 IVT393258 ILX393258 ICB393258 HSF393258 HIJ393258 GYN393258 GOR393258 GEV393258 FUZ393258 FLD393258 FBH393258 ERL393258 EHP393258 DXT393258 DNX393258 DEB393258 CUF393258 CKJ393258 CAN393258 BQR393258 BGV393258 AWZ393258 AND393258 ADH393258 TL393258 JP393258 T393270 WWB327722 WMF327722 WCJ327722 VSN327722 VIR327722 UYV327722 UOZ327722 UFD327722 TVH327722 TLL327722 TBP327722 SRT327722 SHX327722 RYB327722 ROF327722 REJ327722 QUN327722 QKR327722 QAV327722 PQZ327722 PHD327722 OXH327722 ONL327722 ODP327722 NTT327722 NJX327722 NAB327722 MQF327722 MGJ327722 LWN327722 LMR327722 LCV327722 KSZ327722 KJD327722 JZH327722 JPL327722 JFP327722 IVT327722 ILX327722 ICB327722 HSF327722 HIJ327722 GYN327722 GOR327722 GEV327722 FUZ327722 FLD327722 FBH327722 ERL327722 EHP327722 DXT327722 DNX327722 DEB327722 CUF327722 CKJ327722 CAN327722 BQR327722 BGV327722 AWZ327722 AND327722 ADH327722 TL327722 JP327722 T327734 WWB262186 WMF262186 WCJ262186 VSN262186 VIR262186 UYV262186 UOZ262186 UFD262186 TVH262186 TLL262186 TBP262186 SRT262186 SHX262186 RYB262186 ROF262186 REJ262186 QUN262186 QKR262186 QAV262186 PQZ262186 PHD262186 OXH262186 ONL262186 ODP262186 NTT262186 NJX262186 NAB262186 MQF262186 MGJ262186 LWN262186 LMR262186 LCV262186 KSZ262186 KJD262186 JZH262186 JPL262186 JFP262186 IVT262186 ILX262186 ICB262186 HSF262186 HIJ262186 GYN262186 GOR262186 GEV262186 FUZ262186 FLD262186 FBH262186 ERL262186 EHP262186 DXT262186 DNX262186 DEB262186 CUF262186 CKJ262186 CAN262186 BQR262186 BGV262186 AWZ262186 AND262186 ADH262186 TL262186 JP262186 T262198 WWB196650 WMF196650 WCJ196650 VSN196650 VIR196650 UYV196650 UOZ196650 UFD196650 TVH196650 TLL196650 TBP196650 SRT196650 SHX196650 RYB196650 ROF196650 REJ196650 QUN196650 QKR196650 QAV196650 PQZ196650 PHD196650 OXH196650 ONL196650 ODP196650 NTT196650 NJX196650 NAB196650 MQF196650 MGJ196650 LWN196650 LMR196650 LCV196650 KSZ196650 KJD196650 JZH196650 JPL196650 JFP196650 IVT196650 ILX196650 ICB196650 HSF196650 HIJ196650 GYN196650 GOR196650 GEV196650 FUZ196650 FLD196650 FBH196650 ERL196650 EHP196650 DXT196650 DNX196650 DEB196650 CUF196650 CKJ196650 CAN196650 BQR196650 BGV196650 AWZ196650 AND196650 ADH196650 TL196650 JP196650 T196662 WWB131114 WMF131114 WCJ131114 VSN131114 VIR131114 UYV131114 UOZ131114 UFD131114 TVH131114 TLL131114 TBP131114 SRT131114 SHX131114 RYB131114 ROF131114 REJ131114 QUN131114 QKR131114 QAV131114 PQZ131114 PHD131114 OXH131114 ONL131114 ODP131114 NTT131114 NJX131114 NAB131114 MQF131114 MGJ131114 LWN131114 LMR131114 LCV131114 KSZ131114 KJD131114 JZH131114 JPL131114 JFP131114 IVT131114 ILX131114 ICB131114 HSF131114 HIJ131114 GYN131114 GOR131114 GEV131114 FUZ131114 FLD131114 FBH131114 ERL131114 EHP131114 DXT131114 DNX131114 DEB131114 CUF131114 CKJ131114 CAN131114 BQR131114 BGV131114 AWZ131114 AND131114 ADH131114 TL131114 JP131114 T131126 WWB65578 WMF65578 WCJ65578 VSN65578 VIR65578 UYV65578 UOZ65578 UFD65578 TVH65578 TLL65578 TBP65578 SRT65578 SHX65578 RYB65578 ROF65578 REJ65578 QUN65578 QKR65578 QAV65578 PQZ65578 PHD65578 OXH65578 ONL65578 ODP65578 NTT65578 NJX65578 NAB65578 MQF65578 MGJ65578 LWN65578 LMR65578 LCV65578 KSZ65578 KJD65578 JZH65578 JPL65578 JFP65578 IVT65578 ILX65578 ICB65578 HSF65578 HIJ65578 GYN65578 GOR65578 GEV65578 FUZ65578 FLD65578 FBH65578 ERL65578 EHP65578 DXT65578 DNX65578 DEB65578 CUF65578 CKJ65578 CAN65578 BQR65578 BGV65578 AWZ65578 AND65578 ADH65578 TL65578 JP65578 T65590 WWN6 WMR6 WCV6 VSZ6 VJD6 UZH6 UPL6 UFP6 TVT6 TLX6 TCB6 SSF6 SIJ6 RYN6 ROR6 REV6 QUZ6 QLD6 QBH6 PRL6 PHP6 OXT6 ONX6 OEB6 NUF6 NKJ6 NAN6 MQR6 MGV6 LWZ6 LND6 LDH6 KTL6 KJP6 JZT6 JPX6 JGB6 IWF6 IMJ6 ICN6 HSR6 HIV6 GYZ6 GPD6 GFH6 FVL6 FLP6 FBT6 ERX6 EIB6 DYF6 DOJ6 DEN6 CUR6 CKV6 CAZ6 BRD6 BHH6 AXL6 ANP6 ADT6 TX6 KB6 T6 WVZ983082 WMD983082 WCH983082 VSL983082 VIP983082 UYT983082 UOX983082 UFB983082 TVF983082 TLJ983082 TBN983082 SRR983082 SHV983082 RXZ983082 ROD983082 REH983082 QUL983082 QKP983082 QAT983082 PQX983082 PHB983082 OXF983082 ONJ983082 ODN983082 NTR983082 NJV983082 MZZ983082 MQD983082 MGH983082 LWL983082 LMP983082 LCT983082 KSX983082 KJB983082 JZF983082 JPJ983082 JFN983082 IVR983082 ILV983082 IBZ983082 HSD983082 HIH983082 GYL983082 GOP983082 GET983082 FUX983082 FLB983082 FBF983082 ERJ983082 EHN983082 DXR983082 DNV983082 DDZ983082 CUD983082 CKH983082 CAL983082 BQP983082 BGT983082 AWX983082 ANB983082 ADF983082 TJ983082 JN983082 R983094 WVZ917546 WMD917546 WCH917546 VSL917546 VIP917546 UYT917546 UOX917546 UFB917546 TVF917546 TLJ917546 TBN917546 SRR917546 SHV917546 RXZ917546 ROD917546 REH917546 QUL917546 QKP917546 QAT917546 PQX917546 PHB917546 OXF917546 ONJ917546 ODN917546 NTR917546 NJV917546 MZZ917546 MQD917546 MGH917546 LWL917546 LMP917546 LCT917546 KSX917546 KJB917546 JZF917546 JPJ917546 JFN917546 IVR917546 ILV917546 IBZ917546 HSD917546 HIH917546 GYL917546 GOP917546 GET917546 FUX917546 FLB917546 FBF917546 ERJ917546 EHN917546 DXR917546 DNV917546 DDZ917546 CUD917546 CKH917546 CAL917546 BQP917546 BGT917546 AWX917546 ANB917546 ADF917546 TJ917546 JN917546 R917558 WVZ852010 WMD852010 WCH852010 VSL852010 VIP852010 UYT852010 UOX852010 UFB852010 TVF852010 TLJ852010 TBN852010 SRR852010 SHV852010 RXZ852010 ROD852010 REH852010 QUL852010 QKP852010 QAT852010 PQX852010 PHB852010 OXF852010 ONJ852010 ODN852010 NTR852010 NJV852010 MZZ852010 MQD852010 MGH852010 LWL852010 LMP852010 LCT852010 KSX852010 KJB852010 JZF852010 JPJ852010 JFN852010 IVR852010 ILV852010 IBZ852010 HSD852010 HIH852010 GYL852010 GOP852010 GET852010 FUX852010 FLB852010 FBF852010 ERJ852010 EHN852010 DXR852010 DNV852010 DDZ852010 CUD852010 CKH852010 CAL852010 BQP852010 BGT852010 AWX852010 ANB852010 ADF852010 TJ852010 JN852010 R852022 WVZ786474 WMD786474 WCH786474 VSL786474 VIP786474 UYT786474 UOX786474 UFB786474 TVF786474 TLJ786474 TBN786474 SRR786474 SHV786474 RXZ786474 ROD786474 REH786474 QUL786474 QKP786474 QAT786474 PQX786474 PHB786474 OXF786474 ONJ786474 ODN786474 NTR786474 NJV786474 MZZ786474 MQD786474 MGH786474 LWL786474 LMP786474 LCT786474 KSX786474 KJB786474 JZF786474 JPJ786474 JFN786474 IVR786474 ILV786474 IBZ786474 HSD786474 HIH786474 GYL786474 GOP786474 GET786474 FUX786474 FLB786474 FBF786474 ERJ786474 EHN786474 DXR786474 DNV786474 DDZ786474 CUD786474 CKH786474 CAL786474 BQP786474 BGT786474 AWX786474 ANB786474 ADF786474 TJ786474 JN786474 R786486 WVZ720938 WMD720938 WCH720938 VSL720938 VIP720938 UYT720938 UOX720938 UFB720938 TVF720938 TLJ720938 TBN720938 SRR720938 SHV720938 RXZ720938 ROD720938 REH720938 QUL720938 QKP720938 QAT720938 PQX720938 PHB720938 OXF720938 ONJ720938 ODN720938 NTR720938 NJV720938 MZZ720938 MQD720938 MGH720938 LWL720938 LMP720938 LCT720938 KSX720938 KJB720938 JZF720938 JPJ720938 JFN720938 IVR720938 ILV720938 IBZ720938 HSD720938 HIH720938 GYL720938 GOP720938 GET720938 FUX720938 FLB720938 FBF720938 ERJ720938 EHN720938 DXR720938 DNV720938 DDZ720938 CUD720938 CKH720938 CAL720938 BQP720938 BGT720938 AWX720938 ANB720938 ADF720938 TJ720938 JN720938 R720950 WVZ655402 WMD655402 WCH655402 VSL655402 VIP655402 UYT655402 UOX655402 UFB655402 TVF655402 TLJ655402 TBN655402 SRR655402 SHV655402 RXZ655402 ROD655402 REH655402 QUL655402 QKP655402 QAT655402 PQX655402 PHB655402 OXF655402 ONJ655402 ODN655402 NTR655402 NJV655402 MZZ655402 MQD655402 MGH655402 LWL655402 LMP655402 LCT655402 KSX655402 KJB655402 JZF655402 JPJ655402 JFN655402 IVR655402 ILV655402 IBZ655402 HSD655402 HIH655402 GYL655402 GOP655402 GET655402 FUX655402 FLB655402 FBF655402 ERJ655402 EHN655402 DXR655402 DNV655402 DDZ655402 CUD655402 CKH655402 CAL655402 BQP655402 BGT655402 AWX655402 ANB655402 ADF655402 TJ655402 JN655402 R655414 WVZ589866 WMD589866 WCH589866 VSL589866 VIP589866 UYT589866 UOX589866 UFB589866 TVF589866 TLJ589866 TBN589866 SRR589866 SHV589866 RXZ589866 ROD589866 REH589866 QUL589866 QKP589866 QAT589866 PQX589866 PHB589866 OXF589866 ONJ589866 ODN589866 NTR589866 NJV589866 MZZ589866 MQD589866 MGH589866 LWL589866 LMP589866 LCT589866 KSX589866 KJB589866 JZF589866 JPJ589866 JFN589866 IVR589866 ILV589866 IBZ589866 HSD589866 HIH589866 GYL589866 GOP589866 GET589866 FUX589866 FLB589866 FBF589866 ERJ589866 EHN589866 DXR589866 DNV589866 DDZ589866 CUD589866 CKH589866 CAL589866 BQP589866 BGT589866 AWX589866 ANB589866 ADF589866 TJ589866 JN589866 R589878 WVZ524330 WMD524330 WCH524330 VSL524330 VIP524330 UYT524330 UOX524330 UFB524330 TVF524330 TLJ524330 TBN524330 SRR524330 SHV524330 RXZ524330 ROD524330 REH524330 QUL524330 QKP524330 QAT524330 PQX524330 PHB524330 OXF524330 ONJ524330 ODN524330 NTR524330 NJV524330 MZZ524330 MQD524330 MGH524330 LWL524330 LMP524330 LCT524330 KSX524330 KJB524330 JZF524330 JPJ524330 JFN524330 IVR524330 ILV524330 IBZ524330 HSD524330 HIH524330 GYL524330 GOP524330 GET524330 FUX524330 FLB524330 FBF524330 ERJ524330 EHN524330 DXR524330 DNV524330 DDZ524330 CUD524330 CKH524330 CAL524330 BQP524330 BGT524330 AWX524330 ANB524330 ADF524330 TJ524330 JN524330 R524342 WVZ458794 WMD458794 WCH458794 VSL458794 VIP458794 UYT458794 UOX458794 UFB458794 TVF458794 TLJ458794 TBN458794 SRR458794 SHV458794 RXZ458794 ROD458794 REH458794 QUL458794 QKP458794 QAT458794 PQX458794 PHB458794 OXF458794 ONJ458794 ODN458794 NTR458794 NJV458794 MZZ458794 MQD458794 MGH458794 LWL458794 LMP458794 LCT458794 KSX458794 KJB458794 JZF458794 JPJ458794 JFN458794 IVR458794 ILV458794 IBZ458794 HSD458794 HIH458794 GYL458794 GOP458794 GET458794 FUX458794 FLB458794 FBF458794 ERJ458794 EHN458794 DXR458794 DNV458794 DDZ458794 CUD458794 CKH458794 CAL458794 BQP458794 BGT458794 AWX458794 ANB458794 ADF458794 TJ458794 JN458794 R458806 WVZ393258 WMD393258 WCH393258 VSL393258 VIP393258 UYT393258 UOX393258 UFB393258 TVF393258 TLJ393258 TBN393258 SRR393258 SHV393258 RXZ393258 ROD393258 REH393258 QUL393258 QKP393258 QAT393258 PQX393258 PHB393258 OXF393258 ONJ393258 ODN393258 NTR393258 NJV393258 MZZ393258 MQD393258 MGH393258 LWL393258 LMP393258 LCT393258 KSX393258 KJB393258 JZF393258 JPJ393258 JFN393258 IVR393258 ILV393258 IBZ393258 HSD393258 HIH393258 GYL393258 GOP393258 GET393258 FUX393258 FLB393258 FBF393258 ERJ393258 EHN393258 DXR393258 DNV393258 DDZ393258 CUD393258 CKH393258 CAL393258 BQP393258 BGT393258 AWX393258 ANB393258 ADF393258 TJ393258 JN393258 R393270 WVZ327722 WMD327722 WCH327722 VSL327722 VIP327722 UYT327722 UOX327722 UFB327722 TVF327722 TLJ327722 TBN327722 SRR327722 SHV327722 RXZ327722 ROD327722 REH327722 QUL327722 QKP327722 QAT327722 PQX327722 PHB327722 OXF327722 ONJ327722 ODN327722 NTR327722 NJV327722 MZZ327722 MQD327722 MGH327722 LWL327722 LMP327722 LCT327722 KSX327722 KJB327722 JZF327722 JPJ327722 JFN327722 IVR327722 ILV327722 IBZ327722 HSD327722 HIH327722 GYL327722 GOP327722 GET327722 FUX327722 FLB327722 FBF327722 ERJ327722 EHN327722 DXR327722 DNV327722 DDZ327722 CUD327722 CKH327722 CAL327722 BQP327722 BGT327722 AWX327722 ANB327722 ADF327722 TJ327722 JN327722 R327734 WVZ262186 WMD262186 WCH262186 VSL262186 VIP262186 UYT262186 UOX262186 UFB262186 TVF262186 TLJ262186 TBN262186 SRR262186 SHV262186 RXZ262186 ROD262186 REH262186 QUL262186 QKP262186 QAT262186 PQX262186 PHB262186 OXF262186 ONJ262186 ODN262186 NTR262186 NJV262186 MZZ262186 MQD262186 MGH262186 LWL262186 LMP262186 LCT262186 KSX262186 KJB262186 JZF262186 JPJ262186 JFN262186 IVR262186 ILV262186 IBZ262186 HSD262186 HIH262186 GYL262186 GOP262186 GET262186 FUX262186 FLB262186 FBF262186 ERJ262186 EHN262186 DXR262186 DNV262186 DDZ262186 CUD262186 CKH262186 CAL262186 BQP262186 BGT262186 AWX262186 ANB262186 ADF262186 TJ262186 JN262186 R262198 WVZ196650 WMD196650 WCH196650 VSL196650 VIP196650 UYT196650 UOX196650 UFB196650 TVF196650 TLJ196650 TBN196650 SRR196650 SHV196650 RXZ196650 ROD196650 REH196650 QUL196650 QKP196650 QAT196650 PQX196650 PHB196650 OXF196650 ONJ196650 ODN196650 NTR196650 NJV196650 MZZ196650 MQD196650 MGH196650 LWL196650 LMP196650 LCT196650 KSX196650 KJB196650 JZF196650 JPJ196650 JFN196650 IVR196650 ILV196650 IBZ196650 HSD196650 HIH196650 GYL196650 GOP196650 GET196650 FUX196650 FLB196650 FBF196650 ERJ196650 EHN196650 DXR196650 DNV196650 DDZ196650 CUD196650 CKH196650 CAL196650 BQP196650 BGT196650 AWX196650 ANB196650 ADF196650 TJ196650 JN196650 R196662 WVZ131114 WMD131114 WCH131114 VSL131114 VIP131114 UYT131114 UOX131114 UFB131114 TVF131114 TLJ131114 TBN131114 SRR131114 SHV131114 RXZ131114 ROD131114 REH131114 QUL131114 QKP131114 QAT131114 PQX131114 PHB131114 OXF131114 ONJ131114 ODN131114 NTR131114 NJV131114 MZZ131114 MQD131114 MGH131114 LWL131114 LMP131114 LCT131114 KSX131114 KJB131114 JZF131114 JPJ131114 JFN131114 IVR131114 ILV131114 IBZ131114 HSD131114 HIH131114 GYL131114 GOP131114 GET131114 FUX131114 FLB131114 FBF131114 ERJ131114 EHN131114 DXR131114 DNV131114 DDZ131114 CUD131114 CKH131114 CAL131114 BQP131114 BGT131114 AWX131114 ANB131114 ADF131114 TJ131114 JN131114 R131126 WVZ65578 WMD65578 WCH65578 VSL65578 VIP65578 UYT65578 UOX65578 UFB65578 TVF65578 TLJ65578 TBN65578 SRR65578 SHV65578 RXZ65578 ROD65578 REH65578 QUL65578 QKP65578 QAT65578 PQX65578 PHB65578 OXF65578 ONJ65578 ODN65578 NTR65578 NJV65578 MZZ65578 MQD65578 MGH65578 LWL65578 LMP65578 LCT65578 KSX65578 KJB65578 JZF65578 JPJ65578 JFN65578 IVR65578 ILV65578 IBZ65578 HSD65578 HIH65578 GYL65578 GOP65578 GET65578 FUX65578 FLB65578 FBF65578 ERJ65578 EHN65578 DXR65578 DNV65578 DDZ65578 CUD65578 CKH65578 CAL65578 BQP65578 BGT65578 AWX65578 ANB65578 ADF65578 TJ65578 JN65578 R65590 WWL6 WMP6 WCT6 VSX6 VJB6 UZF6 UPJ6 UFN6 TVR6 TLV6 TBZ6 SSD6 SIH6 RYL6 ROP6 RET6 QUX6 QLB6 QBF6 PRJ6 PHN6 OXR6 ONV6 ODZ6 NUD6 NKH6 NAL6 MQP6 MGT6 LWX6 LNB6 LDF6 KTJ6 KJN6 JZR6 JPV6 JFZ6 IWD6 IMH6 ICL6 HSP6 HIT6 GYX6 GPB6 GFF6 FVJ6 FLN6 FBR6 ERV6 EHZ6 DYD6 DOH6 DEL6 CUP6 CKT6 CAX6 BRB6 BHF6 AXJ6 ANN6 ADR6 TV6 JZ6 R6 WVX983082 WMB983082 WCF983082 VSJ983082 VIN983082 UYR983082 UOV983082 UEZ983082 TVD983082 TLH983082 TBL983082 SRP983082 SHT983082 RXX983082 ROB983082 REF983082 QUJ983082 QKN983082 QAR983082 PQV983082 PGZ983082 OXD983082 ONH983082 ODL983082 NTP983082 NJT983082 MZX983082 MQB983082 MGF983082 LWJ983082 LMN983082 LCR983082 KSV983082 KIZ983082 JZD983082 JPH983082 JFL983082 IVP983082 ILT983082 IBX983082 HSB983082 HIF983082 GYJ983082 GON983082 GER983082 FUV983082 FKZ983082 FBD983082 ERH983082 EHL983082 DXP983082 DNT983082 DDX983082 CUB983082 CKF983082 CAJ983082 BQN983082 BGR983082 AWV983082 AMZ983082 ADD983082 TH983082 JL983082 P983094 WVX917546 WMB917546 WCF917546 VSJ917546 VIN917546 UYR917546 UOV917546 UEZ917546 TVD917546 TLH917546 TBL917546 SRP917546 SHT917546 RXX917546 ROB917546 REF917546 QUJ917546 QKN917546 QAR917546 PQV917546 PGZ917546 OXD917546 ONH917546 ODL917546 NTP917546 NJT917546 MZX917546 MQB917546 MGF917546 LWJ917546 LMN917546 LCR917546 KSV917546 KIZ917546 JZD917546 JPH917546 JFL917546 IVP917546 ILT917546 IBX917546 HSB917546 HIF917546 GYJ917546 GON917546 GER917546 FUV917546 FKZ917546 FBD917546 ERH917546 EHL917546 DXP917546 DNT917546 DDX917546 CUB917546 CKF917546 CAJ917546 BQN917546 BGR917546 AWV917546 AMZ917546 ADD917546 TH917546 JL917546 P917558 WVX852010 WMB852010 WCF852010 VSJ852010 VIN852010 UYR852010 UOV852010 UEZ852010 TVD852010 TLH852010 TBL852010 SRP852010 SHT852010 RXX852010 ROB852010 REF852010 QUJ852010 QKN852010 QAR852010 PQV852010 PGZ852010 OXD852010 ONH852010 ODL852010 NTP852010 NJT852010 MZX852010 MQB852010 MGF852010 LWJ852010 LMN852010 LCR852010 KSV852010 KIZ852010 JZD852010 JPH852010 JFL852010 IVP852010 ILT852010 IBX852010 HSB852010 HIF852010 GYJ852010 GON852010 GER852010 FUV852010 FKZ852010 FBD852010 ERH852010 EHL852010 DXP852010 DNT852010 DDX852010 CUB852010 CKF852010 CAJ852010 BQN852010 BGR852010 AWV852010 AMZ852010 ADD852010 TH852010 JL852010 P852022 WVX786474 WMB786474 WCF786474 VSJ786474 VIN786474 UYR786474 UOV786474 UEZ786474 TVD786474 TLH786474 TBL786474 SRP786474 SHT786474 RXX786474 ROB786474 REF786474 QUJ786474 QKN786474 QAR786474 PQV786474 PGZ786474 OXD786474 ONH786474 ODL786474 NTP786474 NJT786474 MZX786474 MQB786474 MGF786474 LWJ786474 LMN786474 LCR786474 KSV786474 KIZ786474 JZD786474 JPH786474 JFL786474 IVP786474 ILT786474 IBX786474 HSB786474 HIF786474 GYJ786474 GON786474 GER786474 FUV786474 FKZ786474 FBD786474 ERH786474 EHL786474 DXP786474 DNT786474 DDX786474 CUB786474 CKF786474 CAJ786474 BQN786474 BGR786474 AWV786474 AMZ786474 ADD786474 TH786474 JL786474 P786486 WVX720938 WMB720938 WCF720938 VSJ720938 VIN720938 UYR720938 UOV720938 UEZ720938 TVD720938 TLH720938 TBL720938 SRP720938 SHT720938 RXX720938 ROB720938 REF720938 QUJ720938 QKN720938 QAR720938 PQV720938 PGZ720938 OXD720938 ONH720938 ODL720938 NTP720938 NJT720938 MZX720938 MQB720938 MGF720938 LWJ720938 LMN720938 LCR720938 KSV720938 KIZ720938 JZD720938 JPH720938 JFL720938 IVP720938 ILT720938 IBX720938 HSB720938 HIF720938 GYJ720938 GON720938 GER720938 FUV720938 FKZ720938 FBD720938 ERH720938 EHL720938 DXP720938 DNT720938 DDX720938 CUB720938 CKF720938 CAJ720938 BQN720938 BGR720938 AWV720938 AMZ720938 ADD720938 TH720938 JL720938 P720950 WVX655402 WMB655402 WCF655402 VSJ655402 VIN655402 UYR655402 UOV655402 UEZ655402 TVD655402 TLH655402 TBL655402 SRP655402 SHT655402 RXX655402 ROB655402 REF655402 QUJ655402 QKN655402 QAR655402 PQV655402 PGZ655402 OXD655402 ONH655402 ODL655402 NTP655402 NJT655402 MZX655402 MQB655402 MGF655402 LWJ655402 LMN655402 LCR655402 KSV655402 KIZ655402 JZD655402 JPH655402 JFL655402 IVP655402 ILT655402 IBX655402 HSB655402 HIF655402 GYJ655402 GON655402 GER655402 FUV655402 FKZ655402 FBD655402 ERH655402 EHL655402 DXP655402 DNT655402 DDX655402 CUB655402 CKF655402 CAJ655402 BQN655402 BGR655402 AWV655402 AMZ655402 ADD655402 TH655402 JL655402 P655414 WVX589866 WMB589866 WCF589866 VSJ589866 VIN589866 UYR589866 UOV589866 UEZ589866 TVD589866 TLH589866 TBL589866 SRP589866 SHT589866 RXX589866 ROB589866 REF589866 QUJ589866 QKN589866 QAR589866 PQV589866 PGZ589866 OXD589866 ONH589866 ODL589866 NTP589866 NJT589866 MZX589866 MQB589866 MGF589866 LWJ589866 LMN589866 LCR589866 KSV589866 KIZ589866 JZD589866 JPH589866 JFL589866 IVP589866 ILT589866 IBX589866 HSB589866 HIF589866 GYJ589866 GON589866 GER589866 FUV589866 FKZ589866 FBD589866 ERH589866 EHL589866 DXP589866 DNT589866 DDX589866 CUB589866 CKF589866 CAJ589866 BQN589866 BGR589866 AWV589866 AMZ589866 ADD589866 TH589866 JL589866 P589878 WVX524330 WMB524330 WCF524330 VSJ524330 VIN524330 UYR524330 UOV524330 UEZ524330 TVD524330 TLH524330 TBL524330 SRP524330 SHT524330 RXX524330 ROB524330 REF524330 QUJ524330 QKN524330 QAR524330 PQV524330 PGZ524330 OXD524330 ONH524330 ODL524330 NTP524330 NJT524330 MZX524330 MQB524330 MGF524330 LWJ524330 LMN524330 LCR524330 KSV524330 KIZ524330 JZD524330 JPH524330 JFL524330 IVP524330 ILT524330 IBX524330 HSB524330 HIF524330 GYJ524330 GON524330 GER524330 FUV524330 FKZ524330 FBD524330 ERH524330 EHL524330 DXP524330 DNT524330 DDX524330 CUB524330 CKF524330 CAJ524330 BQN524330 BGR524330 AWV524330 AMZ524330 ADD524330 TH524330 JL524330 P524342 WVX458794 WMB458794 WCF458794 VSJ458794 VIN458794 UYR458794 UOV458794 UEZ458794 TVD458794 TLH458794 TBL458794 SRP458794 SHT458794 RXX458794 ROB458794 REF458794 QUJ458794 QKN458794 QAR458794 PQV458794 PGZ458794 OXD458794 ONH458794 ODL458794 NTP458794 NJT458794 MZX458794 MQB458794 MGF458794 LWJ458794 LMN458794 LCR458794 KSV458794 KIZ458794 JZD458794 JPH458794 JFL458794 IVP458794 ILT458794 IBX458794 HSB458794 HIF458794 GYJ458794 GON458794 GER458794 FUV458794 FKZ458794 FBD458794 ERH458794 EHL458794 DXP458794 DNT458794 DDX458794 CUB458794 CKF458794 CAJ458794 BQN458794 BGR458794 AWV458794 AMZ458794 ADD458794 TH458794 JL458794 P458806 WVX393258 WMB393258 WCF393258 VSJ393258 VIN393258 UYR393258 UOV393258 UEZ393258 TVD393258 TLH393258 TBL393258 SRP393258 SHT393258 RXX393258 ROB393258 REF393258 QUJ393258 QKN393258 QAR393258 PQV393258 PGZ393258 OXD393258 ONH393258 ODL393258 NTP393258 NJT393258 MZX393258 MQB393258 MGF393258 LWJ393258 LMN393258 LCR393258 KSV393258 KIZ393258 JZD393258 JPH393258 JFL393258 IVP393258 ILT393258 IBX393258 HSB393258 HIF393258 GYJ393258 GON393258 GER393258 FUV393258 FKZ393258 FBD393258 ERH393258 EHL393258 DXP393258 DNT393258 DDX393258 CUB393258 CKF393258 CAJ393258 BQN393258 BGR393258 AWV393258 AMZ393258 ADD393258 TH393258 JL393258 P393270 WVX327722 WMB327722 WCF327722 VSJ327722 VIN327722 UYR327722 UOV327722 UEZ327722 TVD327722 TLH327722 TBL327722 SRP327722 SHT327722 RXX327722 ROB327722 REF327722 QUJ327722 QKN327722 QAR327722 PQV327722 PGZ327722 OXD327722 ONH327722 ODL327722 NTP327722 NJT327722 MZX327722 MQB327722 MGF327722 LWJ327722 LMN327722 LCR327722 KSV327722 KIZ327722 JZD327722 JPH327722 JFL327722 IVP327722 ILT327722 IBX327722 HSB327722 HIF327722 GYJ327722 GON327722 GER327722 FUV327722 FKZ327722 FBD327722 ERH327722 EHL327722 DXP327722 DNT327722 DDX327722 CUB327722 CKF327722 CAJ327722 BQN327722 BGR327722 AWV327722 AMZ327722 ADD327722 TH327722 JL327722 P327734 WVX262186 WMB262186 WCF262186 VSJ262186 VIN262186 UYR262186 UOV262186 UEZ262186 TVD262186 TLH262186 TBL262186 SRP262186 SHT262186 RXX262186 ROB262186 REF262186 QUJ262186 QKN262186 QAR262186 PQV262186 PGZ262186 OXD262186 ONH262186 ODL262186 NTP262186 NJT262186 MZX262186 MQB262186 MGF262186 LWJ262186 LMN262186 LCR262186 KSV262186 KIZ262186 JZD262186 JPH262186 JFL262186 IVP262186 ILT262186 IBX262186 HSB262186 HIF262186 GYJ262186 GON262186 GER262186 FUV262186 FKZ262186 FBD262186 ERH262186 EHL262186 DXP262186 DNT262186 DDX262186 CUB262186 CKF262186 CAJ262186 BQN262186 BGR262186 AWV262186 AMZ262186 ADD262186 TH262186 JL262186 P262198 WVX196650 WMB196650 WCF196650 VSJ196650 VIN196650 UYR196650 UOV196650 UEZ196650 TVD196650 TLH196650 TBL196650 SRP196650 SHT196650 RXX196650 ROB196650 REF196650 QUJ196650 QKN196650 QAR196650 PQV196650 PGZ196650 OXD196650 ONH196650 ODL196650 NTP196650 NJT196650 MZX196650 MQB196650 MGF196650 LWJ196650 LMN196650 LCR196650 KSV196650 KIZ196650 JZD196650 JPH196650 JFL196650 IVP196650 ILT196650 IBX196650 HSB196650 HIF196650 GYJ196650 GON196650 GER196650 FUV196650 FKZ196650 FBD196650 ERH196650 EHL196650 DXP196650 DNT196650 DDX196650 CUB196650 CKF196650 CAJ196650 BQN196650 BGR196650 AWV196650 AMZ196650 ADD196650 TH196650 JL196650 P196662 WVX131114 WMB131114 WCF131114 VSJ131114 VIN131114 UYR131114 UOV131114 UEZ131114 TVD131114 TLH131114 TBL131114 SRP131114 SHT131114 RXX131114 ROB131114 REF131114 QUJ131114 QKN131114 QAR131114 PQV131114 PGZ131114 OXD131114 ONH131114 ODL131114 NTP131114 NJT131114 MZX131114 MQB131114 MGF131114 LWJ131114 LMN131114 LCR131114 KSV131114 KIZ131114 JZD131114 JPH131114 JFL131114 IVP131114 ILT131114 IBX131114 HSB131114 HIF131114 GYJ131114 GON131114 GER131114 FUV131114 FKZ131114 FBD131114 ERH131114 EHL131114 DXP131114 DNT131114 DDX131114 CUB131114 CKF131114 CAJ131114 BQN131114 BGR131114 AWV131114 AMZ131114 ADD131114 TH131114 JL131114 P131126 WVX65578 WMB65578 WCF65578 VSJ65578 VIN65578 UYR65578 UOV65578 UEZ65578 TVD65578 TLH65578 TBL65578 SRP65578 SHT65578 RXX65578 ROB65578 REF65578 QUJ65578 QKN65578 QAR65578 PQV65578 PGZ65578 OXD65578 ONH65578 ODL65578 NTP65578 NJT65578 MZX65578 MQB65578 MGF65578 LWJ65578 LMN65578 LCR65578 KSV65578 KIZ65578 JZD65578 JPH65578 JFL65578 IVP65578 ILT65578 IBX65578 HSB65578 HIF65578 GYJ65578 GON65578 GER65578 FUV65578 FKZ65578 FBD65578 ERH65578 EHL65578 DXP65578 DNT65578 DDX65578 CUB65578 CKF65578 CAJ65578 BQN65578 BGR65578 AWV65578 AMZ65578 ADD65578 TH65578 JL65578 P65590 WWJ6 WMN6 WCR6 VSV6 VIZ6 UZD6 UPH6 UFL6 TVP6 TLT6 TBX6 SSB6 SIF6 RYJ6 RON6 RER6 QUV6 QKZ6 QBD6 PRH6 PHL6 OXP6 ONT6 ODX6 NUB6 NKF6 NAJ6 MQN6 MGR6 LWV6 LMZ6 LDD6 KTH6 KJL6 JZP6 JPT6 JFX6 IWB6 IMF6 ICJ6 HSN6 HIR6 GYV6 GOZ6 GFD6 FVH6 FLL6 FBP6 ERT6 EHX6 DYB6 DOF6 DEJ6 CUN6 CKR6 CAV6 BQZ6 BHD6 AXH6 ANL6 ADP6 TT6 JX6 P6 WVT983082 WLX983082 WCB983082 VSF983082 VIJ983082 UYN983082 UOR983082 UEV983082 TUZ983082 TLD983082 TBH983082 SRL983082 SHP983082 RXT983082 RNX983082 REB983082 QUF983082 QKJ983082 QAN983082 PQR983082 PGV983082 OWZ983082 OND983082 ODH983082 NTL983082 NJP983082 MZT983082 MPX983082 MGB983082 LWF983082 LMJ983082 LCN983082 KSR983082 KIV983082 JYZ983082 JPD983082 JFH983082 IVL983082 ILP983082 IBT983082 HRX983082 HIB983082 GYF983082 GOJ983082 GEN983082 FUR983082 FKV983082 FAZ983082 ERD983082 EHH983082 DXL983082 DNP983082 DDT983082 CTX983082 CKB983082 CAF983082 BQJ983082 BGN983082 AWR983082 AMV983082 ACZ983082 TD983082 JH983082 L983094 WVT917546 WLX917546 WCB917546 VSF917546 VIJ917546 UYN917546 UOR917546 UEV917546 TUZ917546 TLD917546 TBH917546 SRL917546 SHP917546 RXT917546 RNX917546 REB917546 QUF917546 QKJ917546 QAN917546 PQR917546 PGV917546 OWZ917546 OND917546 ODH917546 NTL917546 NJP917546 MZT917546 MPX917546 MGB917546 LWF917546 LMJ917546 LCN917546 KSR917546 KIV917546 JYZ917546 JPD917546 JFH917546 IVL917546 ILP917546 IBT917546 HRX917546 HIB917546 GYF917546 GOJ917546 GEN917546 FUR917546 FKV917546 FAZ917546 ERD917546 EHH917546 DXL917546 DNP917546 DDT917546 CTX917546 CKB917546 CAF917546 BQJ917546 BGN917546 AWR917546 AMV917546 ACZ917546 TD917546 JH917546 L917558 WVT852010 WLX852010 WCB852010 VSF852010 VIJ852010 UYN852010 UOR852010 UEV852010 TUZ852010 TLD852010 TBH852010 SRL852010 SHP852010 RXT852010 RNX852010 REB852010 QUF852010 QKJ852010 QAN852010 PQR852010 PGV852010 OWZ852010 OND852010 ODH852010 NTL852010 NJP852010 MZT852010 MPX852010 MGB852010 LWF852010 LMJ852010 LCN852010 KSR852010 KIV852010 JYZ852010 JPD852010 JFH852010 IVL852010 ILP852010 IBT852010 HRX852010 HIB852010 GYF852010 GOJ852010 GEN852010 FUR852010 FKV852010 FAZ852010 ERD852010 EHH852010 DXL852010 DNP852010 DDT852010 CTX852010 CKB852010 CAF852010 BQJ852010 BGN852010 AWR852010 AMV852010 ACZ852010 TD852010 JH852010 L852022 WVT786474 WLX786474 WCB786474 VSF786474 VIJ786474 UYN786474 UOR786474 UEV786474 TUZ786474 TLD786474 TBH786474 SRL786474 SHP786474 RXT786474 RNX786474 REB786474 QUF786474 QKJ786474 QAN786474 PQR786474 PGV786474 OWZ786474 OND786474 ODH786474 NTL786474 NJP786474 MZT786474 MPX786474 MGB786474 LWF786474 LMJ786474 LCN786474 KSR786474 KIV786474 JYZ786474 JPD786474 JFH786474 IVL786474 ILP786474 IBT786474 HRX786474 HIB786474 GYF786474 GOJ786474 GEN786474 FUR786474 FKV786474 FAZ786474 ERD786474 EHH786474 DXL786474 DNP786474 DDT786474 CTX786474 CKB786474 CAF786474 BQJ786474 BGN786474 AWR786474 AMV786474 ACZ786474 TD786474 JH786474 L786486 WVT720938 WLX720938 WCB720938 VSF720938 VIJ720938 UYN720938 UOR720938 UEV720938 TUZ720938 TLD720938 TBH720938 SRL720938 SHP720938 RXT720938 RNX720938 REB720938 QUF720938 QKJ720938 QAN720938 PQR720938 PGV720938 OWZ720938 OND720938 ODH720938 NTL720938 NJP720938 MZT720938 MPX720938 MGB720938 LWF720938 LMJ720938 LCN720938 KSR720938 KIV720938 JYZ720938 JPD720938 JFH720938 IVL720938 ILP720938 IBT720938 HRX720938 HIB720938 GYF720938 GOJ720938 GEN720938 FUR720938 FKV720938 FAZ720938 ERD720938 EHH720938 DXL720938 DNP720938 DDT720938 CTX720938 CKB720938 CAF720938 BQJ720938 BGN720938 AWR720938 AMV720938 ACZ720938 TD720938 JH720938 L720950 WVT655402 WLX655402 WCB655402 VSF655402 VIJ655402 UYN655402 UOR655402 UEV655402 TUZ655402 TLD655402 TBH655402 SRL655402 SHP655402 RXT655402 RNX655402 REB655402 QUF655402 QKJ655402 QAN655402 PQR655402 PGV655402 OWZ655402 OND655402 ODH655402 NTL655402 NJP655402 MZT655402 MPX655402 MGB655402 LWF655402 LMJ655402 LCN655402 KSR655402 KIV655402 JYZ655402 JPD655402 JFH655402 IVL655402 ILP655402 IBT655402 HRX655402 HIB655402 GYF655402 GOJ655402 GEN655402 FUR655402 FKV655402 FAZ655402 ERD655402 EHH655402 DXL655402 DNP655402 DDT655402 CTX655402 CKB655402 CAF655402 BQJ655402 BGN655402 AWR655402 AMV655402 ACZ655402 TD655402 JH655402 L655414 WVT589866 WLX589866 WCB589866 VSF589866 VIJ589866 UYN589866 UOR589866 UEV589866 TUZ589866 TLD589866 TBH589866 SRL589866 SHP589866 RXT589866 RNX589866 REB589866 QUF589866 QKJ589866 QAN589866 PQR589866 PGV589866 OWZ589866 OND589866 ODH589866 NTL589866 NJP589866 MZT589866 MPX589866 MGB589866 LWF589866 LMJ589866 LCN589866 KSR589866 KIV589866 JYZ589866 JPD589866 JFH589866 IVL589866 ILP589866 IBT589866 HRX589866 HIB589866 GYF589866 GOJ589866 GEN589866 FUR589866 FKV589866 FAZ589866 ERD589866 EHH589866 DXL589866 DNP589866 DDT589866 CTX589866 CKB589866 CAF589866 BQJ589866 BGN589866 AWR589866 AMV589866 ACZ589866 TD589866 JH589866 L589878 WVT524330 WLX524330 WCB524330 VSF524330 VIJ524330 UYN524330 UOR524330 UEV524330 TUZ524330 TLD524330 TBH524330 SRL524330 SHP524330 RXT524330 RNX524330 REB524330 QUF524330 QKJ524330 QAN524330 PQR524330 PGV524330 OWZ524330 OND524330 ODH524330 NTL524330 NJP524330 MZT524330 MPX524330 MGB524330 LWF524330 LMJ524330 LCN524330 KSR524330 KIV524330 JYZ524330 JPD524330 JFH524330 IVL524330 ILP524330 IBT524330 HRX524330 HIB524330 GYF524330 GOJ524330 GEN524330 FUR524330 FKV524330 FAZ524330 ERD524330 EHH524330 DXL524330 DNP524330 DDT524330 CTX524330 CKB524330 CAF524330 BQJ524330 BGN524330 AWR524330 AMV524330 ACZ524330 TD524330 JH524330 L524342 WVT458794 WLX458794 WCB458794 VSF458794 VIJ458794 UYN458794 UOR458794 UEV458794 TUZ458794 TLD458794 TBH458794 SRL458794 SHP458794 RXT458794 RNX458794 REB458794 QUF458794 QKJ458794 QAN458794 PQR458794 PGV458794 OWZ458794 OND458794 ODH458794 NTL458794 NJP458794 MZT458794 MPX458794 MGB458794 LWF458794 LMJ458794 LCN458794 KSR458794 KIV458794 JYZ458794 JPD458794 JFH458794 IVL458794 ILP458794 IBT458794 HRX458794 HIB458794 GYF458794 GOJ458794 GEN458794 FUR458794 FKV458794 FAZ458794 ERD458794 EHH458794 DXL458794 DNP458794 DDT458794 CTX458794 CKB458794 CAF458794 BQJ458794 BGN458794 AWR458794 AMV458794 ACZ458794 TD458794 JH458794 L458806 WVT393258 WLX393258 WCB393258 VSF393258 VIJ393258 UYN393258 UOR393258 UEV393258 TUZ393258 TLD393258 TBH393258 SRL393258 SHP393258 RXT393258 RNX393258 REB393258 QUF393258 QKJ393258 QAN393258 PQR393258 PGV393258 OWZ393258 OND393258 ODH393258 NTL393258 NJP393258 MZT393258 MPX393258 MGB393258 LWF393258 LMJ393258 LCN393258 KSR393258 KIV393258 JYZ393258 JPD393258 JFH393258 IVL393258 ILP393258 IBT393258 HRX393258 HIB393258 GYF393258 GOJ393258 GEN393258 FUR393258 FKV393258 FAZ393258 ERD393258 EHH393258 DXL393258 DNP393258 DDT393258 CTX393258 CKB393258 CAF393258 BQJ393258 BGN393258 AWR393258 AMV393258 ACZ393258 TD393258 JH393258 L393270 WVT327722 WLX327722 WCB327722 VSF327722 VIJ327722 UYN327722 UOR327722 UEV327722 TUZ327722 TLD327722 TBH327722 SRL327722 SHP327722 RXT327722 RNX327722 REB327722 QUF327722 QKJ327722 QAN327722 PQR327722 PGV327722 OWZ327722 OND327722 ODH327722 NTL327722 NJP327722 MZT327722 MPX327722 MGB327722 LWF327722 LMJ327722 LCN327722 KSR327722 KIV327722 JYZ327722 JPD327722 JFH327722 IVL327722 ILP327722 IBT327722 HRX327722 HIB327722 GYF327722 GOJ327722 GEN327722 FUR327722 FKV327722 FAZ327722 ERD327722 EHH327722 DXL327722 DNP327722 DDT327722 CTX327722 CKB327722 CAF327722 BQJ327722 BGN327722 AWR327722 AMV327722 ACZ327722 TD327722 JH327722 L327734 WVT262186 WLX262186 WCB262186 VSF262186 VIJ262186 UYN262186 UOR262186 UEV262186 TUZ262186 TLD262186 TBH262186 SRL262186 SHP262186 RXT262186 RNX262186 REB262186 QUF262186 QKJ262186 QAN262186 PQR262186 PGV262186 OWZ262186 OND262186 ODH262186 NTL262186 NJP262186 MZT262186 MPX262186 MGB262186 LWF262186 LMJ262186 LCN262186 KSR262186 KIV262186 JYZ262186 JPD262186 JFH262186 IVL262186 ILP262186 IBT262186 HRX262186 HIB262186 GYF262186 GOJ262186 GEN262186 FUR262186 FKV262186 FAZ262186 ERD262186 EHH262186 DXL262186 DNP262186 DDT262186 CTX262186 CKB262186 CAF262186 BQJ262186 BGN262186 AWR262186 AMV262186 ACZ262186 TD262186 JH262186 L262198 WVT196650 WLX196650 WCB196650 VSF196650 VIJ196650 UYN196650 UOR196650 UEV196650 TUZ196650 TLD196650 TBH196650 SRL196650 SHP196650 RXT196650 RNX196650 REB196650 QUF196650 QKJ196650 QAN196650 PQR196650 PGV196650 OWZ196650 OND196650 ODH196650 NTL196650 NJP196650 MZT196650 MPX196650 MGB196650 LWF196650 LMJ196650 LCN196650 KSR196650 KIV196650 JYZ196650 JPD196650 JFH196650 IVL196650 ILP196650 IBT196650 HRX196650 HIB196650 GYF196650 GOJ196650 GEN196650 FUR196650 FKV196650 FAZ196650 ERD196650 EHH196650 DXL196650 DNP196650 DDT196650 CTX196650 CKB196650 CAF196650 BQJ196650 BGN196650 AWR196650 AMV196650 ACZ196650 TD196650 JH196650 L196662 WVT131114 WLX131114 WCB131114 VSF131114 VIJ131114 UYN131114 UOR131114 UEV131114 TUZ131114 TLD131114 TBH131114 SRL131114 SHP131114 RXT131114 RNX131114 REB131114 QUF131114 QKJ131114 QAN131114 PQR131114 PGV131114 OWZ131114 OND131114 ODH131114 NTL131114 NJP131114 MZT131114 MPX131114 MGB131114 LWF131114 LMJ131114 LCN131114 KSR131114 KIV131114 JYZ131114 JPD131114 JFH131114 IVL131114 ILP131114 IBT131114 HRX131114 HIB131114 GYF131114 GOJ131114 GEN131114 FUR131114 FKV131114 FAZ131114 ERD131114 EHH131114 DXL131114 DNP131114 DDT131114 CTX131114 CKB131114 CAF131114 BQJ131114 BGN131114 AWR131114 AMV131114 ACZ131114 TD131114 JH131114 L131126 WVT65578 WLX65578 WCB65578 VSF65578 VIJ65578 UYN65578 UOR65578 UEV65578 TUZ65578 TLD65578 TBH65578 SRL65578 SHP65578 RXT65578 RNX65578 REB65578 QUF65578 QKJ65578 QAN65578 PQR65578 PGV65578 OWZ65578 OND65578 ODH65578 NTL65578 NJP65578 MZT65578 MPX65578 MGB65578 LWF65578 LMJ65578 LCN65578 KSR65578 KIV65578 JYZ65578 JPD65578 JFH65578 IVL65578 ILP65578 IBT65578 HRX65578 HIB65578 GYF65578 GOJ65578 GEN65578 FUR65578 FKV65578 FAZ65578 ERD65578 EHH65578 DXL65578 DNP65578 DDT65578 CTX65578 CKB65578 CAF65578 BQJ65578 BGN65578 AWR65578 AMV65578 ACZ65578 TD65578 JH65578 L65590 WWF6 WMJ6 WCN6 VSR6 VIV6 UYZ6 UPD6 UFH6 TVL6 TLP6 TBT6 SRX6 SIB6 RYF6 ROJ6 REN6 QUR6 QKV6 QAZ6 PRD6 PHH6 OXL6 ONP6 ODT6 NTX6 NKB6 NAF6 MQJ6 MGN6 LWR6 LMV6 LCZ6 KTD6 KJH6 JZL6 JPP6 JFT6 IVX6 IMB6 ICF6 HSJ6 HIN6 GYR6 GOV6 GEZ6 FVD6 FLH6 FBL6 ERP6 EHT6 DXX6 DOB6 DEF6 CUJ6 CKN6 CAR6 BQV6 BGZ6 AXD6 ANH6 ADL6 TP6 JT6 L6 WVP983082 WLT983082 WBX983082 VSB983082 VIF983082 UYJ983082 UON983082 UER983082 TUV983082 TKZ983082 TBD983082 SRH983082 SHL983082 RXP983082 RNT983082 RDX983082 QUB983082 QKF983082 QAJ983082 PQN983082 PGR983082 OWV983082 OMZ983082 ODD983082 NTH983082 NJL983082 MZP983082 MPT983082 MFX983082 LWB983082 LMF983082 LCJ983082 KSN983082 KIR983082 JYV983082 JOZ983082 JFD983082 IVH983082 ILL983082 IBP983082 HRT983082 HHX983082 GYB983082 GOF983082 GEJ983082 FUN983082 FKR983082 FAV983082 EQZ983082 EHD983082 DXH983082 DNL983082 DDP983082 CTT983082 CJX983082 CAB983082 BQF983082 BGJ983082 AWN983082 AMR983082 ACV983082 SZ983082 JD983082 H983094 WVP917546 WLT917546 WBX917546 VSB917546 VIF917546 UYJ917546 UON917546 UER917546 TUV917546 TKZ917546 TBD917546 SRH917546 SHL917546 RXP917546 RNT917546 RDX917546 QUB917546 QKF917546 QAJ917546 PQN917546 PGR917546 OWV917546 OMZ917546 ODD917546 NTH917546 NJL917546 MZP917546 MPT917546 MFX917546 LWB917546 LMF917546 LCJ917546 KSN917546 KIR917546 JYV917546 JOZ917546 JFD917546 IVH917546 ILL917546 IBP917546 HRT917546 HHX917546 GYB917546 GOF917546 GEJ917546 FUN917546 FKR917546 FAV917546 EQZ917546 EHD917546 DXH917546 DNL917546 DDP917546 CTT917546 CJX917546 CAB917546 BQF917546 BGJ917546 AWN917546 AMR917546 ACV917546 SZ917546 JD917546 H917558 WVP852010 WLT852010 WBX852010 VSB852010 VIF852010 UYJ852010 UON852010 UER852010 TUV852010 TKZ852010 TBD852010 SRH852010 SHL852010 RXP852010 RNT852010 RDX852010 QUB852010 QKF852010 QAJ852010 PQN852010 PGR852010 OWV852010 OMZ852010 ODD852010 NTH852010 NJL852010 MZP852010 MPT852010 MFX852010 LWB852010 LMF852010 LCJ852010 KSN852010 KIR852010 JYV852010 JOZ852010 JFD852010 IVH852010 ILL852010 IBP852010 HRT852010 HHX852010 GYB852010 GOF852010 GEJ852010 FUN852010 FKR852010 FAV852010 EQZ852010 EHD852010 DXH852010 DNL852010 DDP852010 CTT852010 CJX852010 CAB852010 BQF852010 BGJ852010 AWN852010 AMR852010 ACV852010 SZ852010 JD852010 H852022 WVP786474 WLT786474 WBX786474 VSB786474 VIF786474 UYJ786474 UON786474 UER786474 TUV786474 TKZ786474 TBD786474 SRH786474 SHL786474 RXP786474 RNT786474 RDX786474 QUB786474 QKF786474 QAJ786474 PQN786474 PGR786474 OWV786474 OMZ786474 ODD786474 NTH786474 NJL786474 MZP786474 MPT786474 MFX786474 LWB786474 LMF786474 LCJ786474 KSN786474 KIR786474 JYV786474 JOZ786474 JFD786474 IVH786474 ILL786474 IBP786474 HRT786474 HHX786474 GYB786474 GOF786474 GEJ786474 FUN786474 FKR786474 FAV786474 EQZ786474 EHD786474 DXH786474 DNL786474 DDP786474 CTT786474 CJX786474 CAB786474 BQF786474 BGJ786474 AWN786474 AMR786474 ACV786474 SZ786474 JD786474 H786486 WVP720938 WLT720938 WBX720938 VSB720938 VIF720938 UYJ720938 UON720938 UER720938 TUV720938 TKZ720938 TBD720938 SRH720938 SHL720938 RXP720938 RNT720938 RDX720938 QUB720938 QKF720938 QAJ720938 PQN720938 PGR720938 OWV720938 OMZ720938 ODD720938 NTH720938 NJL720938 MZP720938 MPT720938 MFX720938 LWB720938 LMF720938 LCJ720938 KSN720938 KIR720938 JYV720938 JOZ720938 JFD720938 IVH720938 ILL720938 IBP720938 HRT720938 HHX720938 GYB720938 GOF720938 GEJ720938 FUN720938 FKR720938 FAV720938 EQZ720938 EHD720938 DXH720938 DNL720938 DDP720938 CTT720938 CJX720938 CAB720938 BQF720938 BGJ720938 AWN720938 AMR720938 ACV720938 SZ720938 JD720938 H720950 WVP655402 WLT655402 WBX655402 VSB655402 VIF655402 UYJ655402 UON655402 UER655402 TUV655402 TKZ655402 TBD655402 SRH655402 SHL655402 RXP655402 RNT655402 RDX655402 QUB655402 QKF655402 QAJ655402 PQN655402 PGR655402 OWV655402 OMZ655402 ODD655402 NTH655402 NJL655402 MZP655402 MPT655402 MFX655402 LWB655402 LMF655402 LCJ655402 KSN655402 KIR655402 JYV655402 JOZ655402 JFD655402 IVH655402 ILL655402 IBP655402 HRT655402 HHX655402 GYB655402 GOF655402 GEJ655402 FUN655402 FKR655402 FAV655402 EQZ655402 EHD655402 DXH655402 DNL655402 DDP655402 CTT655402 CJX655402 CAB655402 BQF655402 BGJ655402 AWN655402 AMR655402 ACV655402 SZ655402 JD655402 H655414 WVP589866 WLT589866 WBX589866 VSB589866 VIF589866 UYJ589866 UON589866 UER589866 TUV589866 TKZ589866 TBD589866 SRH589866 SHL589866 RXP589866 RNT589866 RDX589866 QUB589866 QKF589866 QAJ589866 PQN589866 PGR589866 OWV589866 OMZ589866 ODD589866 NTH589866 NJL589866 MZP589866 MPT589866 MFX589866 LWB589866 LMF589866 LCJ589866 KSN589866 KIR589866 JYV589866 JOZ589866 JFD589866 IVH589866 ILL589866 IBP589866 HRT589866 HHX589866 GYB589866 GOF589866 GEJ589866 FUN589866 FKR589866 FAV589866 EQZ589866 EHD589866 DXH589866 DNL589866 DDP589866 CTT589866 CJX589866 CAB589866 BQF589866 BGJ589866 AWN589866 AMR589866 ACV589866 SZ589866 JD589866 H589878 WVP524330 WLT524330 WBX524330 VSB524330 VIF524330 UYJ524330 UON524330 UER524330 TUV524330 TKZ524330 TBD524330 SRH524330 SHL524330 RXP524330 RNT524330 RDX524330 QUB524330 QKF524330 QAJ524330 PQN524330 PGR524330 OWV524330 OMZ524330 ODD524330 NTH524330 NJL524330 MZP524330 MPT524330 MFX524330 LWB524330 LMF524330 LCJ524330 KSN524330 KIR524330 JYV524330 JOZ524330 JFD524330 IVH524330 ILL524330 IBP524330 HRT524330 HHX524330 GYB524330 GOF524330 GEJ524330 FUN524330 FKR524330 FAV524330 EQZ524330 EHD524330 DXH524330 DNL524330 DDP524330 CTT524330 CJX524330 CAB524330 BQF524330 BGJ524330 AWN524330 AMR524330 ACV524330 SZ524330 JD524330 H524342 WVP458794 WLT458794 WBX458794 VSB458794 VIF458794 UYJ458794 UON458794 UER458794 TUV458794 TKZ458794 TBD458794 SRH458794 SHL458794 RXP458794 RNT458794 RDX458794 QUB458794 QKF458794 QAJ458794 PQN458794 PGR458794 OWV458794 OMZ458794 ODD458794 NTH458794 NJL458794 MZP458794 MPT458794 MFX458794 LWB458794 LMF458794 LCJ458794 KSN458794 KIR458794 JYV458794 JOZ458794 JFD458794 IVH458794 ILL458794 IBP458794 HRT458794 HHX458794 GYB458794 GOF458794 GEJ458794 FUN458794 FKR458794 FAV458794 EQZ458794 EHD458794 DXH458794 DNL458794 DDP458794 CTT458794 CJX458794 CAB458794 BQF458794 BGJ458794 AWN458794 AMR458794 ACV458794 SZ458794 JD458794 H458806 WVP393258 WLT393258 WBX393258 VSB393258 VIF393258 UYJ393258 UON393258 UER393258 TUV393258 TKZ393258 TBD393258 SRH393258 SHL393258 RXP393258 RNT393258 RDX393258 QUB393258 QKF393258 QAJ393258 PQN393258 PGR393258 OWV393258 OMZ393258 ODD393258 NTH393258 NJL393258 MZP393258 MPT393258 MFX393258 LWB393258 LMF393258 LCJ393258 KSN393258 KIR393258 JYV393258 JOZ393258 JFD393258 IVH393258 ILL393258 IBP393258 HRT393258 HHX393258 GYB393258 GOF393258 GEJ393258 FUN393258 FKR393258 FAV393258 EQZ393258 EHD393258 DXH393258 DNL393258 DDP393258 CTT393258 CJX393258 CAB393258 BQF393258 BGJ393258 AWN393258 AMR393258 ACV393258 SZ393258 JD393258 H393270 WVP327722 WLT327722 WBX327722 VSB327722 VIF327722 UYJ327722 UON327722 UER327722 TUV327722 TKZ327722 TBD327722 SRH327722 SHL327722 RXP327722 RNT327722 RDX327722 QUB327722 QKF327722 QAJ327722 PQN327722 PGR327722 OWV327722 OMZ327722 ODD327722 NTH327722 NJL327722 MZP327722 MPT327722 MFX327722 LWB327722 LMF327722 LCJ327722 KSN327722 KIR327722 JYV327722 JOZ327722 JFD327722 IVH327722 ILL327722 IBP327722 HRT327722 HHX327722 GYB327722 GOF327722 GEJ327722 FUN327722 FKR327722 FAV327722 EQZ327722 EHD327722 DXH327722 DNL327722 DDP327722 CTT327722 CJX327722 CAB327722 BQF327722 BGJ327722 AWN327722 AMR327722 ACV327722 SZ327722 JD327722 H327734 WVP262186 WLT262186 WBX262186 VSB262186 VIF262186 UYJ262186 UON262186 UER262186 TUV262186 TKZ262186 TBD262186 SRH262186 SHL262186 RXP262186 RNT262186 RDX262186 QUB262186 QKF262186 QAJ262186 PQN262186 PGR262186 OWV262186 OMZ262186 ODD262186 NTH262186 NJL262186 MZP262186 MPT262186 MFX262186 LWB262186 LMF262186 LCJ262186 KSN262186 KIR262186 JYV262186 JOZ262186 JFD262186 IVH262186 ILL262186 IBP262186 HRT262186 HHX262186 GYB262186 GOF262186 GEJ262186 FUN262186 FKR262186 FAV262186 EQZ262186 EHD262186 DXH262186 DNL262186 DDP262186 CTT262186 CJX262186 CAB262186 BQF262186 BGJ262186 AWN262186 AMR262186 ACV262186 SZ262186 JD262186 H262198 WVP196650 WLT196650 WBX196650 VSB196650 VIF196650 UYJ196650 UON196650 UER196650 TUV196650 TKZ196650 TBD196650 SRH196650 SHL196650 RXP196650 RNT196650 RDX196650 QUB196650 QKF196650 QAJ196650 PQN196650 PGR196650 OWV196650 OMZ196650 ODD196650 NTH196650 NJL196650 MZP196650 MPT196650 MFX196650 LWB196650 LMF196650 LCJ196650 KSN196650 KIR196650 JYV196650 JOZ196650 JFD196650 IVH196650 ILL196650 IBP196650 HRT196650 HHX196650 GYB196650 GOF196650 GEJ196650 FUN196650 FKR196650 FAV196650 EQZ196650 EHD196650 DXH196650 DNL196650 DDP196650 CTT196650 CJX196650 CAB196650 BQF196650 BGJ196650 AWN196650 AMR196650 ACV196650 SZ196650 JD196650 H196662 WVP131114 WLT131114 WBX131114 VSB131114 VIF131114 UYJ131114 UON131114 UER131114 TUV131114 TKZ131114 TBD131114 SRH131114 SHL131114 RXP131114 RNT131114 RDX131114 QUB131114 QKF131114 QAJ131114 PQN131114 PGR131114 OWV131114 OMZ131114 ODD131114 NTH131114 NJL131114 MZP131114 MPT131114 MFX131114 LWB131114 LMF131114 LCJ131114 KSN131114 KIR131114 JYV131114 JOZ131114 JFD131114 IVH131114 ILL131114 IBP131114 HRT131114 HHX131114 GYB131114 GOF131114 GEJ131114 FUN131114 FKR131114 FAV131114 EQZ131114 EHD131114 DXH131114 DNL131114 DDP131114 CTT131114 CJX131114 CAB131114 BQF131114 BGJ131114 AWN131114 AMR131114 ACV131114 SZ131114 JD131114 H131126 WVP65578 WLT65578 WBX65578 VSB65578 VIF65578 UYJ65578 UON65578 UER65578 TUV65578 TKZ65578 TBD65578 SRH65578 SHL65578 RXP65578 RNT65578 RDX65578 QUB65578 QKF65578 QAJ65578 PQN65578 PGR65578 OWV65578 OMZ65578 ODD65578 NTH65578 NJL65578 MZP65578 MPT65578 MFX65578 LWB65578 LMF65578 LCJ65578 KSN65578 KIR65578 JYV65578 JOZ65578 JFD65578 IVH65578 ILL65578 IBP65578 HRT65578 HHX65578 GYB65578 GOF65578 GEJ65578 FUN65578 FKR65578 FAV65578 EQZ65578 EHD65578 DXH65578 DNL65578 DDP65578 CTT65578 CJX65578 CAB65578 BQF65578 BGJ65578 AWN65578 AMR65578 ACV65578 SZ65578 JD65578 H65590 WWB6 WMF6 WCJ6 VSN6 VIR6 UYV6 UOZ6 UFD6 TVH6 TLL6 TBP6 SRT6 SHX6 RYB6 ROF6 REJ6 QUN6 QKR6 QAV6 PQZ6 PHD6 OXH6 ONL6 ODP6 NTT6 NJX6 NAB6 MQF6 MGJ6 LWN6 LMR6 LCV6 KSZ6 KJD6 JZH6 JPL6 JFP6 IVT6 ILX6 ICB6 HSF6 HIJ6 GYN6 GOR6 GEV6 FUZ6 FLD6 FBH6 ERL6 EHP6 DXT6 DNX6 DEB6 CUF6 CKJ6 CAN6 BQR6 BGV6 AWZ6 AND6 ADH6 TL6 JP6 H6 WVN983082 WLR983082 WBV983082 VRZ983082 VID983082 UYH983082 UOL983082 UEP983082 TUT983082 TKX983082 TBB983082 SRF983082 SHJ983082 RXN983082 RNR983082 RDV983082 QTZ983082 QKD983082 QAH983082 PQL983082 PGP983082 OWT983082 OMX983082 ODB983082 NTF983082 NJJ983082 MZN983082 MPR983082 MFV983082 LVZ983082 LMD983082 LCH983082 KSL983082 KIP983082 JYT983082 JOX983082 JFB983082 IVF983082 ILJ983082 IBN983082 HRR983082 HHV983082 GXZ983082 GOD983082 GEH983082 FUL983082 FKP983082 FAT983082 EQX983082 EHB983082 DXF983082 DNJ983082 DDN983082 CTR983082 CJV983082 BZZ983082 BQD983082 BGH983082 AWL983082 AMP983082 ACT983082 SX983082 JB983082 F983094 WVN917546 WLR917546 WBV917546 VRZ917546 VID917546 UYH917546 UOL917546 UEP917546 TUT917546 TKX917546 TBB917546 SRF917546 SHJ917546 RXN917546 RNR917546 RDV917546 QTZ917546 QKD917546 QAH917546 PQL917546 PGP917546 OWT917546 OMX917546 ODB917546 NTF917546 NJJ917546 MZN917546 MPR917546 MFV917546 LVZ917546 LMD917546 LCH917546 KSL917546 KIP917546 JYT917546 JOX917546 JFB917546 IVF917546 ILJ917546 IBN917546 HRR917546 HHV917546 GXZ917546 GOD917546 GEH917546 FUL917546 FKP917546 FAT917546 EQX917546 EHB917546 DXF917546 DNJ917546 DDN917546 CTR917546 CJV917546 BZZ917546 BQD917546 BGH917546 AWL917546 AMP917546 ACT917546 SX917546 JB917546 F917558 WVN852010 WLR852010 WBV852010 VRZ852010 VID852010 UYH852010 UOL852010 UEP852010 TUT852010 TKX852010 TBB852010 SRF852010 SHJ852010 RXN852010 RNR852010 RDV852010 QTZ852010 QKD852010 QAH852010 PQL852010 PGP852010 OWT852010 OMX852010 ODB852010 NTF852010 NJJ852010 MZN852010 MPR852010 MFV852010 LVZ852010 LMD852010 LCH852010 KSL852010 KIP852010 JYT852010 JOX852010 JFB852010 IVF852010 ILJ852010 IBN852010 HRR852010 HHV852010 GXZ852010 GOD852010 GEH852010 FUL852010 FKP852010 FAT852010 EQX852010 EHB852010 DXF852010 DNJ852010 DDN852010 CTR852010 CJV852010 BZZ852010 BQD852010 BGH852010 AWL852010 AMP852010 ACT852010 SX852010 JB852010 F852022 WVN786474 WLR786474 WBV786474 VRZ786474 VID786474 UYH786474 UOL786474 UEP786474 TUT786474 TKX786474 TBB786474 SRF786474 SHJ786474 RXN786474 RNR786474 RDV786474 QTZ786474 QKD786474 QAH786474 PQL786474 PGP786474 OWT786474 OMX786474 ODB786474 NTF786474 NJJ786474 MZN786474 MPR786474 MFV786474 LVZ786474 LMD786474 LCH786474 KSL786474 KIP786474 JYT786474 JOX786474 JFB786474 IVF786474 ILJ786474 IBN786474 HRR786474 HHV786474 GXZ786474 GOD786474 GEH786474 FUL786474 FKP786474 FAT786474 EQX786474 EHB786474 DXF786474 DNJ786474 DDN786474 CTR786474 CJV786474 BZZ786474 BQD786474 BGH786474 AWL786474 AMP786474 ACT786474 SX786474 JB786474 F786486 WVN720938 WLR720938 WBV720938 VRZ720938 VID720938 UYH720938 UOL720938 UEP720938 TUT720938 TKX720938 TBB720938 SRF720938 SHJ720938 RXN720938 RNR720938 RDV720938 QTZ720938 QKD720938 QAH720938 PQL720938 PGP720938 OWT720938 OMX720938 ODB720938 NTF720938 NJJ720938 MZN720938 MPR720938 MFV720938 LVZ720938 LMD720938 LCH720938 KSL720938 KIP720938 JYT720938 JOX720938 JFB720938 IVF720938 ILJ720938 IBN720938 HRR720938 HHV720938 GXZ720938 GOD720938 GEH720938 FUL720938 FKP720938 FAT720938 EQX720938 EHB720938 DXF720938 DNJ720938 DDN720938 CTR720938 CJV720938 BZZ720938 BQD720938 BGH720938 AWL720938 AMP720938 ACT720938 SX720938 JB720938 F720950 WVN655402 WLR655402 WBV655402 VRZ655402 VID655402 UYH655402 UOL655402 UEP655402 TUT655402 TKX655402 TBB655402 SRF655402 SHJ655402 RXN655402 RNR655402 RDV655402 QTZ655402 QKD655402 QAH655402 PQL655402 PGP655402 OWT655402 OMX655402 ODB655402 NTF655402 NJJ655402 MZN655402 MPR655402 MFV655402 LVZ655402 LMD655402 LCH655402 KSL655402 KIP655402 JYT655402 JOX655402 JFB655402 IVF655402 ILJ655402 IBN655402 HRR655402 HHV655402 GXZ655402 GOD655402 GEH655402 FUL655402 FKP655402 FAT655402 EQX655402 EHB655402 DXF655402 DNJ655402 DDN655402 CTR655402 CJV655402 BZZ655402 BQD655402 BGH655402 AWL655402 AMP655402 ACT655402 SX655402 JB655402 F655414 WVN589866 WLR589866 WBV589866 VRZ589866 VID589866 UYH589866 UOL589866 UEP589866 TUT589866 TKX589866 TBB589866 SRF589866 SHJ589866 RXN589866 RNR589866 RDV589866 QTZ589866 QKD589866 QAH589866 PQL589866 PGP589866 OWT589866 OMX589866 ODB589866 NTF589866 NJJ589866 MZN589866 MPR589866 MFV589866 LVZ589866 LMD589866 LCH589866 KSL589866 KIP589866 JYT589866 JOX589866 JFB589866 IVF589866 ILJ589866 IBN589866 HRR589866 HHV589866 GXZ589866 GOD589866 GEH589866 FUL589866 FKP589866 FAT589866 EQX589866 EHB589866 DXF589866 DNJ589866 DDN589866 CTR589866 CJV589866 BZZ589866 BQD589866 BGH589866 AWL589866 AMP589866 ACT589866 SX589866 JB589866 F589878 WVN524330 WLR524330 WBV524330 VRZ524330 VID524330 UYH524330 UOL524330 UEP524330 TUT524330 TKX524330 TBB524330 SRF524330 SHJ524330 RXN524330 RNR524330 RDV524330 QTZ524330 QKD524330 QAH524330 PQL524330 PGP524330 OWT524330 OMX524330 ODB524330 NTF524330 NJJ524330 MZN524330 MPR524330 MFV524330 LVZ524330 LMD524330 LCH524330 KSL524330 KIP524330 JYT524330 JOX524330 JFB524330 IVF524330 ILJ524330 IBN524330 HRR524330 HHV524330 GXZ524330 GOD524330 GEH524330 FUL524330 FKP524330 FAT524330 EQX524330 EHB524330 DXF524330 DNJ524330 DDN524330 CTR524330 CJV524330 BZZ524330 BQD524330 BGH524330 AWL524330 AMP524330 ACT524330 SX524330 JB524330 F524342 WVN458794 WLR458794 WBV458794 VRZ458794 VID458794 UYH458794 UOL458794 UEP458794 TUT458794 TKX458794 TBB458794 SRF458794 SHJ458794 RXN458794 RNR458794 RDV458794 QTZ458794 QKD458794 QAH458794 PQL458794 PGP458794 OWT458794 OMX458794 ODB458794 NTF458794 NJJ458794 MZN458794 MPR458794 MFV458794 LVZ458794 LMD458794 LCH458794 KSL458794 KIP458794 JYT458794 JOX458794 JFB458794 IVF458794 ILJ458794 IBN458794 HRR458794 HHV458794 GXZ458794 GOD458794 GEH458794 FUL458794 FKP458794 FAT458794 EQX458794 EHB458794 DXF458794 DNJ458794 DDN458794 CTR458794 CJV458794 BZZ458794 BQD458794 BGH458794 AWL458794 AMP458794 ACT458794 SX458794 JB458794 F458806 WVN393258 WLR393258 WBV393258 VRZ393258 VID393258 UYH393258 UOL393258 UEP393258 TUT393258 TKX393258 TBB393258 SRF393258 SHJ393258 RXN393258 RNR393258 RDV393258 QTZ393258 QKD393258 QAH393258 PQL393258 PGP393258 OWT393258 OMX393258 ODB393258 NTF393258 NJJ393258 MZN393258 MPR393258 MFV393258 LVZ393258 LMD393258 LCH393258 KSL393258 KIP393258 JYT393258 JOX393258 JFB393258 IVF393258 ILJ393258 IBN393258 HRR393258 HHV393258 GXZ393258 GOD393258 GEH393258 FUL393258 FKP393258 FAT393258 EQX393258 EHB393258 DXF393258 DNJ393258 DDN393258 CTR393258 CJV393258 BZZ393258 BQD393258 BGH393258 AWL393258 AMP393258 ACT393258 SX393258 JB393258 F393270 WVN327722 WLR327722 WBV327722 VRZ327722 VID327722 UYH327722 UOL327722 UEP327722 TUT327722 TKX327722 TBB327722 SRF327722 SHJ327722 RXN327722 RNR327722 RDV327722 QTZ327722 QKD327722 QAH327722 PQL327722 PGP327722 OWT327722 OMX327722 ODB327722 NTF327722 NJJ327722 MZN327722 MPR327722 MFV327722 LVZ327722 LMD327722 LCH327722 KSL327722 KIP327722 JYT327722 JOX327722 JFB327722 IVF327722 ILJ327722 IBN327722 HRR327722 HHV327722 GXZ327722 GOD327722 GEH327722 FUL327722 FKP327722 FAT327722 EQX327722 EHB327722 DXF327722 DNJ327722 DDN327722 CTR327722 CJV327722 BZZ327722 BQD327722 BGH327722 AWL327722 AMP327722 ACT327722 SX327722 JB327722 F327734 WVN262186 WLR262186 WBV262186 VRZ262186 VID262186 UYH262186 UOL262186 UEP262186 TUT262186 TKX262186 TBB262186 SRF262186 SHJ262186 RXN262186 RNR262186 RDV262186 QTZ262186 QKD262186 QAH262186 PQL262186 PGP262186 OWT262186 OMX262186 ODB262186 NTF262186 NJJ262186 MZN262186 MPR262186 MFV262186 LVZ262186 LMD262186 LCH262186 KSL262186 KIP262186 JYT262186 JOX262186 JFB262186 IVF262186 ILJ262186 IBN262186 HRR262186 HHV262186 GXZ262186 GOD262186 GEH262186 FUL262186 FKP262186 FAT262186 EQX262186 EHB262186 DXF262186 DNJ262186 DDN262186 CTR262186 CJV262186 BZZ262186 BQD262186 BGH262186 AWL262186 AMP262186 ACT262186 SX262186 JB262186 F262198 WVN196650 WLR196650 WBV196650 VRZ196650 VID196650 UYH196650 UOL196650 UEP196650 TUT196650 TKX196650 TBB196650 SRF196650 SHJ196650 RXN196650 RNR196650 RDV196650 QTZ196650 QKD196650 QAH196650 PQL196650 PGP196650 OWT196650 OMX196650 ODB196650 NTF196650 NJJ196650 MZN196650 MPR196650 MFV196650 LVZ196650 LMD196650 LCH196650 KSL196650 KIP196650 JYT196650 JOX196650 JFB196650 IVF196650 ILJ196650 IBN196650 HRR196650 HHV196650 GXZ196650 GOD196650 GEH196650 FUL196650 FKP196650 FAT196650 EQX196650 EHB196650 DXF196650 DNJ196650 DDN196650 CTR196650 CJV196650 BZZ196650 BQD196650 BGH196650 AWL196650 AMP196650 ACT196650 SX196650 JB196650 F196662 WVN131114 WLR131114 WBV131114 VRZ131114 VID131114 UYH131114 UOL131114 UEP131114 TUT131114 TKX131114 TBB131114 SRF131114 SHJ131114 RXN131114 RNR131114 RDV131114 QTZ131114 QKD131114 QAH131114 PQL131114 PGP131114 OWT131114 OMX131114 ODB131114 NTF131114 NJJ131114 MZN131114 MPR131114 MFV131114 LVZ131114 LMD131114 LCH131114 KSL131114 KIP131114 JYT131114 JOX131114 JFB131114 IVF131114 ILJ131114 IBN131114 HRR131114 HHV131114 GXZ131114 GOD131114 GEH131114 FUL131114 FKP131114 FAT131114 EQX131114 EHB131114 DXF131114 DNJ131114 DDN131114 CTR131114 CJV131114 BZZ131114 BQD131114 BGH131114 AWL131114 AMP131114 ACT131114 SX131114 JB131114 F131126 WVN65578 WLR65578 WBV65578 VRZ65578 VID65578 UYH65578 UOL65578 UEP65578 TUT65578 TKX65578 TBB65578 SRF65578 SHJ65578 RXN65578 RNR65578 RDV65578 QTZ65578 QKD65578 QAH65578 PQL65578 PGP65578 OWT65578 OMX65578 ODB65578 NTF65578 NJJ65578 MZN65578 MPR65578 MFV65578 LVZ65578 LMD65578 LCH65578 KSL65578 KIP65578 JYT65578 JOX65578 JFB65578 IVF65578 ILJ65578 IBN65578 HRR65578 HHV65578 GXZ65578 GOD65578 GEH65578 FUL65578 FKP65578 FAT65578 EQX65578 EHB65578 DXF65578 DNJ65578 DDN65578 CTR65578 CJV65578 BZZ65578 BQD65578 BGH65578 AWL65578 AMP65578 ACT65578 SX65578 JB65578 F65590 WVZ6 WMD6 WCH6 VSL6 VIP6 UYT6 UOX6 UFB6 TVF6 TLJ6 TBN6 SRR6 SHV6 RXZ6 ROD6 REH6 QUL6 QKP6 QAT6 PQX6 PHB6 OXF6 ONJ6 ODN6 NTR6 NJV6 MZZ6 MQD6 MGH6 LWL6 LMP6 LCT6 KSX6 KJB6 JZF6 JPJ6 JFN6 IVR6 ILV6 IBZ6 HSD6 HIH6 GYL6 GOP6 GET6 FUX6 FLB6 FBF6 ERJ6 EHN6 DXR6 DNV6 DDZ6 CUD6 CKH6 CAL6 BQP6 BGT6 AWX6 ANB6 ADF6 TJ6 JN6 F6 WVR983082 WLV983082 WBZ983082 VSD983082 VIH983082 UYL983082 UOP983082 UET983082 TUX983082 TLB983082 TBF983082 SRJ983082 SHN983082 RXR983082 RNV983082 RDZ983082 QUD983082 QKH983082 QAL983082 PQP983082 PGT983082 OWX983082 ONB983082 ODF983082 NTJ983082 NJN983082 MZR983082 MPV983082 MFZ983082 LWD983082 LMH983082 LCL983082 KSP983082 KIT983082 JYX983082 JPB983082 JFF983082 IVJ983082 ILN983082 IBR983082 HRV983082 HHZ983082 GYD983082 GOH983082 GEL983082 FUP983082 FKT983082 FAX983082 ERB983082 EHF983082 DXJ983082 DNN983082 DDR983082 CTV983082 CJZ983082 CAD983082 BQH983082 BGL983082 AWP983082 AMT983082 ACX983082 TB983082 JF983082 J983094 WVR917546 WLV917546 WBZ917546 VSD917546 VIH917546 UYL917546 UOP917546 UET917546 TUX917546 TLB917546 TBF917546 SRJ917546 SHN917546 RXR917546 RNV917546 RDZ917546 QUD917546 QKH917546 QAL917546 PQP917546 PGT917546 OWX917546 ONB917546 ODF917546 NTJ917546 NJN917546 MZR917546 MPV917546 MFZ917546 LWD917546 LMH917546 LCL917546 KSP917546 KIT917546 JYX917546 JPB917546 JFF917546 IVJ917546 ILN917546 IBR917546 HRV917546 HHZ917546 GYD917546 GOH917546 GEL917546 FUP917546 FKT917546 FAX917546 ERB917546 EHF917546 DXJ917546 DNN917546 DDR917546 CTV917546 CJZ917546 CAD917546 BQH917546 BGL917546 AWP917546 AMT917546 ACX917546 TB917546 JF917546 J917558 WVR852010 WLV852010 WBZ852010 VSD852010 VIH852010 UYL852010 UOP852010 UET852010 TUX852010 TLB852010 TBF852010 SRJ852010 SHN852010 RXR852010 RNV852010 RDZ852010 QUD852010 QKH852010 QAL852010 PQP852010 PGT852010 OWX852010 ONB852010 ODF852010 NTJ852010 NJN852010 MZR852010 MPV852010 MFZ852010 LWD852010 LMH852010 LCL852010 KSP852010 KIT852010 JYX852010 JPB852010 JFF852010 IVJ852010 ILN852010 IBR852010 HRV852010 HHZ852010 GYD852010 GOH852010 GEL852010 FUP852010 FKT852010 FAX852010 ERB852010 EHF852010 DXJ852010 DNN852010 DDR852010 CTV852010 CJZ852010 CAD852010 BQH852010 BGL852010 AWP852010 AMT852010 ACX852010 TB852010 JF852010 J852022 WVR786474 WLV786474 WBZ786474 VSD786474 VIH786474 UYL786474 UOP786474 UET786474 TUX786474 TLB786474 TBF786474 SRJ786474 SHN786474 RXR786474 RNV786474 RDZ786474 QUD786474 QKH786474 QAL786474 PQP786474 PGT786474 OWX786474 ONB786474 ODF786474 NTJ786474 NJN786474 MZR786474 MPV786474 MFZ786474 LWD786474 LMH786474 LCL786474 KSP786474 KIT786474 JYX786474 JPB786474 JFF786474 IVJ786474 ILN786474 IBR786474 HRV786474 HHZ786474 GYD786474 GOH786474 GEL786474 FUP786474 FKT786474 FAX786474 ERB786474 EHF786474 DXJ786474 DNN786474 DDR786474 CTV786474 CJZ786474 CAD786474 BQH786474 BGL786474 AWP786474 AMT786474 ACX786474 TB786474 JF786474 J786486 WVR720938 WLV720938 WBZ720938 VSD720938 VIH720938 UYL720938 UOP720938 UET720938 TUX720938 TLB720938 TBF720938 SRJ720938 SHN720938 RXR720938 RNV720938 RDZ720938 QUD720938 QKH720938 QAL720938 PQP720938 PGT720938 OWX720938 ONB720938 ODF720938 NTJ720938 NJN720938 MZR720938 MPV720938 MFZ720938 LWD720938 LMH720938 LCL720938 KSP720938 KIT720938 JYX720938 JPB720938 JFF720938 IVJ720938 ILN720938 IBR720938 HRV720938 HHZ720938 GYD720938 GOH720938 GEL720938 FUP720938 FKT720938 FAX720938 ERB720938 EHF720938 DXJ720938 DNN720938 DDR720938 CTV720938 CJZ720938 CAD720938 BQH720938 BGL720938 AWP720938 AMT720938 ACX720938 TB720938 JF720938 J720950 WVR655402 WLV655402 WBZ655402 VSD655402 VIH655402 UYL655402 UOP655402 UET655402 TUX655402 TLB655402 TBF655402 SRJ655402 SHN655402 RXR655402 RNV655402 RDZ655402 QUD655402 QKH655402 QAL655402 PQP655402 PGT655402 OWX655402 ONB655402 ODF655402 NTJ655402 NJN655402 MZR655402 MPV655402 MFZ655402 LWD655402 LMH655402 LCL655402 KSP655402 KIT655402 JYX655402 JPB655402 JFF655402 IVJ655402 ILN655402 IBR655402 HRV655402 HHZ655402 GYD655402 GOH655402 GEL655402 FUP655402 FKT655402 FAX655402 ERB655402 EHF655402 DXJ655402 DNN655402 DDR655402 CTV655402 CJZ655402 CAD655402 BQH655402 BGL655402 AWP655402 AMT655402 ACX655402 TB655402 JF655402 J655414 WVR589866 WLV589866 WBZ589866 VSD589866 VIH589866 UYL589866 UOP589866 UET589866 TUX589866 TLB589866 TBF589866 SRJ589866 SHN589866 RXR589866 RNV589866 RDZ589866 QUD589866 QKH589866 QAL589866 PQP589866 PGT589866 OWX589866 ONB589866 ODF589866 NTJ589866 NJN589866 MZR589866 MPV589866 MFZ589866 LWD589866 LMH589866 LCL589866 KSP589866 KIT589866 JYX589866 JPB589866 JFF589866 IVJ589866 ILN589866 IBR589866 HRV589866 HHZ589866 GYD589866 GOH589866 GEL589866 FUP589866 FKT589866 FAX589866 ERB589866 EHF589866 DXJ589866 DNN589866 DDR589866 CTV589866 CJZ589866 CAD589866 BQH589866 BGL589866 AWP589866 AMT589866 ACX589866 TB589866 JF589866 J589878 WVR524330 WLV524330 WBZ524330 VSD524330 VIH524330 UYL524330 UOP524330 UET524330 TUX524330 TLB524330 TBF524330 SRJ524330 SHN524330 RXR524330 RNV524330 RDZ524330 QUD524330 QKH524330 QAL524330 PQP524330 PGT524330 OWX524330 ONB524330 ODF524330 NTJ524330 NJN524330 MZR524330 MPV524330 MFZ524330 LWD524330 LMH524330 LCL524330 KSP524330 KIT524330 JYX524330 JPB524330 JFF524330 IVJ524330 ILN524330 IBR524330 HRV524330 HHZ524330 GYD524330 GOH524330 GEL524330 FUP524330 FKT524330 FAX524330 ERB524330 EHF524330 DXJ524330 DNN524330 DDR524330 CTV524330 CJZ524330 CAD524330 BQH524330 BGL524330 AWP524330 AMT524330 ACX524330 TB524330 JF524330 J524342 WVR458794 WLV458794 WBZ458794 VSD458794 VIH458794 UYL458794 UOP458794 UET458794 TUX458794 TLB458794 TBF458794 SRJ458794 SHN458794 RXR458794 RNV458794 RDZ458794 QUD458794 QKH458794 QAL458794 PQP458794 PGT458794 OWX458794 ONB458794 ODF458794 NTJ458794 NJN458794 MZR458794 MPV458794 MFZ458794 LWD458794 LMH458794 LCL458794 KSP458794 KIT458794 JYX458794 JPB458794 JFF458794 IVJ458794 ILN458794 IBR458794 HRV458794 HHZ458794 GYD458794 GOH458794 GEL458794 FUP458794 FKT458794 FAX458794 ERB458794 EHF458794 DXJ458794 DNN458794 DDR458794 CTV458794 CJZ458794 CAD458794 BQH458794 BGL458794 AWP458794 AMT458794 ACX458794 TB458794 JF458794 J458806 WVR393258 WLV393258 WBZ393258 VSD393258 VIH393258 UYL393258 UOP393258 UET393258 TUX393258 TLB393258 TBF393258 SRJ393258 SHN393258 RXR393258 RNV393258 RDZ393258 QUD393258 QKH393258 QAL393258 PQP393258 PGT393258 OWX393258 ONB393258 ODF393258 NTJ393258 NJN393258 MZR393258 MPV393258 MFZ393258 LWD393258 LMH393258 LCL393258 KSP393258 KIT393258 JYX393258 JPB393258 JFF393258 IVJ393258 ILN393258 IBR393258 HRV393258 HHZ393258 GYD393258 GOH393258 GEL393258 FUP393258 FKT393258 FAX393258 ERB393258 EHF393258 DXJ393258 DNN393258 DDR393258 CTV393258 CJZ393258 CAD393258 BQH393258 BGL393258 AWP393258 AMT393258 ACX393258 TB393258 JF393258 J393270 WVR327722 WLV327722 WBZ327722 VSD327722 VIH327722 UYL327722 UOP327722 UET327722 TUX327722 TLB327722 TBF327722 SRJ327722 SHN327722 RXR327722 RNV327722 RDZ327722 QUD327722 QKH327722 QAL327722 PQP327722 PGT327722 OWX327722 ONB327722 ODF327722 NTJ327722 NJN327722 MZR327722 MPV327722 MFZ327722 LWD327722 LMH327722 LCL327722 KSP327722 KIT327722 JYX327722 JPB327722 JFF327722 IVJ327722 ILN327722 IBR327722 HRV327722 HHZ327722 GYD327722 GOH327722 GEL327722 FUP327722 FKT327722 FAX327722 ERB327722 EHF327722 DXJ327722 DNN327722 DDR327722 CTV327722 CJZ327722 CAD327722 BQH327722 BGL327722 AWP327722 AMT327722 ACX327722 TB327722 JF327722 J327734 WVR262186 WLV262186 WBZ262186 VSD262186 VIH262186 UYL262186 UOP262186 UET262186 TUX262186 TLB262186 TBF262186 SRJ262186 SHN262186 RXR262186 RNV262186 RDZ262186 QUD262186 QKH262186 QAL262186 PQP262186 PGT262186 OWX262186 ONB262186 ODF262186 NTJ262186 NJN262186 MZR262186 MPV262186 MFZ262186 LWD262186 LMH262186 LCL262186 KSP262186 KIT262186 JYX262186 JPB262186 JFF262186 IVJ262186 ILN262186 IBR262186 HRV262186 HHZ262186 GYD262186 GOH262186 GEL262186 FUP262186 FKT262186 FAX262186 ERB262186 EHF262186 DXJ262186 DNN262186 DDR262186 CTV262186 CJZ262186 CAD262186 BQH262186 BGL262186 AWP262186 AMT262186 ACX262186 TB262186 JF262186 J262198 WVR196650 WLV196650 WBZ196650 VSD196650 VIH196650 UYL196650 UOP196650 UET196650 TUX196650 TLB196650 TBF196650 SRJ196650 SHN196650 RXR196650 RNV196650 RDZ196650 QUD196650 QKH196650 QAL196650 PQP196650 PGT196650 OWX196650 ONB196650 ODF196650 NTJ196650 NJN196650 MZR196650 MPV196650 MFZ196650 LWD196650 LMH196650 LCL196650 KSP196650 KIT196650 JYX196650 JPB196650 JFF196650 IVJ196650 ILN196650 IBR196650 HRV196650 HHZ196650 GYD196650 GOH196650 GEL196650 FUP196650 FKT196650 FAX196650 ERB196650 EHF196650 DXJ196650 DNN196650 DDR196650 CTV196650 CJZ196650 CAD196650 BQH196650 BGL196650 AWP196650 AMT196650 ACX196650 TB196650 JF196650 J196662 WVR131114 WLV131114 WBZ131114 VSD131114 VIH131114 UYL131114 UOP131114 UET131114 TUX131114 TLB131114 TBF131114 SRJ131114 SHN131114 RXR131114 RNV131114 RDZ131114 QUD131114 QKH131114 QAL131114 PQP131114 PGT131114 OWX131114 ONB131114 ODF131114 NTJ131114 NJN131114 MZR131114 MPV131114 MFZ131114 LWD131114 LMH131114 LCL131114 KSP131114 KIT131114 JYX131114 JPB131114 JFF131114 IVJ131114 ILN131114 IBR131114 HRV131114 HHZ131114 GYD131114 GOH131114 GEL131114 FUP131114 FKT131114 FAX131114 ERB131114 EHF131114 DXJ131114 DNN131114 DDR131114 CTV131114 CJZ131114 CAD131114 BQH131114 BGL131114 AWP131114 AMT131114 ACX131114 TB131114 JF131114 J131126 WVR65578 WLV65578 WBZ65578 VSD65578 VIH65578 UYL65578 UOP65578 UET65578 TUX65578 TLB65578 TBF65578 SRJ65578 SHN65578 RXR65578 RNV65578 RDZ65578 QUD65578 QKH65578 QAL65578 PQP65578 PGT65578 OWX65578 ONB65578 ODF65578 NTJ65578 NJN65578 MZR65578 MPV65578 MFZ65578 LWD65578 LMH65578 LCL65578 KSP65578 KIT65578 JYX65578 JPB65578 JFF65578 IVJ65578 ILN65578 IBR65578 HRV65578 HHZ65578 GYD65578 GOH65578 GEL65578 FUP65578 FKT65578 FAX65578 ERB65578 EHF65578 DXJ65578 DNN65578 DDR65578 CTV65578 CJZ65578 CAD65578 BQH65578 BGL65578 AWP65578 AMT65578 ACX65578 TB65578 JF65578 J65590 WWD6 WMH6 WCL6 VSP6 VIT6 UYX6 UPB6 UFF6 TVJ6 TLN6 TBR6 SRV6 SHZ6 RYD6 ROH6 REL6 QUP6 QKT6 QAX6 PRB6 PHF6 OXJ6 ONN6 ODR6 NTV6 NJZ6 NAD6 MQH6 MGL6 LWP6 LMT6 LCX6 KTB6 KJF6 JZJ6 JPN6 JFR6 IVV6 ILZ6 ICD6 HSH6 HIL6 GYP6 GOT6 GEX6 FVB6 FLF6 FBJ6 ERN6 EHR6 DXV6 DNZ6 DED6 CUH6 CKL6 CAP6 BQT6 BGX6 AXB6 ANF6 ADJ6 TN6 JR6 J6 WVL983082 WLP983082 WBT983082 VRX983082 VIB983082 UYF983082 UOJ983082 UEN983082 TUR983082 TKV983082 TAZ983082 SRD983082 SHH983082 RXL983082 RNP983082 RDT983082 QTX983082 QKB983082 QAF983082 PQJ983082 PGN983082 OWR983082 OMV983082 OCZ983082 NTD983082 NJH983082 MZL983082 MPP983082 MFT983082 LVX983082 LMB983082 LCF983082 KSJ983082 KIN983082 JYR983082 JOV983082 JEZ983082 IVD983082 ILH983082 IBL983082 HRP983082 HHT983082 GXX983082 GOB983082 GEF983082 FUJ983082 FKN983082 FAR983082 EQV983082 EGZ983082 DXD983082 DNH983082 DDL983082 CTP983082 CJT983082 BZX983082 BQB983082 BGF983082 AWJ983082 AMN983082 ACR983082 SV983082 IZ983082 D983094 WVL917546 WLP917546 WBT917546 VRX917546 VIB917546 UYF917546 UOJ917546 UEN917546 TUR917546 TKV917546 TAZ917546 SRD917546 SHH917546 RXL917546 RNP917546 RDT917546 QTX917546 QKB917546 QAF917546 PQJ917546 PGN917546 OWR917546 OMV917546 OCZ917546 NTD917546 NJH917546 MZL917546 MPP917546 MFT917546 LVX917546 LMB917546 LCF917546 KSJ917546 KIN917546 JYR917546 JOV917546 JEZ917546 IVD917546 ILH917546 IBL917546 HRP917546 HHT917546 GXX917546 GOB917546 GEF917546 FUJ917546 FKN917546 FAR917546 EQV917546 EGZ917546 DXD917546 DNH917546 DDL917546 CTP917546 CJT917546 BZX917546 BQB917546 BGF917546 AWJ917546 AMN917546 ACR917546 SV917546 IZ917546 D917558 WVL852010 WLP852010 WBT852010 VRX852010 VIB852010 UYF852010 UOJ852010 UEN852010 TUR852010 TKV852010 TAZ852010 SRD852010 SHH852010 RXL852010 RNP852010 RDT852010 QTX852010 QKB852010 QAF852010 PQJ852010 PGN852010 OWR852010 OMV852010 OCZ852010 NTD852010 NJH852010 MZL852010 MPP852010 MFT852010 LVX852010 LMB852010 LCF852010 KSJ852010 KIN852010 JYR852010 JOV852010 JEZ852010 IVD852010 ILH852010 IBL852010 HRP852010 HHT852010 GXX852010 GOB852010 GEF852010 FUJ852010 FKN852010 FAR852010 EQV852010 EGZ852010 DXD852010 DNH852010 DDL852010 CTP852010 CJT852010 BZX852010 BQB852010 BGF852010 AWJ852010 AMN852010 ACR852010 SV852010 IZ852010 D852022 WVL786474 WLP786474 WBT786474 VRX786474 VIB786474 UYF786474 UOJ786474 UEN786474 TUR786474 TKV786474 TAZ786474 SRD786474 SHH786474 RXL786474 RNP786474 RDT786474 QTX786474 QKB786474 QAF786474 PQJ786474 PGN786474 OWR786474 OMV786474 OCZ786474 NTD786474 NJH786474 MZL786474 MPP786474 MFT786474 LVX786474 LMB786474 LCF786474 KSJ786474 KIN786474 JYR786474 JOV786474 JEZ786474 IVD786474 ILH786474 IBL786474 HRP786474 HHT786474 GXX786474 GOB786474 GEF786474 FUJ786474 FKN786474 FAR786474 EQV786474 EGZ786474 DXD786474 DNH786474 DDL786474 CTP786474 CJT786474 BZX786474 BQB786474 BGF786474 AWJ786474 AMN786474 ACR786474 SV786474 IZ786474 D786486 WVL720938 WLP720938 WBT720938 VRX720938 VIB720938 UYF720938 UOJ720938 UEN720938 TUR720938 TKV720938 TAZ720938 SRD720938 SHH720938 RXL720938 RNP720938 RDT720938 QTX720938 QKB720938 QAF720938 PQJ720938 PGN720938 OWR720938 OMV720938 OCZ720938 NTD720938 NJH720938 MZL720938 MPP720938 MFT720938 LVX720938 LMB720938 LCF720938 KSJ720938 KIN720938 JYR720938 JOV720938 JEZ720938 IVD720938 ILH720938 IBL720938 HRP720938 HHT720938 GXX720938 GOB720938 GEF720938 FUJ720938 FKN720938 FAR720938 EQV720938 EGZ720938 DXD720938 DNH720938 DDL720938 CTP720938 CJT720938 BZX720938 BQB720938 BGF720938 AWJ720938 AMN720938 ACR720938 SV720938 IZ720938 D720950 WVL655402 WLP655402 WBT655402 VRX655402 VIB655402 UYF655402 UOJ655402 UEN655402 TUR655402 TKV655402 TAZ655402 SRD655402 SHH655402 RXL655402 RNP655402 RDT655402 QTX655402 QKB655402 QAF655402 PQJ655402 PGN655402 OWR655402 OMV655402 OCZ655402 NTD655402 NJH655402 MZL655402 MPP655402 MFT655402 LVX655402 LMB655402 LCF655402 KSJ655402 KIN655402 JYR655402 JOV655402 JEZ655402 IVD655402 ILH655402 IBL655402 HRP655402 HHT655402 GXX655402 GOB655402 GEF655402 FUJ655402 FKN655402 FAR655402 EQV655402 EGZ655402 DXD655402 DNH655402 DDL655402 CTP655402 CJT655402 BZX655402 BQB655402 BGF655402 AWJ655402 AMN655402 ACR655402 SV655402 IZ655402 D655414 WVL589866 WLP589866 WBT589866 VRX589866 VIB589866 UYF589866 UOJ589866 UEN589866 TUR589866 TKV589866 TAZ589866 SRD589866 SHH589866 RXL589866 RNP589866 RDT589866 QTX589866 QKB589866 QAF589866 PQJ589866 PGN589866 OWR589866 OMV589866 OCZ589866 NTD589866 NJH589866 MZL589866 MPP589866 MFT589866 LVX589866 LMB589866 LCF589866 KSJ589866 KIN589866 JYR589866 JOV589866 JEZ589866 IVD589866 ILH589866 IBL589866 HRP589866 HHT589866 GXX589866 GOB589866 GEF589866 FUJ589866 FKN589866 FAR589866 EQV589866 EGZ589866 DXD589866 DNH589866 DDL589866 CTP589866 CJT589866 BZX589866 BQB589866 BGF589866 AWJ589866 AMN589866 ACR589866 SV589866 IZ589866 D589878 WVL524330 WLP524330 WBT524330 VRX524330 VIB524330 UYF524330 UOJ524330 UEN524330 TUR524330 TKV524330 TAZ524330 SRD524330 SHH524330 RXL524330 RNP524330 RDT524330 QTX524330 QKB524330 QAF524330 PQJ524330 PGN524330 OWR524330 OMV524330 OCZ524330 NTD524330 NJH524330 MZL524330 MPP524330 MFT524330 LVX524330 LMB524330 LCF524330 KSJ524330 KIN524330 JYR524330 JOV524330 JEZ524330 IVD524330 ILH524330 IBL524330 HRP524330 HHT524330 GXX524330 GOB524330 GEF524330 FUJ524330 FKN524330 FAR524330 EQV524330 EGZ524330 DXD524330 DNH524330 DDL524330 CTP524330 CJT524330 BZX524330 BQB524330 BGF524330 AWJ524330 AMN524330 ACR524330 SV524330 IZ524330 D524342 WVL458794 WLP458794 WBT458794 VRX458794 VIB458794 UYF458794 UOJ458794 UEN458794 TUR458794 TKV458794 TAZ458794 SRD458794 SHH458794 RXL458794 RNP458794 RDT458794 QTX458794 QKB458794 QAF458794 PQJ458794 PGN458794 OWR458794 OMV458794 OCZ458794 NTD458794 NJH458794 MZL458794 MPP458794 MFT458794 LVX458794 LMB458794 LCF458794 KSJ458794 KIN458794 JYR458794 JOV458794 JEZ458794 IVD458794 ILH458794 IBL458794 HRP458794 HHT458794 GXX458794 GOB458794 GEF458794 FUJ458794 FKN458794 FAR458794 EQV458794 EGZ458794 DXD458794 DNH458794 DDL458794 CTP458794 CJT458794 BZX458794 BQB458794 BGF458794 AWJ458794 AMN458794 ACR458794 SV458794 IZ458794 D458806 WVL393258 WLP393258 WBT393258 VRX393258 VIB393258 UYF393258 UOJ393258 UEN393258 TUR393258 TKV393258 TAZ393258 SRD393258 SHH393258 RXL393258 RNP393258 RDT393258 QTX393258 QKB393258 QAF393258 PQJ393258 PGN393258 OWR393258 OMV393258 OCZ393258 NTD393258 NJH393258 MZL393258 MPP393258 MFT393258 LVX393258 LMB393258 LCF393258 KSJ393258 KIN393258 JYR393258 JOV393258 JEZ393258 IVD393258 ILH393258 IBL393258 HRP393258 HHT393258 GXX393258 GOB393258 GEF393258 FUJ393258 FKN393258 FAR393258 EQV393258 EGZ393258 DXD393258 DNH393258 DDL393258 CTP393258 CJT393258 BZX393258 BQB393258 BGF393258 AWJ393258 AMN393258 ACR393258 SV393258 IZ393258 D393270 WVL327722 WLP327722 WBT327722 VRX327722 VIB327722 UYF327722 UOJ327722 UEN327722 TUR327722 TKV327722 TAZ327722 SRD327722 SHH327722 RXL327722 RNP327722 RDT327722 QTX327722 QKB327722 QAF327722 PQJ327722 PGN327722 OWR327722 OMV327722 OCZ327722 NTD327722 NJH327722 MZL327722 MPP327722 MFT327722 LVX327722 LMB327722 LCF327722 KSJ327722 KIN327722 JYR327722 JOV327722 JEZ327722 IVD327722 ILH327722 IBL327722 HRP327722 HHT327722 GXX327722 GOB327722 GEF327722 FUJ327722 FKN327722 FAR327722 EQV327722 EGZ327722 DXD327722 DNH327722 DDL327722 CTP327722 CJT327722 BZX327722 BQB327722 BGF327722 AWJ327722 AMN327722 ACR327722 SV327722 IZ327722 D327734 WVL262186 WLP262186 WBT262186 VRX262186 VIB262186 UYF262186 UOJ262186 UEN262186 TUR262186 TKV262186 TAZ262186 SRD262186 SHH262186 RXL262186 RNP262186 RDT262186 QTX262186 QKB262186 QAF262186 PQJ262186 PGN262186 OWR262186 OMV262186 OCZ262186 NTD262186 NJH262186 MZL262186 MPP262186 MFT262186 LVX262186 LMB262186 LCF262186 KSJ262186 KIN262186 JYR262186 JOV262186 JEZ262186 IVD262186 ILH262186 IBL262186 HRP262186 HHT262186 GXX262186 GOB262186 GEF262186 FUJ262186 FKN262186 FAR262186 EQV262186 EGZ262186 DXD262186 DNH262186 DDL262186 CTP262186 CJT262186 BZX262186 BQB262186 BGF262186 AWJ262186 AMN262186 ACR262186 SV262186 IZ262186 D262198 WVL196650 WLP196650 WBT196650 VRX196650 VIB196650 UYF196650 UOJ196650 UEN196650 TUR196650 TKV196650 TAZ196650 SRD196650 SHH196650 RXL196650 RNP196650 RDT196650 QTX196650 QKB196650 QAF196650 PQJ196650 PGN196650 OWR196650 OMV196650 OCZ196650 NTD196650 NJH196650 MZL196650 MPP196650 MFT196650 LVX196650 LMB196650 LCF196650 KSJ196650 KIN196650 JYR196650 JOV196650 JEZ196650 IVD196650 ILH196650 IBL196650 HRP196650 HHT196650 GXX196650 GOB196650 GEF196650 FUJ196650 FKN196650 FAR196650 EQV196650 EGZ196650 DXD196650 DNH196650 DDL196650 CTP196650 CJT196650 BZX196650 BQB196650 BGF196650 AWJ196650 AMN196650 ACR196650 SV196650 IZ196650 D196662 WVL131114 WLP131114 WBT131114 VRX131114 VIB131114 UYF131114 UOJ131114 UEN131114 TUR131114 TKV131114 TAZ131114 SRD131114 SHH131114 RXL131114 RNP131114 RDT131114 QTX131114 QKB131114 QAF131114 PQJ131114 PGN131114 OWR131114 OMV131114 OCZ131114 NTD131114 NJH131114 MZL131114 MPP131114 MFT131114 LVX131114 LMB131114 LCF131114 KSJ131114 KIN131114 JYR131114 JOV131114 JEZ131114 IVD131114 ILH131114 IBL131114 HRP131114 HHT131114 GXX131114 GOB131114 GEF131114 FUJ131114 FKN131114 FAR131114 EQV131114 EGZ131114 DXD131114 DNH131114 DDL131114 CTP131114 CJT131114 BZX131114 BQB131114 BGF131114 AWJ131114 AMN131114 ACR131114 SV131114 IZ131114 D131126 WVL65578 WLP65578 WBT65578 VRX65578 VIB65578 UYF65578 UOJ65578 UEN65578 TUR65578 TKV65578 TAZ65578 SRD65578 SHH65578 RXL65578 RNP65578 RDT65578 QTX65578 QKB65578 QAF65578 PQJ65578 PGN65578 OWR65578 OMV65578 OCZ65578 NTD65578 NJH65578 MZL65578 MPP65578 MFT65578 LVX65578 LMB65578 LCF65578 KSJ65578 KIN65578 JYR65578 JOV65578 JEZ65578 IVD65578 ILH65578 IBL65578 HRP65578 HHT65578 GXX65578 GOB65578 GEF65578 FUJ65578 FKN65578 FAR65578 EQV65578 EGZ65578 DXD65578 DNH65578 DDL65578 CTP65578 CJT65578 BZX65578 BQB65578 BGF65578 AWJ65578 AMN65578 ACR65578 SV65578 IZ65578 D65590 WVX6 WMB6 WCF6 VSJ6 VIN6 UYR6 UOV6 UEZ6 TVD6 TLH6 TBL6 SRP6 SHT6 RXX6 ROB6 REF6 QUJ6 QKN6 QAR6 PQV6 PGZ6 OXD6 ONH6 ODL6 NTP6 NJT6 MZX6 MQB6 MGF6 LWJ6 LMN6 LCR6 KSV6 KIZ6 JZD6 JPH6 JFL6 IVP6 ILT6 IBX6 HSB6 HIF6 GYJ6 GON6 GER6 FUV6 FKZ6 FBD6 ERH6 EHL6 DXP6 DNT6 DDX6 CUB6 CKF6 CAJ6 BQN6 BGR6 AWV6 AMZ6 ADD6 TH6 JL6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M53"/>
  <sheetViews>
    <sheetView workbookViewId="0"/>
  </sheetViews>
  <sheetFormatPr defaultRowHeight="12"/>
  <cols>
    <col min="1" max="1" width="5.28515625" customWidth="1"/>
    <col min="2" max="2" width="13.28515625" customWidth="1"/>
    <col min="3" max="3" width="18.42578125" customWidth="1"/>
    <col min="4" max="4" width="7.28515625" customWidth="1"/>
    <col min="5" max="5" width="12.7109375" customWidth="1"/>
    <col min="6" max="7" width="8.28515625" customWidth="1"/>
    <col min="8" max="8" width="6.7109375" customWidth="1"/>
    <col min="9" max="9" width="5.7109375" customWidth="1"/>
    <col min="10" max="13" width="8.140625" customWidth="1"/>
  </cols>
  <sheetData>
    <row r="1" spans="1:13" s="121" customFormat="1">
      <c r="A1" s="121" t="s">
        <v>166</v>
      </c>
      <c r="B1" s="121" t="s">
        <v>167</v>
      </c>
      <c r="C1" s="121" t="s">
        <v>168</v>
      </c>
      <c r="D1" s="121" t="s">
        <v>169</v>
      </c>
      <c r="E1" s="121" t="s">
        <v>170</v>
      </c>
      <c r="F1" s="121" t="s">
        <v>171</v>
      </c>
      <c r="G1" s="121" t="s">
        <v>172</v>
      </c>
      <c r="H1" s="121" t="s">
        <v>173</v>
      </c>
      <c r="I1" s="121" t="s">
        <v>174</v>
      </c>
      <c r="J1" s="121" t="s">
        <v>175</v>
      </c>
      <c r="K1" s="121" t="s">
        <v>176</v>
      </c>
      <c r="L1" s="121" t="s">
        <v>177</v>
      </c>
      <c r="M1" s="121" t="s">
        <v>178</v>
      </c>
    </row>
    <row r="2" spans="1:13">
      <c r="A2" t="str">
        <f>IF(リレーオーダー用紙!F7="","",0)</f>
        <v/>
      </c>
      <c r="B2" s="48">
        <f>団体!$C$3</f>
        <v>0</v>
      </c>
      <c r="C2">
        <f>団体!$E$3</f>
        <v>0</v>
      </c>
      <c r="D2" s="47" t="str">
        <f>リレーオーダー用紙!AH7</f>
        <v/>
      </c>
      <c r="E2" t="str">
        <f>リレーオーダー用紙!AW7</f>
        <v>999:99.99</v>
      </c>
      <c r="F2" s="47" t="str">
        <f>団体!$B$3</f>
        <v/>
      </c>
      <c r="G2">
        <v>0</v>
      </c>
      <c r="H2">
        <v>7</v>
      </c>
      <c r="I2">
        <v>200</v>
      </c>
      <c r="J2" t="str">
        <f>リレーオーダー用紙!AS7</f>
        <v/>
      </c>
      <c r="K2" t="str">
        <f>リレーオーダー用紙!AT7</f>
        <v/>
      </c>
      <c r="L2" t="str">
        <f>リレーオーダー用紙!AU7</f>
        <v/>
      </c>
      <c r="M2" t="str">
        <f>リレーオーダー用紙!AV7</f>
        <v/>
      </c>
    </row>
    <row r="3" spans="1:13">
      <c r="A3" t="str">
        <f>IF(リレーオーダー用紙!F8="","",0)</f>
        <v/>
      </c>
      <c r="B3" s="48">
        <f>団体!$C$3</f>
        <v>0</v>
      </c>
      <c r="C3">
        <f>団体!$E$3</f>
        <v>0</v>
      </c>
      <c r="D3" s="47" t="str">
        <f>リレーオーダー用紙!AH8</f>
        <v/>
      </c>
      <c r="E3" t="str">
        <f>リレーオーダー用紙!AW8</f>
        <v>999:99.99</v>
      </c>
      <c r="F3" s="47" t="str">
        <f>団体!$B$3</f>
        <v/>
      </c>
      <c r="G3">
        <v>0</v>
      </c>
      <c r="H3">
        <v>7</v>
      </c>
      <c r="I3">
        <v>200</v>
      </c>
      <c r="J3" t="str">
        <f>リレーオーダー用紙!AS8</f>
        <v/>
      </c>
      <c r="K3" t="str">
        <f>リレーオーダー用紙!AT8</f>
        <v/>
      </c>
      <c r="L3" t="str">
        <f>リレーオーダー用紙!AU8</f>
        <v/>
      </c>
      <c r="M3" t="str">
        <f>リレーオーダー用紙!AV8</f>
        <v/>
      </c>
    </row>
    <row r="4" spans="1:13">
      <c r="A4" t="str">
        <f>IF(リレーオーダー用紙!F9="","",0)</f>
        <v/>
      </c>
      <c r="B4" s="48">
        <f>団体!$C$3</f>
        <v>0</v>
      </c>
      <c r="C4">
        <f>団体!$E$3</f>
        <v>0</v>
      </c>
      <c r="D4" s="47" t="str">
        <f>リレーオーダー用紙!AH9</f>
        <v/>
      </c>
      <c r="E4" t="str">
        <f>リレーオーダー用紙!AW9</f>
        <v>999:99.99</v>
      </c>
      <c r="F4" s="47" t="str">
        <f>団体!$B$3</f>
        <v/>
      </c>
      <c r="G4">
        <v>0</v>
      </c>
      <c r="H4">
        <v>7</v>
      </c>
      <c r="I4">
        <v>200</v>
      </c>
      <c r="J4" t="str">
        <f>リレーオーダー用紙!AS9</f>
        <v/>
      </c>
      <c r="K4" t="str">
        <f>リレーオーダー用紙!AT9</f>
        <v/>
      </c>
      <c r="L4" t="str">
        <f>リレーオーダー用紙!AU9</f>
        <v/>
      </c>
      <c r="M4" t="str">
        <f>リレーオーダー用紙!AV9</f>
        <v/>
      </c>
    </row>
    <row r="5" spans="1:13">
      <c r="A5" t="str">
        <f>IF(リレーオーダー用紙!F10="","",0)</f>
        <v/>
      </c>
      <c r="B5" s="48">
        <f>団体!$C$3</f>
        <v>0</v>
      </c>
      <c r="C5">
        <f>団体!$E$3</f>
        <v>0</v>
      </c>
      <c r="D5" s="47" t="str">
        <f>リレーオーダー用紙!AH10</f>
        <v/>
      </c>
      <c r="E5" t="str">
        <f>リレーオーダー用紙!AW10</f>
        <v>999:99.99</v>
      </c>
      <c r="F5" s="47" t="str">
        <f>団体!$B$3</f>
        <v/>
      </c>
      <c r="G5">
        <v>0</v>
      </c>
      <c r="H5">
        <v>7</v>
      </c>
      <c r="I5">
        <v>200</v>
      </c>
      <c r="J5" t="str">
        <f>リレーオーダー用紙!AS10</f>
        <v/>
      </c>
      <c r="K5" t="str">
        <f>リレーオーダー用紙!AT10</f>
        <v/>
      </c>
      <c r="L5" t="str">
        <f>リレーオーダー用紙!AU10</f>
        <v/>
      </c>
      <c r="M5" t="str">
        <f>リレーオーダー用紙!AV10</f>
        <v/>
      </c>
    </row>
    <row r="6" spans="1:13">
      <c r="A6" t="str">
        <f>IF(リレーオーダー用紙!F11="","",0)</f>
        <v/>
      </c>
      <c r="B6" s="48">
        <f>団体!$C$3</f>
        <v>0</v>
      </c>
      <c r="C6">
        <f>団体!$E$3</f>
        <v>0</v>
      </c>
      <c r="D6" s="47" t="str">
        <f>リレーオーダー用紙!AH11</f>
        <v/>
      </c>
      <c r="E6" t="str">
        <f>リレーオーダー用紙!AW11</f>
        <v>999:99.99</v>
      </c>
      <c r="F6" s="47" t="str">
        <f>団体!$B$3</f>
        <v/>
      </c>
      <c r="G6">
        <v>0</v>
      </c>
      <c r="H6">
        <v>7</v>
      </c>
      <c r="I6">
        <v>200</v>
      </c>
      <c r="J6" t="str">
        <f>リレーオーダー用紙!AS11</f>
        <v/>
      </c>
      <c r="K6" t="str">
        <f>リレーオーダー用紙!AT11</f>
        <v/>
      </c>
      <c r="L6" t="str">
        <f>リレーオーダー用紙!AU11</f>
        <v/>
      </c>
      <c r="M6" t="str">
        <f>リレーオーダー用紙!AV11</f>
        <v/>
      </c>
    </row>
    <row r="7" spans="1:13">
      <c r="A7" t="str">
        <f>IF(リレーオーダー用紙!F12="","",0)</f>
        <v/>
      </c>
      <c r="B7" s="48">
        <f>団体!$C$3</f>
        <v>0</v>
      </c>
      <c r="C7">
        <f>団体!$E$3</f>
        <v>0</v>
      </c>
      <c r="D7" s="47" t="str">
        <f>リレーオーダー用紙!AH12</f>
        <v/>
      </c>
      <c r="E7" t="str">
        <f>リレーオーダー用紙!AW12</f>
        <v>999:99.99</v>
      </c>
      <c r="F7" s="47" t="str">
        <f>団体!$B$3</f>
        <v/>
      </c>
      <c r="G7">
        <v>0</v>
      </c>
      <c r="H7">
        <v>7</v>
      </c>
      <c r="I7">
        <v>200</v>
      </c>
      <c r="J7" t="str">
        <f>リレーオーダー用紙!AS12</f>
        <v/>
      </c>
      <c r="K7" t="str">
        <f>リレーオーダー用紙!AT12</f>
        <v/>
      </c>
      <c r="L7" t="str">
        <f>リレーオーダー用紙!AU12</f>
        <v/>
      </c>
      <c r="M7" t="str">
        <f>リレーオーダー用紙!AV12</f>
        <v/>
      </c>
    </row>
    <row r="8" spans="1:13">
      <c r="A8" s="118" t="str">
        <f>IF(リレーオーダー用紙!F13="","",0)</f>
        <v/>
      </c>
      <c r="B8" s="125">
        <f>団体!$C$3</f>
        <v>0</v>
      </c>
      <c r="C8" s="118">
        <f>団体!$E$3</f>
        <v>0</v>
      </c>
      <c r="D8" s="123" t="str">
        <f>リレーオーダー用紙!AH13</f>
        <v/>
      </c>
      <c r="E8" s="118" t="str">
        <f>リレーオーダー用紙!AW13</f>
        <v>999:99.99</v>
      </c>
      <c r="F8" s="123" t="str">
        <f>団体!$B$3</f>
        <v/>
      </c>
      <c r="G8" s="118">
        <v>0</v>
      </c>
      <c r="H8" s="118">
        <v>7</v>
      </c>
      <c r="I8" s="118">
        <v>200</v>
      </c>
      <c r="J8" s="118" t="str">
        <f>リレーオーダー用紙!AS13</f>
        <v/>
      </c>
      <c r="K8" s="118" t="str">
        <f>リレーオーダー用紙!AT13</f>
        <v/>
      </c>
      <c r="L8" s="118" t="str">
        <f>リレーオーダー用紙!AU13</f>
        <v/>
      </c>
      <c r="M8" s="118" t="str">
        <f>リレーオーダー用紙!AV13</f>
        <v/>
      </c>
    </row>
    <row r="9" spans="1:13">
      <c r="A9" t="str">
        <f>IF(リレーオーダー用紙!F14="","",0)</f>
        <v/>
      </c>
      <c r="B9" s="48"/>
      <c r="D9" s="47"/>
      <c r="F9" s="47"/>
    </row>
    <row r="10" spans="1:13">
      <c r="A10" s="118"/>
      <c r="B10" s="125"/>
      <c r="C10" s="118"/>
      <c r="D10" s="123"/>
      <c r="E10" s="118"/>
      <c r="F10" s="123"/>
      <c r="G10" s="118"/>
      <c r="H10" s="118"/>
      <c r="I10" s="118"/>
      <c r="J10" s="118"/>
      <c r="K10" s="118"/>
      <c r="L10" s="118"/>
      <c r="M10" s="118"/>
    </row>
    <row r="11" spans="1:13">
      <c r="A11" t="str">
        <f>IF(リレーオーダー用紙!F16="","",0)</f>
        <v/>
      </c>
      <c r="B11" s="48">
        <f>団体!$C$3</f>
        <v>0</v>
      </c>
      <c r="C11">
        <f>団体!$E$3</f>
        <v>0</v>
      </c>
      <c r="D11" s="47" t="str">
        <f>リレーオーダー用紙!AH16</f>
        <v/>
      </c>
      <c r="E11" t="str">
        <f>リレーオーダー用紙!AW16</f>
        <v>999:99.99</v>
      </c>
      <c r="F11" s="47" t="str">
        <f>団体!$B$3</f>
        <v/>
      </c>
      <c r="G11">
        <v>0</v>
      </c>
      <c r="H11">
        <v>6</v>
      </c>
      <c r="I11">
        <v>200</v>
      </c>
      <c r="J11" t="str">
        <f>リレーオーダー用紙!AS16</f>
        <v/>
      </c>
      <c r="K11" t="str">
        <f>リレーオーダー用紙!AT16</f>
        <v/>
      </c>
      <c r="L11" t="str">
        <f>リレーオーダー用紙!AU16</f>
        <v/>
      </c>
      <c r="M11" t="str">
        <f>リレーオーダー用紙!AV16</f>
        <v/>
      </c>
    </row>
    <row r="12" spans="1:13">
      <c r="A12" t="str">
        <f>IF(リレーオーダー用紙!F17="","",0)</f>
        <v/>
      </c>
      <c r="B12" s="48">
        <f>団体!$C$3</f>
        <v>0</v>
      </c>
      <c r="C12">
        <f>団体!$E$3</f>
        <v>0</v>
      </c>
      <c r="D12" s="47" t="str">
        <f>リレーオーダー用紙!AH17</f>
        <v/>
      </c>
      <c r="E12" t="str">
        <f>リレーオーダー用紙!AW17</f>
        <v>999:99.99</v>
      </c>
      <c r="F12" s="47" t="str">
        <f>団体!$B$3</f>
        <v/>
      </c>
      <c r="G12">
        <v>0</v>
      </c>
      <c r="H12">
        <v>6</v>
      </c>
      <c r="I12">
        <v>200</v>
      </c>
      <c r="J12" t="str">
        <f>リレーオーダー用紙!AS17</f>
        <v/>
      </c>
      <c r="K12" t="str">
        <f>リレーオーダー用紙!AT17</f>
        <v/>
      </c>
      <c r="L12" t="str">
        <f>リレーオーダー用紙!AU17</f>
        <v/>
      </c>
      <c r="M12" t="str">
        <f>リレーオーダー用紙!AV17</f>
        <v/>
      </c>
    </row>
    <row r="13" spans="1:13">
      <c r="A13" t="str">
        <f>IF(リレーオーダー用紙!F18="","",0)</f>
        <v/>
      </c>
      <c r="B13" s="48">
        <f>団体!$C$3</f>
        <v>0</v>
      </c>
      <c r="C13">
        <f>団体!$E$3</f>
        <v>0</v>
      </c>
      <c r="D13" s="47" t="str">
        <f>リレーオーダー用紙!AH18</f>
        <v/>
      </c>
      <c r="E13" t="str">
        <f>リレーオーダー用紙!AW18</f>
        <v>999:99.99</v>
      </c>
      <c r="F13" s="47" t="str">
        <f>団体!$B$3</f>
        <v/>
      </c>
      <c r="G13">
        <v>0</v>
      </c>
      <c r="H13">
        <v>6</v>
      </c>
      <c r="I13">
        <v>200</v>
      </c>
      <c r="J13" t="str">
        <f>リレーオーダー用紙!AS18</f>
        <v/>
      </c>
      <c r="K13" t="str">
        <f>リレーオーダー用紙!AT18</f>
        <v/>
      </c>
      <c r="L13" t="str">
        <f>リレーオーダー用紙!AU18</f>
        <v/>
      </c>
      <c r="M13" t="str">
        <f>リレーオーダー用紙!AV18</f>
        <v/>
      </c>
    </row>
    <row r="14" spans="1:13">
      <c r="A14" t="str">
        <f>IF(リレーオーダー用紙!F19="","",0)</f>
        <v/>
      </c>
      <c r="B14" s="48">
        <f>団体!$C$3</f>
        <v>0</v>
      </c>
      <c r="C14">
        <f>団体!$E$3</f>
        <v>0</v>
      </c>
      <c r="D14" s="47" t="str">
        <f>リレーオーダー用紙!AH19</f>
        <v/>
      </c>
      <c r="E14" t="str">
        <f>リレーオーダー用紙!AW19</f>
        <v>999:99.99</v>
      </c>
      <c r="F14" s="47" t="str">
        <f>団体!$B$3</f>
        <v/>
      </c>
      <c r="G14">
        <v>0</v>
      </c>
      <c r="H14">
        <v>6</v>
      </c>
      <c r="I14">
        <v>200</v>
      </c>
      <c r="J14" t="str">
        <f>リレーオーダー用紙!AS19</f>
        <v/>
      </c>
      <c r="K14" t="str">
        <f>リレーオーダー用紙!AT19</f>
        <v/>
      </c>
      <c r="L14" t="str">
        <f>リレーオーダー用紙!AU19</f>
        <v/>
      </c>
      <c r="M14" t="str">
        <f>リレーオーダー用紙!AV19</f>
        <v/>
      </c>
    </row>
    <row r="15" spans="1:13">
      <c r="A15" t="str">
        <f>IF(リレーオーダー用紙!F20="","",0)</f>
        <v/>
      </c>
      <c r="B15" s="48">
        <f>団体!$C$3</f>
        <v>0</v>
      </c>
      <c r="C15">
        <f>団体!$E$3</f>
        <v>0</v>
      </c>
      <c r="D15" s="47" t="str">
        <f>リレーオーダー用紙!AH20</f>
        <v/>
      </c>
      <c r="E15" t="str">
        <f>リレーオーダー用紙!AW20</f>
        <v>999:99.99</v>
      </c>
      <c r="F15" s="47" t="str">
        <f>団体!$B$3</f>
        <v/>
      </c>
      <c r="G15">
        <v>0</v>
      </c>
      <c r="H15">
        <v>6</v>
      </c>
      <c r="I15">
        <v>200</v>
      </c>
      <c r="J15" t="str">
        <f>リレーオーダー用紙!AS20</f>
        <v/>
      </c>
      <c r="K15" t="str">
        <f>リレーオーダー用紙!AT20</f>
        <v/>
      </c>
      <c r="L15" t="str">
        <f>リレーオーダー用紙!AU20</f>
        <v/>
      </c>
      <c r="M15" t="str">
        <f>リレーオーダー用紙!AV20</f>
        <v/>
      </c>
    </row>
    <row r="16" spans="1:13">
      <c r="A16" t="str">
        <f>IF(リレーオーダー用紙!F21="","",0)</f>
        <v/>
      </c>
      <c r="B16" s="48">
        <f>団体!$C$3</f>
        <v>0</v>
      </c>
      <c r="C16">
        <f>団体!$E$3</f>
        <v>0</v>
      </c>
      <c r="D16" s="47" t="str">
        <f>リレーオーダー用紙!AH21</f>
        <v/>
      </c>
      <c r="E16" t="str">
        <f>リレーオーダー用紙!AW21</f>
        <v>999:99.99</v>
      </c>
      <c r="F16" s="47" t="str">
        <f>団体!$B$3</f>
        <v/>
      </c>
      <c r="G16">
        <v>0</v>
      </c>
      <c r="H16">
        <v>6</v>
      </c>
      <c r="I16">
        <v>200</v>
      </c>
      <c r="J16" t="str">
        <f>リレーオーダー用紙!AS21</f>
        <v/>
      </c>
      <c r="K16" t="str">
        <f>リレーオーダー用紙!AT21</f>
        <v/>
      </c>
      <c r="L16" t="str">
        <f>リレーオーダー用紙!AU21</f>
        <v/>
      </c>
      <c r="M16" t="str">
        <f>リレーオーダー用紙!AV21</f>
        <v/>
      </c>
    </row>
    <row r="17" spans="1:13">
      <c r="A17" s="118" t="str">
        <f>IF(リレーオーダー用紙!F22="","",0)</f>
        <v/>
      </c>
      <c r="B17" s="125">
        <f>団体!$C$3</f>
        <v>0</v>
      </c>
      <c r="C17" s="118">
        <f>団体!$E$3</f>
        <v>0</v>
      </c>
      <c r="D17" s="123" t="str">
        <f>リレーオーダー用紙!AH22</f>
        <v/>
      </c>
      <c r="E17" s="118" t="str">
        <f>リレーオーダー用紙!AW22</f>
        <v>999:99.99</v>
      </c>
      <c r="F17" s="123" t="str">
        <f>団体!$B$3</f>
        <v/>
      </c>
      <c r="G17" s="118">
        <v>0</v>
      </c>
      <c r="H17" s="118">
        <v>6</v>
      </c>
      <c r="I17" s="118">
        <v>200</v>
      </c>
      <c r="J17" s="118" t="str">
        <f>リレーオーダー用紙!AS22</f>
        <v/>
      </c>
      <c r="K17" s="118" t="str">
        <f>リレーオーダー用紙!AT22</f>
        <v/>
      </c>
      <c r="L17" s="118" t="str">
        <f>リレーオーダー用紙!AU22</f>
        <v/>
      </c>
      <c r="M17" s="118" t="str">
        <f>リレーオーダー用紙!AV22</f>
        <v/>
      </c>
    </row>
    <row r="18" spans="1:13">
      <c r="B18" s="48"/>
      <c r="D18" s="47"/>
      <c r="F18" s="47"/>
    </row>
    <row r="19" spans="1:13">
      <c r="A19" s="118"/>
      <c r="B19" s="125"/>
      <c r="C19" s="118"/>
      <c r="D19" s="123"/>
      <c r="E19" s="118"/>
      <c r="F19" s="123"/>
      <c r="G19" s="118"/>
      <c r="H19" s="118"/>
      <c r="I19" s="118"/>
      <c r="J19" s="118"/>
      <c r="K19" s="118"/>
      <c r="L19" s="118"/>
      <c r="M19" s="118"/>
    </row>
    <row r="20" spans="1:13">
      <c r="A20" t="str">
        <f>IF(リレーオーダー用紙!F25="","",5)</f>
        <v/>
      </c>
      <c r="B20" s="48">
        <f>団体!$C$3</f>
        <v>0</v>
      </c>
      <c r="C20">
        <f>団体!$E$3</f>
        <v>0</v>
      </c>
      <c r="D20" s="47" t="str">
        <f>リレーオーダー用紙!AH25</f>
        <v/>
      </c>
      <c r="E20" t="str">
        <f>リレーオーダー用紙!AW25</f>
        <v>999:99.99</v>
      </c>
      <c r="F20" s="47" t="str">
        <f>団体!$B$3</f>
        <v/>
      </c>
      <c r="G20">
        <v>0</v>
      </c>
      <c r="H20">
        <v>7</v>
      </c>
      <c r="I20">
        <v>200</v>
      </c>
      <c r="J20" t="str">
        <f>リレーオーダー用紙!AS25</f>
        <v/>
      </c>
      <c r="K20" t="str">
        <f>リレーオーダー用紙!AT25</f>
        <v/>
      </c>
      <c r="L20" t="str">
        <f>リレーオーダー用紙!AU25</f>
        <v/>
      </c>
      <c r="M20" t="str">
        <f>リレーオーダー用紙!AV25</f>
        <v/>
      </c>
    </row>
    <row r="21" spans="1:13">
      <c r="A21" t="str">
        <f>IF(リレーオーダー用紙!F26="","",5)</f>
        <v/>
      </c>
      <c r="B21" s="48">
        <f>団体!$C$3</f>
        <v>0</v>
      </c>
      <c r="C21">
        <f>団体!$E$3</f>
        <v>0</v>
      </c>
      <c r="D21" s="47" t="str">
        <f>リレーオーダー用紙!AH26</f>
        <v/>
      </c>
      <c r="E21" t="str">
        <f>リレーオーダー用紙!AW26</f>
        <v>999:99.99</v>
      </c>
      <c r="F21" s="47" t="str">
        <f>団体!$B$3</f>
        <v/>
      </c>
      <c r="G21">
        <v>0</v>
      </c>
      <c r="H21">
        <v>7</v>
      </c>
      <c r="I21">
        <v>200</v>
      </c>
      <c r="J21" t="str">
        <f>リレーオーダー用紙!AS26</f>
        <v/>
      </c>
      <c r="K21" t="str">
        <f>リレーオーダー用紙!AT26</f>
        <v/>
      </c>
      <c r="L21" t="str">
        <f>リレーオーダー用紙!AU26</f>
        <v/>
      </c>
      <c r="M21" t="str">
        <f>リレーオーダー用紙!AV26</f>
        <v/>
      </c>
    </row>
    <row r="22" spans="1:13">
      <c r="A22" t="str">
        <f>IF(リレーオーダー用紙!F27="","",5)</f>
        <v/>
      </c>
      <c r="B22" s="48">
        <f>団体!$C$3</f>
        <v>0</v>
      </c>
      <c r="C22">
        <f>団体!$E$3</f>
        <v>0</v>
      </c>
      <c r="D22" s="47" t="str">
        <f>リレーオーダー用紙!AH27</f>
        <v/>
      </c>
      <c r="E22" t="str">
        <f>リレーオーダー用紙!AW27</f>
        <v>999:99.99</v>
      </c>
      <c r="F22" s="47" t="str">
        <f>団体!$B$3</f>
        <v/>
      </c>
      <c r="G22">
        <v>0</v>
      </c>
      <c r="H22">
        <v>7</v>
      </c>
      <c r="I22">
        <v>200</v>
      </c>
      <c r="J22" t="str">
        <f>リレーオーダー用紙!AS27</f>
        <v/>
      </c>
      <c r="K22" t="str">
        <f>リレーオーダー用紙!AT27</f>
        <v/>
      </c>
      <c r="L22" t="str">
        <f>リレーオーダー用紙!AU27</f>
        <v/>
      </c>
      <c r="M22" t="str">
        <f>リレーオーダー用紙!AV27</f>
        <v/>
      </c>
    </row>
    <row r="23" spans="1:13">
      <c r="A23" t="str">
        <f>IF(リレーオーダー用紙!F28="","",5)</f>
        <v/>
      </c>
      <c r="B23" s="48">
        <f>団体!$C$3</f>
        <v>0</v>
      </c>
      <c r="C23">
        <f>団体!$E$3</f>
        <v>0</v>
      </c>
      <c r="D23" s="47" t="str">
        <f>リレーオーダー用紙!AH28</f>
        <v/>
      </c>
      <c r="E23" t="str">
        <f>リレーオーダー用紙!AW28</f>
        <v>999:99.99</v>
      </c>
      <c r="F23" s="47" t="str">
        <f>団体!$B$3</f>
        <v/>
      </c>
      <c r="G23">
        <v>0</v>
      </c>
      <c r="H23">
        <v>7</v>
      </c>
      <c r="I23">
        <v>200</v>
      </c>
      <c r="J23" t="str">
        <f>リレーオーダー用紙!AS28</f>
        <v/>
      </c>
      <c r="K23" t="str">
        <f>リレーオーダー用紙!AT28</f>
        <v/>
      </c>
      <c r="L23" t="str">
        <f>リレーオーダー用紙!AU28</f>
        <v/>
      </c>
      <c r="M23" t="str">
        <f>リレーオーダー用紙!AV28</f>
        <v/>
      </c>
    </row>
    <row r="24" spans="1:13">
      <c r="A24" t="str">
        <f>IF(リレーオーダー用紙!F29="","",5)</f>
        <v/>
      </c>
      <c r="B24" s="48">
        <f>団体!$C$3</f>
        <v>0</v>
      </c>
      <c r="C24">
        <f>団体!$E$3</f>
        <v>0</v>
      </c>
      <c r="D24" s="47" t="str">
        <f>リレーオーダー用紙!AH29</f>
        <v/>
      </c>
      <c r="E24" t="str">
        <f>リレーオーダー用紙!AW29</f>
        <v>999:99.99</v>
      </c>
      <c r="F24" s="47" t="str">
        <f>団体!$B$3</f>
        <v/>
      </c>
      <c r="G24">
        <v>0</v>
      </c>
      <c r="H24">
        <v>7</v>
      </c>
      <c r="I24">
        <v>200</v>
      </c>
      <c r="J24" t="str">
        <f>リレーオーダー用紙!AS29</f>
        <v/>
      </c>
      <c r="K24" t="str">
        <f>リレーオーダー用紙!AT29</f>
        <v/>
      </c>
      <c r="L24" t="str">
        <f>リレーオーダー用紙!AU29</f>
        <v/>
      </c>
      <c r="M24" t="str">
        <f>リレーオーダー用紙!AV29</f>
        <v/>
      </c>
    </row>
    <row r="25" spans="1:13">
      <c r="A25" t="str">
        <f>IF(リレーオーダー用紙!F30="","",5)</f>
        <v/>
      </c>
      <c r="B25" s="48">
        <f>団体!$C$3</f>
        <v>0</v>
      </c>
      <c r="C25">
        <f>団体!$E$3</f>
        <v>0</v>
      </c>
      <c r="D25" s="47" t="str">
        <f>リレーオーダー用紙!AH30</f>
        <v/>
      </c>
      <c r="E25" t="str">
        <f>リレーオーダー用紙!AW30</f>
        <v>999:99.99</v>
      </c>
      <c r="F25" s="47" t="str">
        <f>団体!$B$3</f>
        <v/>
      </c>
      <c r="G25">
        <v>0</v>
      </c>
      <c r="H25">
        <v>7</v>
      </c>
      <c r="I25">
        <v>200</v>
      </c>
      <c r="J25" t="str">
        <f>リレーオーダー用紙!AS30</f>
        <v/>
      </c>
      <c r="K25" t="str">
        <f>リレーオーダー用紙!AT30</f>
        <v/>
      </c>
      <c r="L25" t="str">
        <f>リレーオーダー用紙!AU30</f>
        <v/>
      </c>
      <c r="M25" t="str">
        <f>リレーオーダー用紙!AV30</f>
        <v/>
      </c>
    </row>
    <row r="26" spans="1:13">
      <c r="A26" s="118" t="str">
        <f>IF(リレーオーダー用紙!F31="","",5)</f>
        <v/>
      </c>
      <c r="B26" s="125">
        <f>団体!$C$3</f>
        <v>0</v>
      </c>
      <c r="C26" s="118">
        <f>団体!$E$3</f>
        <v>0</v>
      </c>
      <c r="D26" s="123" t="str">
        <f>リレーオーダー用紙!AH31</f>
        <v/>
      </c>
      <c r="E26" s="118" t="str">
        <f>リレーオーダー用紙!AW31</f>
        <v>999:99.99</v>
      </c>
      <c r="F26" s="123" t="str">
        <f>団体!$B$3</f>
        <v/>
      </c>
      <c r="G26" s="118">
        <v>0</v>
      </c>
      <c r="H26" s="118">
        <v>7</v>
      </c>
      <c r="I26" s="118">
        <v>200</v>
      </c>
      <c r="J26" s="118" t="str">
        <f>リレーオーダー用紙!AS31</f>
        <v/>
      </c>
      <c r="K26" s="118" t="str">
        <f>リレーオーダー用紙!AT31</f>
        <v/>
      </c>
      <c r="L26" s="118" t="str">
        <f>リレーオーダー用紙!AU31</f>
        <v/>
      </c>
      <c r="M26" s="118" t="str">
        <f>リレーオーダー用紙!AV31</f>
        <v/>
      </c>
    </row>
    <row r="27" spans="1:13">
      <c r="A27" t="str">
        <f>IF(リレーオーダー用紙!F32="","",5)</f>
        <v/>
      </c>
      <c r="B27" s="48"/>
      <c r="D27" s="47"/>
      <c r="F27" s="47"/>
    </row>
    <row r="28" spans="1:13">
      <c r="A28" s="118"/>
      <c r="B28" s="125"/>
      <c r="C28" s="118"/>
      <c r="D28" s="123"/>
      <c r="E28" s="118"/>
      <c r="F28" s="123"/>
      <c r="G28" s="118"/>
      <c r="H28" s="118"/>
      <c r="I28" s="118"/>
      <c r="J28" s="118"/>
      <c r="K28" s="118"/>
      <c r="L28" s="118"/>
      <c r="M28" s="118"/>
    </row>
    <row r="29" spans="1:13">
      <c r="A29" t="str">
        <f>IF(リレーオーダー用紙!F34="","",5)</f>
        <v/>
      </c>
      <c r="B29" s="48">
        <f>団体!$C$3</f>
        <v>0</v>
      </c>
      <c r="C29">
        <f>団体!$E$3</f>
        <v>0</v>
      </c>
      <c r="D29" s="47" t="str">
        <f>リレーオーダー用紙!AH34</f>
        <v/>
      </c>
      <c r="E29" t="str">
        <f>リレーオーダー用紙!AW34</f>
        <v>999:99.99</v>
      </c>
      <c r="F29" s="47" t="str">
        <f>団体!$B$3</f>
        <v/>
      </c>
      <c r="G29">
        <v>0</v>
      </c>
      <c r="H29">
        <v>6</v>
      </c>
      <c r="I29">
        <v>200</v>
      </c>
      <c r="J29" t="str">
        <f>リレーオーダー用紙!AS34</f>
        <v/>
      </c>
      <c r="K29" t="str">
        <f>リレーオーダー用紙!AT34</f>
        <v/>
      </c>
      <c r="L29" t="str">
        <f>リレーオーダー用紙!AU34</f>
        <v/>
      </c>
      <c r="M29" t="str">
        <f>リレーオーダー用紙!AV34</f>
        <v/>
      </c>
    </row>
    <row r="30" spans="1:13">
      <c r="A30" t="str">
        <f>IF(リレーオーダー用紙!F35="","",5)</f>
        <v/>
      </c>
      <c r="B30" s="48">
        <f>団体!$C$3</f>
        <v>0</v>
      </c>
      <c r="C30">
        <f>団体!$E$3</f>
        <v>0</v>
      </c>
      <c r="D30" s="47" t="str">
        <f>リレーオーダー用紙!AH35</f>
        <v/>
      </c>
      <c r="E30" t="str">
        <f>リレーオーダー用紙!AW35</f>
        <v>999:99.99</v>
      </c>
      <c r="F30" s="47" t="str">
        <f>団体!$B$3</f>
        <v/>
      </c>
      <c r="G30">
        <v>0</v>
      </c>
      <c r="H30">
        <v>6</v>
      </c>
      <c r="I30">
        <v>200</v>
      </c>
      <c r="J30" t="str">
        <f>リレーオーダー用紙!AS35</f>
        <v/>
      </c>
      <c r="K30" t="str">
        <f>リレーオーダー用紙!AT35</f>
        <v/>
      </c>
      <c r="L30" t="str">
        <f>リレーオーダー用紙!AU35</f>
        <v/>
      </c>
      <c r="M30" t="str">
        <f>リレーオーダー用紙!AV35</f>
        <v/>
      </c>
    </row>
    <row r="31" spans="1:13">
      <c r="A31" t="str">
        <f>IF(リレーオーダー用紙!F36="","",5)</f>
        <v/>
      </c>
      <c r="B31" s="48">
        <f>団体!$C$3</f>
        <v>0</v>
      </c>
      <c r="C31">
        <f>団体!$E$3</f>
        <v>0</v>
      </c>
      <c r="D31" s="47" t="str">
        <f>リレーオーダー用紙!AH36</f>
        <v/>
      </c>
      <c r="E31" t="str">
        <f>リレーオーダー用紙!AW36</f>
        <v>999:99.99</v>
      </c>
      <c r="F31" s="47" t="str">
        <f>団体!$B$3</f>
        <v/>
      </c>
      <c r="G31">
        <v>0</v>
      </c>
      <c r="H31">
        <v>6</v>
      </c>
      <c r="I31">
        <v>200</v>
      </c>
      <c r="J31" t="str">
        <f>リレーオーダー用紙!AS36</f>
        <v/>
      </c>
      <c r="K31" t="str">
        <f>リレーオーダー用紙!AT36</f>
        <v/>
      </c>
      <c r="L31" t="str">
        <f>リレーオーダー用紙!AU36</f>
        <v/>
      </c>
      <c r="M31" t="str">
        <f>リレーオーダー用紙!AV36</f>
        <v/>
      </c>
    </row>
    <row r="32" spans="1:13">
      <c r="A32" t="str">
        <f>IF(リレーオーダー用紙!F37="","",5)</f>
        <v/>
      </c>
      <c r="B32" s="48">
        <f>団体!$C$3</f>
        <v>0</v>
      </c>
      <c r="C32">
        <f>団体!$E$3</f>
        <v>0</v>
      </c>
      <c r="D32" s="47" t="str">
        <f>リレーオーダー用紙!AH37</f>
        <v/>
      </c>
      <c r="E32" t="str">
        <f>リレーオーダー用紙!AW37</f>
        <v>999:99.99</v>
      </c>
      <c r="F32" s="47" t="str">
        <f>団体!$B$3</f>
        <v/>
      </c>
      <c r="G32">
        <v>0</v>
      </c>
      <c r="H32">
        <v>6</v>
      </c>
      <c r="I32">
        <v>200</v>
      </c>
      <c r="J32" t="str">
        <f>リレーオーダー用紙!AS37</f>
        <v/>
      </c>
      <c r="K32" t="str">
        <f>リレーオーダー用紙!AT37</f>
        <v/>
      </c>
      <c r="L32" t="str">
        <f>リレーオーダー用紙!AU37</f>
        <v/>
      </c>
      <c r="M32" t="str">
        <f>リレーオーダー用紙!AV37</f>
        <v/>
      </c>
    </row>
    <row r="33" spans="1:13">
      <c r="A33" t="str">
        <f>IF(リレーオーダー用紙!F38="","",5)</f>
        <v/>
      </c>
      <c r="B33" s="48">
        <f>団体!$C$3</f>
        <v>0</v>
      </c>
      <c r="C33">
        <f>団体!$E$3</f>
        <v>0</v>
      </c>
      <c r="D33" s="47" t="str">
        <f>リレーオーダー用紙!AH38</f>
        <v/>
      </c>
      <c r="E33" t="str">
        <f>リレーオーダー用紙!AW38</f>
        <v>999:99.99</v>
      </c>
      <c r="F33" s="47" t="str">
        <f>団体!$B$3</f>
        <v/>
      </c>
      <c r="G33">
        <v>0</v>
      </c>
      <c r="H33">
        <v>6</v>
      </c>
      <c r="I33">
        <v>200</v>
      </c>
      <c r="J33" t="str">
        <f>リレーオーダー用紙!AS38</f>
        <v/>
      </c>
      <c r="K33" t="str">
        <f>リレーオーダー用紙!AT38</f>
        <v/>
      </c>
      <c r="L33" t="str">
        <f>リレーオーダー用紙!AU38</f>
        <v/>
      </c>
      <c r="M33" t="str">
        <f>リレーオーダー用紙!AV38</f>
        <v/>
      </c>
    </row>
    <row r="34" spans="1:13">
      <c r="A34" t="str">
        <f>IF(リレーオーダー用紙!F39="","",5)</f>
        <v/>
      </c>
      <c r="B34" s="48">
        <f>団体!$C$3</f>
        <v>0</v>
      </c>
      <c r="C34">
        <f>団体!$E$3</f>
        <v>0</v>
      </c>
      <c r="D34" s="47" t="str">
        <f>リレーオーダー用紙!AH39</f>
        <v/>
      </c>
      <c r="E34" t="str">
        <f>リレーオーダー用紙!AW39</f>
        <v>999:99.99</v>
      </c>
      <c r="F34" s="47" t="str">
        <f>団体!$B$3</f>
        <v/>
      </c>
      <c r="G34">
        <v>0</v>
      </c>
      <c r="H34">
        <v>6</v>
      </c>
      <c r="I34">
        <v>200</v>
      </c>
      <c r="J34" t="str">
        <f>リレーオーダー用紙!AS39</f>
        <v/>
      </c>
      <c r="K34" t="str">
        <f>リレーオーダー用紙!AT39</f>
        <v/>
      </c>
      <c r="L34" t="str">
        <f>リレーオーダー用紙!AU39</f>
        <v/>
      </c>
      <c r="M34" t="str">
        <f>リレーオーダー用紙!AV39</f>
        <v/>
      </c>
    </row>
    <row r="35" spans="1:13">
      <c r="A35" s="118" t="str">
        <f>IF(リレーオーダー用紙!F40="","",5)</f>
        <v/>
      </c>
      <c r="B35" s="125">
        <f>団体!$C$3</f>
        <v>0</v>
      </c>
      <c r="C35" s="118">
        <f>団体!$E$3</f>
        <v>0</v>
      </c>
      <c r="D35" s="123" t="str">
        <f>リレーオーダー用紙!AH40</f>
        <v/>
      </c>
      <c r="E35" s="118" t="str">
        <f>リレーオーダー用紙!AW40</f>
        <v>999:99.99</v>
      </c>
      <c r="F35" s="123" t="str">
        <f>団体!$B$3</f>
        <v/>
      </c>
      <c r="G35" s="118">
        <v>0</v>
      </c>
      <c r="H35" s="118">
        <v>6</v>
      </c>
      <c r="I35" s="118">
        <v>200</v>
      </c>
      <c r="J35" s="118" t="str">
        <f>リレーオーダー用紙!AS40</f>
        <v/>
      </c>
      <c r="K35" s="118" t="str">
        <f>リレーオーダー用紙!AT40</f>
        <v/>
      </c>
      <c r="L35" s="118" t="str">
        <f>リレーオーダー用紙!AU40</f>
        <v/>
      </c>
      <c r="M35" s="118" t="str">
        <f>リレーオーダー用紙!AV40</f>
        <v/>
      </c>
    </row>
    <row r="36" spans="1:13">
      <c r="A36" t="str">
        <f>IF(リレーオーダー用紙!F41="","",0)</f>
        <v/>
      </c>
      <c r="B36" s="48"/>
      <c r="D36" s="47"/>
      <c r="F36" s="47"/>
    </row>
    <row r="37" spans="1:13">
      <c r="A37" s="118" t="str">
        <f>IF(リレーオーダー用紙!F42="","",0)</f>
        <v/>
      </c>
      <c r="B37" s="125"/>
      <c r="C37" s="118"/>
      <c r="D37" s="123"/>
      <c r="E37" s="118"/>
      <c r="F37" s="123"/>
      <c r="G37" s="118"/>
      <c r="H37" s="118"/>
      <c r="I37" s="118"/>
      <c r="J37" s="118"/>
      <c r="K37" s="118"/>
      <c r="L37" s="118"/>
      <c r="M37" s="118"/>
    </row>
    <row r="38" spans="1:13">
      <c r="A38" t="str">
        <f>IF(リレーオーダー用紙!F43="","",9)</f>
        <v/>
      </c>
      <c r="B38" s="48">
        <f>団体!$C$3</f>
        <v>0</v>
      </c>
      <c r="C38">
        <f>団体!$E$3</f>
        <v>0</v>
      </c>
      <c r="D38" s="47" t="str">
        <f>リレーオーダー用紙!AH43</f>
        <v/>
      </c>
      <c r="E38" t="str">
        <f>リレーオーダー用紙!AW43</f>
        <v>999:99.99</v>
      </c>
      <c r="F38" s="47" t="str">
        <f>団体!$B$3</f>
        <v/>
      </c>
      <c r="G38">
        <v>0</v>
      </c>
      <c r="H38">
        <v>7</v>
      </c>
      <c r="I38">
        <v>200</v>
      </c>
      <c r="J38" t="str">
        <f>リレーオーダー用紙!AS43</f>
        <v/>
      </c>
      <c r="K38" t="str">
        <f>リレーオーダー用紙!AT43</f>
        <v/>
      </c>
      <c r="L38" t="str">
        <f>リレーオーダー用紙!AU43</f>
        <v/>
      </c>
      <c r="M38" t="str">
        <f>リレーオーダー用紙!AV43</f>
        <v/>
      </c>
    </row>
    <row r="39" spans="1:13">
      <c r="A39" t="str">
        <f>IF(リレーオーダー用紙!F44="","",9)</f>
        <v/>
      </c>
      <c r="B39" s="48">
        <f>団体!$C$3</f>
        <v>0</v>
      </c>
      <c r="C39">
        <f>団体!$E$3</f>
        <v>0</v>
      </c>
      <c r="D39" s="47" t="str">
        <f>リレーオーダー用紙!AH44</f>
        <v/>
      </c>
      <c r="E39" t="str">
        <f>リレーオーダー用紙!AW44</f>
        <v>999:99.99</v>
      </c>
      <c r="F39" s="47" t="str">
        <f>団体!$B$3</f>
        <v/>
      </c>
      <c r="G39">
        <v>0</v>
      </c>
      <c r="H39">
        <v>7</v>
      </c>
      <c r="I39">
        <v>200</v>
      </c>
      <c r="J39" t="str">
        <f>リレーオーダー用紙!AS44</f>
        <v/>
      </c>
      <c r="K39" t="str">
        <f>リレーオーダー用紙!AT44</f>
        <v/>
      </c>
      <c r="L39" t="str">
        <f>リレーオーダー用紙!AU44</f>
        <v/>
      </c>
      <c r="M39" t="str">
        <f>リレーオーダー用紙!AV44</f>
        <v/>
      </c>
    </row>
    <row r="40" spans="1:13">
      <c r="A40" t="str">
        <f>IF(リレーオーダー用紙!F45="","",9)</f>
        <v/>
      </c>
      <c r="B40" s="48">
        <f>団体!$C$3</f>
        <v>0</v>
      </c>
      <c r="C40">
        <f>団体!$E$3</f>
        <v>0</v>
      </c>
      <c r="D40" s="47" t="str">
        <f>リレーオーダー用紙!AH45</f>
        <v/>
      </c>
      <c r="E40" t="str">
        <f>リレーオーダー用紙!AW45</f>
        <v>999:99.99</v>
      </c>
      <c r="F40" s="47" t="str">
        <f>団体!$B$3</f>
        <v/>
      </c>
      <c r="G40">
        <v>0</v>
      </c>
      <c r="H40">
        <v>7</v>
      </c>
      <c r="I40">
        <v>200</v>
      </c>
      <c r="J40" t="str">
        <f>リレーオーダー用紙!AS45</f>
        <v/>
      </c>
      <c r="K40" t="str">
        <f>リレーオーダー用紙!AT45</f>
        <v/>
      </c>
      <c r="L40" t="str">
        <f>リレーオーダー用紙!AU45</f>
        <v/>
      </c>
      <c r="M40" t="str">
        <f>リレーオーダー用紙!AV45</f>
        <v/>
      </c>
    </row>
    <row r="41" spans="1:13">
      <c r="A41" t="str">
        <f>IF(リレーオーダー用紙!F46="","",9)</f>
        <v/>
      </c>
      <c r="B41" s="48">
        <f>団体!$C$3</f>
        <v>0</v>
      </c>
      <c r="C41">
        <f>団体!$E$3</f>
        <v>0</v>
      </c>
      <c r="D41" s="47" t="str">
        <f>リレーオーダー用紙!AH46</f>
        <v/>
      </c>
      <c r="E41" t="str">
        <f>リレーオーダー用紙!AW46</f>
        <v>999:99.99</v>
      </c>
      <c r="F41" s="47" t="str">
        <f>団体!$B$3</f>
        <v/>
      </c>
      <c r="G41">
        <v>0</v>
      </c>
      <c r="H41">
        <v>7</v>
      </c>
      <c r="I41">
        <v>200</v>
      </c>
      <c r="J41" t="str">
        <f>リレーオーダー用紙!AS46</f>
        <v/>
      </c>
      <c r="K41" t="str">
        <f>リレーオーダー用紙!AT46</f>
        <v/>
      </c>
      <c r="L41" t="str">
        <f>リレーオーダー用紙!AU46</f>
        <v/>
      </c>
      <c r="M41" t="str">
        <f>リレーオーダー用紙!AV46</f>
        <v/>
      </c>
    </row>
    <row r="42" spans="1:13">
      <c r="A42" t="str">
        <f>IF(リレーオーダー用紙!F47="","",9)</f>
        <v/>
      </c>
      <c r="B42" s="48">
        <f>団体!$C$3</f>
        <v>0</v>
      </c>
      <c r="C42">
        <f>団体!$E$3</f>
        <v>0</v>
      </c>
      <c r="D42" s="47" t="str">
        <f>リレーオーダー用紙!AH47</f>
        <v/>
      </c>
      <c r="E42" t="str">
        <f>リレーオーダー用紙!AW47</f>
        <v>999:99.99</v>
      </c>
      <c r="F42" s="47" t="str">
        <f>団体!$B$3</f>
        <v/>
      </c>
      <c r="G42">
        <v>0</v>
      </c>
      <c r="H42">
        <v>7</v>
      </c>
      <c r="I42">
        <v>200</v>
      </c>
      <c r="J42" t="str">
        <f>リレーオーダー用紙!AS47</f>
        <v/>
      </c>
      <c r="K42" t="str">
        <f>リレーオーダー用紙!AT47</f>
        <v/>
      </c>
      <c r="L42" t="str">
        <f>リレーオーダー用紙!AU47</f>
        <v/>
      </c>
      <c r="M42" t="str">
        <f>リレーオーダー用紙!AV47</f>
        <v/>
      </c>
    </row>
    <row r="43" spans="1:13">
      <c r="A43" t="str">
        <f>IF(リレーオーダー用紙!F48="","",9)</f>
        <v/>
      </c>
      <c r="B43" s="48">
        <f>団体!$C$3</f>
        <v>0</v>
      </c>
      <c r="C43">
        <f>団体!$E$3</f>
        <v>0</v>
      </c>
      <c r="D43" s="47" t="str">
        <f>リレーオーダー用紙!AH48</f>
        <v/>
      </c>
      <c r="E43" t="str">
        <f>リレーオーダー用紙!AW48</f>
        <v>999:99.99</v>
      </c>
      <c r="F43" s="47" t="str">
        <f>団体!$B$3</f>
        <v/>
      </c>
      <c r="G43">
        <v>0</v>
      </c>
      <c r="H43">
        <v>7</v>
      </c>
      <c r="I43">
        <v>200</v>
      </c>
      <c r="J43" t="str">
        <f>リレーオーダー用紙!AS48</f>
        <v/>
      </c>
      <c r="K43" t="str">
        <f>リレーオーダー用紙!AT48</f>
        <v/>
      </c>
      <c r="L43" t="str">
        <f>リレーオーダー用紙!AU48</f>
        <v/>
      </c>
      <c r="M43" t="str">
        <f>リレーオーダー用紙!AV48</f>
        <v/>
      </c>
    </row>
    <row r="44" spans="1:13">
      <c r="A44" s="118" t="str">
        <f>IF(リレーオーダー用紙!F49="","",9)</f>
        <v/>
      </c>
      <c r="B44" s="125">
        <f>団体!$C$3</f>
        <v>0</v>
      </c>
      <c r="C44" s="118">
        <f>団体!$E$3</f>
        <v>0</v>
      </c>
      <c r="D44" s="123" t="str">
        <f>リレーオーダー用紙!AH49</f>
        <v/>
      </c>
      <c r="E44" s="118" t="str">
        <f>リレーオーダー用紙!AW49</f>
        <v>999:99.99</v>
      </c>
      <c r="F44" s="123" t="str">
        <f>団体!$B$3</f>
        <v/>
      </c>
      <c r="G44" s="118">
        <v>0</v>
      </c>
      <c r="H44" s="118">
        <v>7</v>
      </c>
      <c r="I44" s="118">
        <v>200</v>
      </c>
      <c r="J44" s="118" t="str">
        <f>リレーオーダー用紙!AS49</f>
        <v/>
      </c>
      <c r="K44" s="118" t="str">
        <f>リレーオーダー用紙!AT49</f>
        <v/>
      </c>
      <c r="L44" s="118" t="str">
        <f>リレーオーダー用紙!AU49</f>
        <v/>
      </c>
      <c r="M44" s="118" t="str">
        <f>リレーオーダー用紙!AV49</f>
        <v/>
      </c>
    </row>
    <row r="45" spans="1:13">
      <c r="A45" t="str">
        <f>IF(リレーオーダー用紙!F50="","",9)</f>
        <v/>
      </c>
      <c r="B45" s="48"/>
      <c r="D45" s="47"/>
      <c r="F45" s="47"/>
    </row>
    <row r="46" spans="1:13">
      <c r="A46" s="118" t="str">
        <f>IF(リレーオーダー用紙!F51="","",9)</f>
        <v/>
      </c>
      <c r="B46" s="125"/>
      <c r="C46" s="118"/>
      <c r="D46" s="123"/>
      <c r="E46" s="118"/>
      <c r="F46" s="123"/>
      <c r="G46" s="118"/>
      <c r="H46" s="118"/>
      <c r="I46" s="118"/>
      <c r="J46" s="118"/>
      <c r="K46" s="118"/>
      <c r="L46" s="118"/>
      <c r="M46" s="118"/>
    </row>
    <row r="47" spans="1:13">
      <c r="A47" t="str">
        <f>IF(リレーオーダー用紙!F52="","",9)</f>
        <v/>
      </c>
      <c r="B47" s="48">
        <f>団体!$C$3</f>
        <v>0</v>
      </c>
      <c r="C47">
        <f>団体!$E$3</f>
        <v>0</v>
      </c>
      <c r="D47" s="47" t="str">
        <f>リレーオーダー用紙!AH52</f>
        <v/>
      </c>
      <c r="E47" t="str">
        <f>リレーオーダー用紙!AW52</f>
        <v>999:99.99</v>
      </c>
      <c r="F47" s="47" t="str">
        <f>団体!$B$3</f>
        <v/>
      </c>
      <c r="G47">
        <v>0</v>
      </c>
      <c r="H47">
        <v>6</v>
      </c>
      <c r="I47">
        <v>200</v>
      </c>
      <c r="J47" t="str">
        <f>リレーオーダー用紙!AS52</f>
        <v/>
      </c>
      <c r="K47" t="str">
        <f>リレーオーダー用紙!AT52</f>
        <v/>
      </c>
      <c r="L47" t="str">
        <f>リレーオーダー用紙!AU52</f>
        <v/>
      </c>
      <c r="M47" t="str">
        <f>リレーオーダー用紙!AV52</f>
        <v/>
      </c>
    </row>
    <row r="48" spans="1:13">
      <c r="A48" t="str">
        <f>IF(リレーオーダー用紙!F53="","",9)</f>
        <v/>
      </c>
      <c r="B48" s="48">
        <f>団体!$C$3</f>
        <v>0</v>
      </c>
      <c r="C48">
        <f>団体!$E$3</f>
        <v>0</v>
      </c>
      <c r="D48" s="47" t="str">
        <f>リレーオーダー用紙!AH53</f>
        <v/>
      </c>
      <c r="E48" t="str">
        <f>リレーオーダー用紙!AW53</f>
        <v>999:99.99</v>
      </c>
      <c r="F48" s="47" t="str">
        <f>団体!$B$3</f>
        <v/>
      </c>
      <c r="G48">
        <v>0</v>
      </c>
      <c r="H48">
        <v>6</v>
      </c>
      <c r="I48">
        <v>200</v>
      </c>
      <c r="J48" t="str">
        <f>リレーオーダー用紙!AS53</f>
        <v/>
      </c>
      <c r="K48" t="str">
        <f>リレーオーダー用紙!AT53</f>
        <v/>
      </c>
      <c r="L48" t="str">
        <f>リレーオーダー用紙!AU53</f>
        <v/>
      </c>
      <c r="M48" t="str">
        <f>リレーオーダー用紙!AV53</f>
        <v/>
      </c>
    </row>
    <row r="49" spans="1:13">
      <c r="A49" t="str">
        <f>IF(リレーオーダー用紙!F54="","",9)</f>
        <v/>
      </c>
      <c r="B49" s="48">
        <f>団体!$C$3</f>
        <v>0</v>
      </c>
      <c r="C49">
        <f>団体!$E$3</f>
        <v>0</v>
      </c>
      <c r="D49" s="47" t="str">
        <f>リレーオーダー用紙!AH54</f>
        <v/>
      </c>
      <c r="E49" t="str">
        <f>リレーオーダー用紙!AW54</f>
        <v>999:99.99</v>
      </c>
      <c r="F49" s="47" t="str">
        <f>団体!$B$3</f>
        <v/>
      </c>
      <c r="G49">
        <v>0</v>
      </c>
      <c r="H49">
        <v>6</v>
      </c>
      <c r="I49">
        <v>200</v>
      </c>
      <c r="J49" t="str">
        <f>リレーオーダー用紙!AS54</f>
        <v/>
      </c>
      <c r="K49" t="str">
        <f>リレーオーダー用紙!AT54</f>
        <v/>
      </c>
      <c r="L49" t="str">
        <f>リレーオーダー用紙!AU54</f>
        <v/>
      </c>
      <c r="M49" t="str">
        <f>リレーオーダー用紙!AV54</f>
        <v/>
      </c>
    </row>
    <row r="50" spans="1:13">
      <c r="A50" t="str">
        <f>IF(リレーオーダー用紙!F55="","",9)</f>
        <v/>
      </c>
      <c r="B50" s="48">
        <f>団体!$C$3</f>
        <v>0</v>
      </c>
      <c r="C50">
        <f>団体!$E$3</f>
        <v>0</v>
      </c>
      <c r="D50" s="47" t="str">
        <f>リレーオーダー用紙!AH55</f>
        <v/>
      </c>
      <c r="E50" t="str">
        <f>リレーオーダー用紙!AW55</f>
        <v>999:99.99</v>
      </c>
      <c r="F50" s="47" t="str">
        <f>団体!$B$3</f>
        <v/>
      </c>
      <c r="G50">
        <v>0</v>
      </c>
      <c r="H50">
        <v>6</v>
      </c>
      <c r="I50">
        <v>200</v>
      </c>
      <c r="J50" t="str">
        <f>リレーオーダー用紙!AS55</f>
        <v/>
      </c>
      <c r="K50" t="str">
        <f>リレーオーダー用紙!AT55</f>
        <v/>
      </c>
      <c r="L50" t="str">
        <f>リレーオーダー用紙!AU55</f>
        <v/>
      </c>
      <c r="M50" t="str">
        <f>リレーオーダー用紙!AV55</f>
        <v/>
      </c>
    </row>
    <row r="51" spans="1:13">
      <c r="A51" t="str">
        <f>IF(リレーオーダー用紙!F56="","",9)</f>
        <v/>
      </c>
      <c r="B51" s="48">
        <f>団体!$C$3</f>
        <v>0</v>
      </c>
      <c r="C51">
        <f>団体!$E$3</f>
        <v>0</v>
      </c>
      <c r="D51" s="47" t="str">
        <f>リレーオーダー用紙!AH56</f>
        <v/>
      </c>
      <c r="E51" t="str">
        <f>リレーオーダー用紙!AW56</f>
        <v>999:99.99</v>
      </c>
      <c r="F51" s="47" t="str">
        <f>団体!$B$3</f>
        <v/>
      </c>
      <c r="G51">
        <v>0</v>
      </c>
      <c r="H51">
        <v>6</v>
      </c>
      <c r="I51">
        <v>200</v>
      </c>
      <c r="J51" t="str">
        <f>リレーオーダー用紙!AS56</f>
        <v/>
      </c>
      <c r="K51" t="str">
        <f>リレーオーダー用紙!AT56</f>
        <v/>
      </c>
      <c r="L51" t="str">
        <f>リレーオーダー用紙!AU56</f>
        <v/>
      </c>
      <c r="M51" t="str">
        <f>リレーオーダー用紙!AV56</f>
        <v/>
      </c>
    </row>
    <row r="52" spans="1:13">
      <c r="A52" t="str">
        <f>IF(リレーオーダー用紙!F57="","",9)</f>
        <v/>
      </c>
      <c r="B52" s="48">
        <f>団体!$C$3</f>
        <v>0</v>
      </c>
      <c r="C52">
        <f>団体!$E$3</f>
        <v>0</v>
      </c>
      <c r="D52" s="47" t="str">
        <f>リレーオーダー用紙!AH57</f>
        <v/>
      </c>
      <c r="E52" t="str">
        <f>リレーオーダー用紙!AW57</f>
        <v>999:99.99</v>
      </c>
      <c r="F52" s="47" t="str">
        <f>団体!$B$3</f>
        <v/>
      </c>
      <c r="G52">
        <v>0</v>
      </c>
      <c r="H52">
        <v>6</v>
      </c>
      <c r="I52">
        <v>200</v>
      </c>
      <c r="J52" t="str">
        <f>リレーオーダー用紙!AS57</f>
        <v/>
      </c>
      <c r="K52" t="str">
        <f>リレーオーダー用紙!AT57</f>
        <v/>
      </c>
      <c r="L52" t="str">
        <f>リレーオーダー用紙!AU57</f>
        <v/>
      </c>
      <c r="M52" t="str">
        <f>リレーオーダー用紙!AV57</f>
        <v/>
      </c>
    </row>
    <row r="53" spans="1:13">
      <c r="A53" s="118" t="str">
        <f>IF(リレーオーダー用紙!F58="","",9)</f>
        <v/>
      </c>
      <c r="B53" s="125">
        <f>団体!$C$3</f>
        <v>0</v>
      </c>
      <c r="C53" s="118">
        <f>団体!$E$3</f>
        <v>0</v>
      </c>
      <c r="D53" s="123" t="str">
        <f>リレーオーダー用紙!AH58</f>
        <v/>
      </c>
      <c r="E53" s="118" t="str">
        <f>リレーオーダー用紙!AW58</f>
        <v>999:99.99</v>
      </c>
      <c r="F53" s="123" t="str">
        <f>団体!$B$3</f>
        <v/>
      </c>
      <c r="G53" s="118">
        <v>0</v>
      </c>
      <c r="H53" s="118">
        <v>6</v>
      </c>
      <c r="I53" s="118">
        <v>200</v>
      </c>
      <c r="J53" s="118" t="str">
        <f>リレーオーダー用紙!AS58</f>
        <v/>
      </c>
      <c r="K53" s="118" t="str">
        <f>リレーオーダー用紙!AT58</f>
        <v/>
      </c>
      <c r="L53" s="118" t="str">
        <f>リレーオーダー用紙!AU58</f>
        <v/>
      </c>
      <c r="M53" s="118" t="str">
        <f>リレーオーダー用紙!AV58</f>
        <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V89"/>
  <sheetViews>
    <sheetView showGridLines="0" zoomScaleNormal="75" workbookViewId="0">
      <pane xSplit="5" ySplit="5" topLeftCell="H6" activePane="bottomRight" state="frozen"/>
      <selection pane="topRight" activeCell="F1" sqref="F1"/>
      <selection pane="bottomLeft" activeCell="A6" sqref="A6"/>
      <selection pane="bottomRight" activeCell="B6" sqref="B6"/>
    </sheetView>
  </sheetViews>
  <sheetFormatPr defaultRowHeight="16.5" customHeight="1"/>
  <cols>
    <col min="1" max="1" width="4.7109375" style="9" customWidth="1"/>
    <col min="2" max="2" width="14.140625" style="4" customWidth="1"/>
    <col min="3" max="3" width="10.140625" style="9" hidden="1" customWidth="1"/>
    <col min="4" max="5" width="13.5703125" style="4" customWidth="1"/>
    <col min="6" max="7" width="13" style="4" hidden="1" customWidth="1"/>
    <col min="8" max="8" width="19.7109375" style="5" customWidth="1"/>
    <col min="9" max="9" width="11.7109375" style="4" customWidth="1"/>
    <col min="10" max="10" width="19.7109375" style="5" customWidth="1"/>
    <col min="11" max="11" width="11.7109375" style="4" customWidth="1"/>
    <col min="12" max="12" width="19.7109375" style="5" customWidth="1"/>
    <col min="13" max="13" width="11.7109375" style="4" customWidth="1"/>
    <col min="14" max="14" width="19.7109375" style="5" customWidth="1"/>
    <col min="15" max="15" width="11.7109375" style="4" customWidth="1"/>
    <col min="16" max="16" width="6.85546875" style="4" customWidth="1"/>
    <col min="17" max="17" width="4" style="4" customWidth="1"/>
    <col min="18" max="19" width="5.7109375" style="4" hidden="1" customWidth="1"/>
    <col min="20" max="21" width="9.140625" style="4" hidden="1" customWidth="1"/>
    <col min="22" max="22" width="19.5703125" style="6" hidden="1" customWidth="1"/>
    <col min="23" max="23" width="4.140625" style="6" hidden="1" customWidth="1"/>
    <col min="24" max="24" width="5.42578125" style="4" hidden="1" customWidth="1"/>
    <col min="25" max="26" width="5" style="4" hidden="1" customWidth="1"/>
    <col min="27" max="27" width="16" style="4" hidden="1" customWidth="1"/>
    <col min="28" max="28" width="11.5703125" style="4" hidden="1" customWidth="1"/>
    <col min="29" max="29" width="7.7109375" style="4" hidden="1" customWidth="1"/>
    <col min="30" max="30" width="5.7109375" style="4" hidden="1" customWidth="1"/>
    <col min="31" max="32" width="19.5703125" style="4" hidden="1" customWidth="1"/>
    <col min="33" max="33" width="6.42578125" style="4" hidden="1" customWidth="1"/>
    <col min="34" max="35" width="3.140625" style="4" hidden="1" customWidth="1"/>
    <col min="36" max="37" width="4" style="4" hidden="1" customWidth="1"/>
    <col min="38" max="38" width="5.140625" style="4" hidden="1" customWidth="1"/>
    <col min="39" max="40" width="6.28515625" style="4" hidden="1" customWidth="1"/>
    <col min="41" max="41" width="4.85546875" style="4" hidden="1" customWidth="1"/>
    <col min="42" max="42" width="9.140625" style="4" hidden="1" customWidth="1"/>
    <col min="43" max="46" width="11.5703125" style="4" hidden="1" customWidth="1"/>
    <col min="47" max="47" width="9.140625" style="4" hidden="1" customWidth="1"/>
    <col min="48" max="48" width="9.7109375" style="4" hidden="1" customWidth="1"/>
    <col min="49" max="49" width="0" style="4" hidden="1" customWidth="1"/>
    <col min="50" max="16384" width="9.140625" style="4"/>
  </cols>
  <sheetData>
    <row r="1" spans="1:48" ht="16.5" customHeight="1">
      <c r="A1" s="40" t="str">
        <f>申込書!B1</f>
        <v>第28回ＪＳＣＡマスターズ水泳通信記録会</v>
      </c>
      <c r="L1" s="41"/>
      <c r="M1" s="15"/>
      <c r="N1" s="41"/>
      <c r="O1" s="157" t="s">
        <v>90</v>
      </c>
      <c r="P1" s="159"/>
    </row>
    <row r="2" spans="1:48" ht="16.5" customHeight="1">
      <c r="B2" s="115"/>
      <c r="C2" s="115"/>
      <c r="D2" s="115"/>
      <c r="E2" s="115"/>
      <c r="F2" s="115"/>
      <c r="G2" s="115"/>
      <c r="H2" s="115"/>
      <c r="I2" s="115"/>
      <c r="J2" s="115"/>
      <c r="K2" s="115"/>
      <c r="L2" s="115"/>
      <c r="M2" s="115"/>
      <c r="N2" s="115"/>
      <c r="O2" s="115"/>
      <c r="P2" s="115"/>
      <c r="Q2" s="115"/>
      <c r="R2" s="115"/>
      <c r="S2" s="115"/>
      <c r="AB2" s="115"/>
    </row>
    <row r="3" spans="1:48" ht="16.5" customHeight="1">
      <c r="A3" s="131" t="str">
        <f>申込書!C4&amp;申込書!D4&amp;申込書!E4&amp;申込書!F4&amp;申込書!G4&amp;申込書!H4&amp;申込書!I4&amp;申込書!J4</f>
        <v/>
      </c>
      <c r="C3" s="2" t="str">
        <f>IF(申込書!C6="","チーム登録を行って下さい",申込書!C6)</f>
        <v>チーム登録を行って下さい</v>
      </c>
      <c r="D3" s="152">
        <f>申込書!Q4</f>
        <v>0</v>
      </c>
      <c r="E3" s="2"/>
      <c r="F3" s="2"/>
      <c r="G3" s="2"/>
      <c r="H3" s="151" t="s">
        <v>299</v>
      </c>
      <c r="R3" s="170" t="s">
        <v>58</v>
      </c>
      <c r="S3" s="170"/>
    </row>
    <row r="4" spans="1:48" s="9" customFormat="1" ht="16.5" customHeight="1">
      <c r="A4" s="7" t="s">
        <v>11</v>
      </c>
      <c r="B4" s="7" t="s">
        <v>9</v>
      </c>
      <c r="C4" s="7" t="s">
        <v>10</v>
      </c>
      <c r="D4" s="7" t="s">
        <v>12</v>
      </c>
      <c r="E4" s="7" t="s">
        <v>13</v>
      </c>
      <c r="F4" s="7" t="s">
        <v>14</v>
      </c>
      <c r="G4" s="7" t="s">
        <v>15</v>
      </c>
      <c r="H4" s="230" t="s">
        <v>196</v>
      </c>
      <c r="I4" s="231"/>
      <c r="J4" s="230" t="s">
        <v>197</v>
      </c>
      <c r="K4" s="231"/>
      <c r="L4" s="230" t="s">
        <v>198</v>
      </c>
      <c r="M4" s="231"/>
      <c r="N4" s="230" t="s">
        <v>199</v>
      </c>
      <c r="O4" s="231"/>
      <c r="P4" s="7" t="s">
        <v>24</v>
      </c>
      <c r="Q4" s="8"/>
      <c r="R4" s="8" t="s">
        <v>186</v>
      </c>
      <c r="S4" s="8" t="s">
        <v>187</v>
      </c>
      <c r="V4" s="10"/>
      <c r="W4" s="10"/>
      <c r="AB4" s="8" t="s">
        <v>50</v>
      </c>
      <c r="AC4" s="9" t="s">
        <v>25</v>
      </c>
      <c r="AD4" s="9" t="s">
        <v>179</v>
      </c>
      <c r="AE4" s="9" t="s">
        <v>193</v>
      </c>
      <c r="AF4" s="9" t="s">
        <v>194</v>
      </c>
      <c r="AG4" s="9" t="s">
        <v>192</v>
      </c>
      <c r="AH4" s="232" t="s">
        <v>161</v>
      </c>
      <c r="AI4" s="232"/>
      <c r="AJ4" s="232"/>
      <c r="AK4" s="232"/>
      <c r="AL4" s="232" t="s">
        <v>162</v>
      </c>
      <c r="AM4" s="232"/>
      <c r="AN4" s="232"/>
      <c r="AO4" s="232"/>
      <c r="AQ4" s="232" t="s">
        <v>165</v>
      </c>
      <c r="AR4" s="232"/>
      <c r="AS4" s="232"/>
      <c r="AT4" s="232"/>
    </row>
    <row r="5" spans="1:48" ht="16.5" customHeight="1">
      <c r="A5" s="2" t="s">
        <v>48</v>
      </c>
      <c r="H5" s="109" t="s">
        <v>132</v>
      </c>
      <c r="I5" s="7" t="s">
        <v>266</v>
      </c>
      <c r="J5" s="109" t="s">
        <v>132</v>
      </c>
      <c r="K5" s="7" t="s">
        <v>266</v>
      </c>
      <c r="L5" s="109" t="s">
        <v>132</v>
      </c>
      <c r="M5" s="7" t="s">
        <v>266</v>
      </c>
      <c r="N5" s="109" t="s">
        <v>132</v>
      </c>
      <c r="O5" s="7" t="s">
        <v>266</v>
      </c>
      <c r="P5" s="120"/>
      <c r="Y5" s="4">
        <v>0</v>
      </c>
      <c r="AH5" s="120" t="s">
        <v>51</v>
      </c>
      <c r="AI5" s="120" t="s">
        <v>52</v>
      </c>
      <c r="AJ5" s="120" t="s">
        <v>53</v>
      </c>
      <c r="AK5" s="120" t="s">
        <v>54</v>
      </c>
      <c r="AL5" s="120" t="s">
        <v>51</v>
      </c>
      <c r="AM5" s="120" t="s">
        <v>52</v>
      </c>
      <c r="AN5" s="120" t="s">
        <v>53</v>
      </c>
      <c r="AO5" s="120" t="s">
        <v>54</v>
      </c>
      <c r="AQ5" s="7" t="s">
        <v>51</v>
      </c>
      <c r="AR5" s="7" t="s">
        <v>52</v>
      </c>
      <c r="AS5" s="7" t="s">
        <v>53</v>
      </c>
      <c r="AT5" s="7" t="s">
        <v>54</v>
      </c>
      <c r="AU5" s="4" t="s">
        <v>267</v>
      </c>
      <c r="AV5" s="4" t="s">
        <v>268</v>
      </c>
    </row>
    <row r="6" spans="1:48" ht="16.5" customHeight="1">
      <c r="A6" s="7" t="str">
        <f>IF(B6="","",1)</f>
        <v/>
      </c>
      <c r="B6" s="81"/>
      <c r="C6" s="82"/>
      <c r="D6" s="83"/>
      <c r="E6" s="83"/>
      <c r="F6" s="83"/>
      <c r="G6" s="83"/>
      <c r="H6" s="126"/>
      <c r="I6" s="113"/>
      <c r="J6" s="126"/>
      <c r="K6" s="113"/>
      <c r="L6" s="126"/>
      <c r="M6" s="113"/>
      <c r="N6" s="126"/>
      <c r="O6" s="113"/>
      <c r="P6" s="7" t="str">
        <f>IF(B6="","",YEAR(申込書!$C$60)-YEAR(申込一覧表!B6))</f>
        <v/>
      </c>
      <c r="Q6" s="11"/>
      <c r="R6" s="12">
        <f t="shared" ref="R6:R45" si="0">IF(H6="",0,IF(H6=J6,1,0))</f>
        <v>0</v>
      </c>
      <c r="S6" s="12">
        <f t="shared" ref="S6:S45" si="1">IF(L6="",0,IF(L6=N6,1,0))</f>
        <v>0</v>
      </c>
      <c r="T6" s="4" t="str">
        <f t="shared" ref="T6:T45" si="2">TRIM(D6)</f>
        <v/>
      </c>
      <c r="U6" s="4" t="str">
        <f t="shared" ref="U6:U45" si="3">TRIM(E6)</f>
        <v/>
      </c>
      <c r="V6" s="23" t="s">
        <v>202</v>
      </c>
      <c r="W6" s="6">
        <v>1</v>
      </c>
      <c r="X6" s="4">
        <f t="shared" ref="X6:X45" si="4">LEN(T6)+LEN(U6)</f>
        <v>0</v>
      </c>
      <c r="Y6" s="4">
        <f>Y5+IF(AA6="",0,1)</f>
        <v>0</v>
      </c>
      <c r="Z6" s="4" t="str">
        <f>IF(AA6="","",Y6)</f>
        <v/>
      </c>
      <c r="AA6" s="4" t="str">
        <f t="shared" ref="AA6:AA45" si="5">T6&amp;IF(OR(X6&gt;4,X6=0),"",REPT("  ",5-X6))&amp;U6</f>
        <v/>
      </c>
      <c r="AB6" s="12">
        <f>COUNTA(I6,K6,M6,O6)</f>
        <v>0</v>
      </c>
      <c r="AC6" s="4" t="str">
        <f t="shared" ref="AC6:AC45" si="6">IF(P6="","",IF(P6&lt;25,18,P6-MOD(P6,5)))</f>
        <v/>
      </c>
      <c r="AD6" s="4">
        <v>0</v>
      </c>
      <c r="AE6" s="4" t="str">
        <f t="shared" ref="AE6:AE45" si="7">F6&amp;" "&amp;G6</f>
        <v xml:space="preserve"> </v>
      </c>
      <c r="AF6" s="4" t="str">
        <f t="shared" ref="AF6:AF45" si="8">T6&amp;"  "&amp;U6</f>
        <v xml:space="preserve">  </v>
      </c>
      <c r="AG6" s="4" t="str">
        <f>P6</f>
        <v/>
      </c>
      <c r="AH6" s="4" t="str">
        <f>IF(H6="","",VLOOKUP(H6,$V$5:$W$12,2,0))</f>
        <v/>
      </c>
      <c r="AI6" s="4" t="str">
        <f t="shared" ref="AI6:AI45" si="9">IF(J6="","",VLOOKUP(J6,$V$6:$W$12,2,0))</f>
        <v/>
      </c>
      <c r="AJ6" s="4" t="str">
        <f>IF(L6="","",VLOOKUP(L6,$V$5:$W$12,2,0))</f>
        <v/>
      </c>
      <c r="AK6" s="4" t="str">
        <f>IF(N6="","",VLOOKUP(N6,$V$5:$W$12,2,0))</f>
        <v/>
      </c>
      <c r="AL6" s="4" t="str">
        <f>IF(H6="","",VALUE(LEFT(H6,4)))</f>
        <v/>
      </c>
      <c r="AM6" s="4" t="str">
        <f>IF(J6="","",VALUE(LEFT(J6,4)))</f>
        <v/>
      </c>
      <c r="AN6" s="4" t="str">
        <f>IF(L6="","",VALUE(LEFT(L6,4)))</f>
        <v/>
      </c>
      <c r="AO6" s="4" t="str">
        <f>IF(N6="","",VALUE(LEFT(N6,4)))</f>
        <v/>
      </c>
      <c r="AP6" s="4">
        <f t="shared" ref="AP6:AP45" si="10">IF(C6="100歳",1,0)</f>
        <v>0</v>
      </c>
      <c r="AQ6" s="4" t="str">
        <f>IF(I6="","999:99.99"," "&amp;LEFT(RIGHT("  "&amp;TEXT(I6,"0.00"),8),3)&amp;":"&amp;RIGHT(TEXT(I6,"0.00"),5))</f>
        <v>999:99.99</v>
      </c>
      <c r="AR6" s="4" t="str">
        <f>IF(K6="","999:99.99"," "&amp;LEFT(RIGHT("  "&amp;TEXT(K6,"0.00"),8),3)&amp;":"&amp;RIGHT(TEXT(K6,"0.00"),5))</f>
        <v>999:99.99</v>
      </c>
      <c r="AS6" s="4" t="str">
        <f>IF(M6="","999:99.99"," "&amp;LEFT(RIGHT("  "&amp;TEXT(M6,"0.00"),8),3)&amp;":"&amp;RIGHT(TEXT(M6,"0.00"),5))</f>
        <v>999:99.99</v>
      </c>
      <c r="AT6" s="4" t="str">
        <f>IF(O6="","999:99.99"," "&amp;LEFT(RIGHT("  "&amp;TEXT(O6,"0.00"),8),3)&amp;":"&amp;RIGHT(TEXT(O6,"0.00"),5))</f>
        <v>999:99.99</v>
      </c>
      <c r="AU6" s="4" t="str">
        <f>IF(AH6="","",COUNT(AH6))</f>
        <v/>
      </c>
      <c r="AV6" s="4" t="str">
        <f>IF(AI6="","",COUNT(AI6:AK6))</f>
        <v/>
      </c>
    </row>
    <row r="7" spans="1:48" ht="16.5" customHeight="1">
      <c r="A7" s="7" t="str">
        <f t="shared" ref="A7:A45" si="11">IF(B7="","",A6+1)</f>
        <v/>
      </c>
      <c r="B7" s="81"/>
      <c r="C7" s="82"/>
      <c r="D7" s="83"/>
      <c r="E7" s="83"/>
      <c r="F7" s="83"/>
      <c r="G7" s="83"/>
      <c r="H7" s="126"/>
      <c r="I7" s="113"/>
      <c r="J7" s="126"/>
      <c r="K7" s="113"/>
      <c r="L7" s="126"/>
      <c r="M7" s="113"/>
      <c r="N7" s="126"/>
      <c r="O7" s="113"/>
      <c r="P7" s="7" t="str">
        <f>IF(B7="","",YEAR(申込書!$C$60)-YEAR(申込一覧表!B7))</f>
        <v/>
      </c>
      <c r="Q7" s="11"/>
      <c r="R7" s="12">
        <f t="shared" si="0"/>
        <v>0</v>
      </c>
      <c r="S7" s="12">
        <f t="shared" si="1"/>
        <v>0</v>
      </c>
      <c r="T7" s="4" t="str">
        <f t="shared" si="2"/>
        <v/>
      </c>
      <c r="U7" s="4" t="str">
        <f t="shared" si="3"/>
        <v/>
      </c>
      <c r="V7" s="24" t="s">
        <v>200</v>
      </c>
      <c r="W7" s="6">
        <v>1</v>
      </c>
      <c r="X7" s="4">
        <f t="shared" si="4"/>
        <v>0</v>
      </c>
      <c r="Y7" s="4">
        <f t="shared" ref="Y7:Y70" si="12">Y6+IF(AA7="",0,1)</f>
        <v>0</v>
      </c>
      <c r="Z7" s="4" t="str">
        <f t="shared" ref="Z7:Z70" si="13">IF(AA7="","",Y7)</f>
        <v/>
      </c>
      <c r="AA7" s="4" t="str">
        <f t="shared" si="5"/>
        <v/>
      </c>
      <c r="AB7" s="12">
        <f t="shared" ref="AB7:AB45" si="14">COUNTA(I7,K7,M7,O7)</f>
        <v>0</v>
      </c>
      <c r="AC7" s="4" t="str">
        <f t="shared" si="6"/>
        <v/>
      </c>
      <c r="AD7" s="4">
        <v>0</v>
      </c>
      <c r="AE7" s="4" t="str">
        <f t="shared" si="7"/>
        <v xml:space="preserve"> </v>
      </c>
      <c r="AF7" s="4" t="str">
        <f t="shared" si="8"/>
        <v xml:space="preserve">  </v>
      </c>
      <c r="AG7" s="4" t="str">
        <f t="shared" ref="AG7:AG45" si="15">P7</f>
        <v/>
      </c>
      <c r="AH7" s="4" t="str">
        <f t="shared" ref="AH7:AH46" si="16">IF(H7="","",VLOOKUP(H7,$V$6:$W$12,2,0))</f>
        <v/>
      </c>
      <c r="AI7" s="4" t="str">
        <f t="shared" si="9"/>
        <v/>
      </c>
      <c r="AJ7" s="4" t="str">
        <f t="shared" ref="AJ7:AJ45" si="17">IF(L7="","",VLOOKUP(L7,$V$5:$W$12,2,0))</f>
        <v/>
      </c>
      <c r="AK7" s="4" t="str">
        <f t="shared" ref="AK7:AK45" si="18">IF(N7="","",VLOOKUP(N7,$V$5:$W$12,2,0))</f>
        <v/>
      </c>
      <c r="AL7" s="4" t="str">
        <f t="shared" ref="AL7:AL45" si="19">IF(H7="","",VALUE(LEFT(H7,4)))</f>
        <v/>
      </c>
      <c r="AM7" s="4" t="str">
        <f t="shared" ref="AM7:AM45" si="20">IF(J7="","",VALUE(LEFT(J7,4)))</f>
        <v/>
      </c>
      <c r="AN7" s="4" t="str">
        <f t="shared" ref="AN7:AN45" si="21">IF(L7="","",VALUE(LEFT(L7,4)))</f>
        <v/>
      </c>
      <c r="AO7" s="4" t="str">
        <f t="shared" ref="AO7:AO45" si="22">IF(N7="","",VALUE(LEFT(N7,4)))</f>
        <v/>
      </c>
      <c r="AP7" s="4">
        <f t="shared" si="10"/>
        <v>0</v>
      </c>
      <c r="AQ7" s="4" t="str">
        <f t="shared" ref="AQ7:AQ45" si="23">IF(I7="","999:99.99"," "&amp;LEFT(RIGHT("  "&amp;TEXT(I7,"0.00"),8),3)&amp;":"&amp;RIGHT(TEXT(I7,"0.00"),5))</f>
        <v>999:99.99</v>
      </c>
      <c r="AR7" s="4" t="str">
        <f t="shared" ref="AR7:AR45" si="24">IF(K7="","999:99.99"," "&amp;LEFT(RIGHT("  "&amp;TEXT(K7,"0.00"),8),3)&amp;":"&amp;RIGHT(TEXT(K7,"0.00"),5))</f>
        <v>999:99.99</v>
      </c>
      <c r="AS7" s="4" t="str">
        <f t="shared" ref="AS7:AS45" si="25">IF(M7="","999:99.99"," "&amp;LEFT(RIGHT("  "&amp;TEXT(M7,"0.00"),8),3)&amp;":"&amp;RIGHT(TEXT(M7,"0.00"),5))</f>
        <v>999:99.99</v>
      </c>
      <c r="AT7" s="4" t="str">
        <f t="shared" ref="AT7:AT45" si="26">IF(O7="","999:99.99"," "&amp;LEFT(RIGHT("  "&amp;TEXT(O7,"0.00"),8),3)&amp;":"&amp;RIGHT(TEXT(O7,"0.00"),5))</f>
        <v>999:99.99</v>
      </c>
      <c r="AU7" s="4" t="str">
        <f t="shared" ref="AU7:AU70" si="27">IF(AH7="","",COUNT(AH7))</f>
        <v/>
      </c>
      <c r="AV7" s="4" t="str">
        <f>IF(AI7="","",COUNT(AI7:AK7))</f>
        <v/>
      </c>
    </row>
    <row r="8" spans="1:48" ht="16.5" customHeight="1">
      <c r="A8" s="7" t="str">
        <f t="shared" si="11"/>
        <v/>
      </c>
      <c r="B8" s="81"/>
      <c r="C8" s="82"/>
      <c r="D8" s="83"/>
      <c r="E8" s="83"/>
      <c r="F8" s="83"/>
      <c r="G8" s="83"/>
      <c r="H8" s="126"/>
      <c r="I8" s="113"/>
      <c r="J8" s="126"/>
      <c r="K8" s="113"/>
      <c r="L8" s="126"/>
      <c r="M8" s="113"/>
      <c r="N8" s="126"/>
      <c r="O8" s="113"/>
      <c r="P8" s="7" t="str">
        <f>IF(B8="","",YEAR(申込書!$C$60)-YEAR(申込一覧表!B8))</f>
        <v/>
      </c>
      <c r="Q8" s="11"/>
      <c r="R8" s="12">
        <f t="shared" si="0"/>
        <v>0</v>
      </c>
      <c r="S8" s="12">
        <f t="shared" si="1"/>
        <v>0</v>
      </c>
      <c r="T8" s="4" t="str">
        <f t="shared" si="2"/>
        <v/>
      </c>
      <c r="U8" s="4" t="str">
        <f t="shared" si="3"/>
        <v/>
      </c>
      <c r="V8" s="24" t="s">
        <v>201</v>
      </c>
      <c r="W8" s="6">
        <v>1</v>
      </c>
      <c r="X8" s="4">
        <f t="shared" si="4"/>
        <v>0</v>
      </c>
      <c r="Y8" s="4">
        <f t="shared" si="12"/>
        <v>0</v>
      </c>
      <c r="Z8" s="4" t="str">
        <f t="shared" si="13"/>
        <v/>
      </c>
      <c r="AA8" s="4" t="str">
        <f t="shared" si="5"/>
        <v/>
      </c>
      <c r="AB8" s="12">
        <f t="shared" si="14"/>
        <v>0</v>
      </c>
      <c r="AC8" s="4" t="str">
        <f t="shared" si="6"/>
        <v/>
      </c>
      <c r="AD8" s="4">
        <v>0</v>
      </c>
      <c r="AE8" s="4" t="str">
        <f t="shared" si="7"/>
        <v xml:space="preserve"> </v>
      </c>
      <c r="AF8" s="4" t="str">
        <f t="shared" si="8"/>
        <v xml:space="preserve">  </v>
      </c>
      <c r="AG8" s="4" t="str">
        <f t="shared" si="15"/>
        <v/>
      </c>
      <c r="AH8" s="4" t="str">
        <f t="shared" si="16"/>
        <v/>
      </c>
      <c r="AI8" s="4" t="str">
        <f t="shared" si="9"/>
        <v/>
      </c>
      <c r="AJ8" s="4" t="str">
        <f t="shared" si="17"/>
        <v/>
      </c>
      <c r="AK8" s="4" t="str">
        <f t="shared" si="18"/>
        <v/>
      </c>
      <c r="AL8" s="4" t="str">
        <f t="shared" si="19"/>
        <v/>
      </c>
      <c r="AM8" s="4" t="str">
        <f t="shared" si="20"/>
        <v/>
      </c>
      <c r="AN8" s="4" t="str">
        <f t="shared" si="21"/>
        <v/>
      </c>
      <c r="AO8" s="4" t="str">
        <f t="shared" si="22"/>
        <v/>
      </c>
      <c r="AP8" s="4">
        <f t="shared" si="10"/>
        <v>0</v>
      </c>
      <c r="AQ8" s="4" t="str">
        <f t="shared" si="23"/>
        <v>999:99.99</v>
      </c>
      <c r="AR8" s="4" t="str">
        <f t="shared" si="24"/>
        <v>999:99.99</v>
      </c>
      <c r="AS8" s="4" t="str">
        <f t="shared" si="25"/>
        <v>999:99.99</v>
      </c>
      <c r="AT8" s="4" t="str">
        <f t="shared" si="26"/>
        <v>999:99.99</v>
      </c>
      <c r="AU8" s="4" t="str">
        <f t="shared" si="27"/>
        <v/>
      </c>
      <c r="AV8" s="4" t="str">
        <f>IF(AI8="","",COUNT(AI8:AK8))</f>
        <v/>
      </c>
    </row>
    <row r="9" spans="1:48" ht="16.5" customHeight="1">
      <c r="A9" s="7" t="str">
        <f t="shared" si="11"/>
        <v/>
      </c>
      <c r="B9" s="81"/>
      <c r="C9" s="82"/>
      <c r="D9" s="83"/>
      <c r="E9" s="83"/>
      <c r="F9" s="83"/>
      <c r="G9" s="83"/>
      <c r="H9" s="126"/>
      <c r="I9" s="113"/>
      <c r="J9" s="126"/>
      <c r="K9" s="113"/>
      <c r="L9" s="126"/>
      <c r="M9" s="113"/>
      <c r="N9" s="126"/>
      <c r="O9" s="113"/>
      <c r="P9" s="7" t="str">
        <f>IF(B9="","",YEAR(申込書!$C$60)-YEAR(申込一覧表!B9))</f>
        <v/>
      </c>
      <c r="Q9" s="11"/>
      <c r="R9" s="12">
        <f t="shared" si="0"/>
        <v>0</v>
      </c>
      <c r="S9" s="12">
        <f t="shared" si="1"/>
        <v>0</v>
      </c>
      <c r="T9" s="4" t="str">
        <f t="shared" si="2"/>
        <v/>
      </c>
      <c r="U9" s="4" t="str">
        <f t="shared" si="3"/>
        <v/>
      </c>
      <c r="V9" s="24" t="s">
        <v>203</v>
      </c>
      <c r="W9" s="6">
        <v>5</v>
      </c>
      <c r="X9" s="4">
        <f t="shared" si="4"/>
        <v>0</v>
      </c>
      <c r="Y9" s="4">
        <f t="shared" si="12"/>
        <v>0</v>
      </c>
      <c r="Z9" s="4" t="str">
        <f t="shared" si="13"/>
        <v/>
      </c>
      <c r="AA9" s="4" t="str">
        <f t="shared" si="5"/>
        <v/>
      </c>
      <c r="AB9" s="12">
        <f t="shared" si="14"/>
        <v>0</v>
      </c>
      <c r="AC9" s="4" t="str">
        <f t="shared" si="6"/>
        <v/>
      </c>
      <c r="AD9" s="4">
        <v>0</v>
      </c>
      <c r="AE9" s="4" t="str">
        <f t="shared" si="7"/>
        <v xml:space="preserve"> </v>
      </c>
      <c r="AF9" s="4" t="str">
        <f t="shared" si="8"/>
        <v xml:space="preserve">  </v>
      </c>
      <c r="AG9" s="4" t="str">
        <f t="shared" si="15"/>
        <v/>
      </c>
      <c r="AH9" s="4" t="str">
        <f t="shared" si="16"/>
        <v/>
      </c>
      <c r="AI9" s="4" t="str">
        <f t="shared" si="9"/>
        <v/>
      </c>
      <c r="AJ9" s="4" t="str">
        <f t="shared" si="17"/>
        <v/>
      </c>
      <c r="AK9" s="4" t="str">
        <f t="shared" si="18"/>
        <v/>
      </c>
      <c r="AL9" s="4" t="str">
        <f t="shared" si="19"/>
        <v/>
      </c>
      <c r="AM9" s="4" t="str">
        <f t="shared" si="20"/>
        <v/>
      </c>
      <c r="AN9" s="4" t="str">
        <f t="shared" si="21"/>
        <v/>
      </c>
      <c r="AO9" s="4" t="str">
        <f t="shared" si="22"/>
        <v/>
      </c>
      <c r="AP9" s="4">
        <f t="shared" si="10"/>
        <v>0</v>
      </c>
      <c r="AQ9" s="4" t="str">
        <f t="shared" si="23"/>
        <v>999:99.99</v>
      </c>
      <c r="AR9" s="4" t="str">
        <f t="shared" si="24"/>
        <v>999:99.99</v>
      </c>
      <c r="AS9" s="4" t="str">
        <f t="shared" si="25"/>
        <v>999:99.99</v>
      </c>
      <c r="AT9" s="4" t="str">
        <f t="shared" si="26"/>
        <v>999:99.99</v>
      </c>
      <c r="AU9" s="4" t="str">
        <f t="shared" si="27"/>
        <v/>
      </c>
      <c r="AV9" s="4" t="str">
        <f t="shared" ref="AV9:AV72" si="28">IF(AI9="","",COUNT(AI9:AK9))</f>
        <v/>
      </c>
    </row>
    <row r="10" spans="1:48" ht="16.5" customHeight="1">
      <c r="A10" s="7" t="str">
        <f t="shared" si="11"/>
        <v/>
      </c>
      <c r="B10" s="81"/>
      <c r="C10" s="82"/>
      <c r="D10" s="83"/>
      <c r="E10" s="83"/>
      <c r="F10" s="83"/>
      <c r="G10" s="83"/>
      <c r="H10" s="126"/>
      <c r="I10" s="113"/>
      <c r="J10" s="126"/>
      <c r="K10" s="113"/>
      <c r="L10" s="126"/>
      <c r="M10" s="113"/>
      <c r="N10" s="126"/>
      <c r="O10" s="113"/>
      <c r="P10" s="7" t="str">
        <f>IF(B10="","",YEAR(申込書!$C$60)-YEAR(申込一覧表!B10))</f>
        <v/>
      </c>
      <c r="Q10" s="11"/>
      <c r="R10" s="12">
        <f t="shared" si="0"/>
        <v>0</v>
      </c>
      <c r="S10" s="12">
        <f t="shared" si="1"/>
        <v>0</v>
      </c>
      <c r="T10" s="4" t="str">
        <f t="shared" si="2"/>
        <v/>
      </c>
      <c r="U10" s="4" t="str">
        <f t="shared" si="3"/>
        <v/>
      </c>
      <c r="V10" s="24"/>
      <c r="W10" s="6">
        <v>5</v>
      </c>
      <c r="X10" s="4">
        <f t="shared" si="4"/>
        <v>0</v>
      </c>
      <c r="Y10" s="4">
        <f t="shared" si="12"/>
        <v>0</v>
      </c>
      <c r="Z10" s="4" t="str">
        <f t="shared" si="13"/>
        <v/>
      </c>
      <c r="AA10" s="4" t="str">
        <f t="shared" si="5"/>
        <v/>
      </c>
      <c r="AB10" s="12">
        <f t="shared" si="14"/>
        <v>0</v>
      </c>
      <c r="AC10" s="4" t="str">
        <f t="shared" si="6"/>
        <v/>
      </c>
      <c r="AD10" s="4">
        <v>0</v>
      </c>
      <c r="AE10" s="4" t="str">
        <f t="shared" si="7"/>
        <v xml:space="preserve"> </v>
      </c>
      <c r="AF10" s="4" t="str">
        <f t="shared" si="8"/>
        <v xml:space="preserve">  </v>
      </c>
      <c r="AG10" s="4" t="str">
        <f t="shared" si="15"/>
        <v/>
      </c>
      <c r="AH10" s="4" t="str">
        <f t="shared" si="16"/>
        <v/>
      </c>
      <c r="AI10" s="4" t="str">
        <f t="shared" si="9"/>
        <v/>
      </c>
      <c r="AJ10" s="4" t="str">
        <f t="shared" si="17"/>
        <v/>
      </c>
      <c r="AK10" s="4" t="str">
        <f t="shared" si="18"/>
        <v/>
      </c>
      <c r="AL10" s="4" t="str">
        <f t="shared" si="19"/>
        <v/>
      </c>
      <c r="AM10" s="4" t="str">
        <f t="shared" si="20"/>
        <v/>
      </c>
      <c r="AN10" s="4" t="str">
        <f t="shared" si="21"/>
        <v/>
      </c>
      <c r="AO10" s="4" t="str">
        <f t="shared" si="22"/>
        <v/>
      </c>
      <c r="AP10" s="4">
        <f t="shared" si="10"/>
        <v>0</v>
      </c>
      <c r="AQ10" s="4" t="str">
        <f t="shared" si="23"/>
        <v>999:99.99</v>
      </c>
      <c r="AR10" s="4" t="str">
        <f t="shared" si="24"/>
        <v>999:99.99</v>
      </c>
      <c r="AS10" s="4" t="str">
        <f t="shared" si="25"/>
        <v>999:99.99</v>
      </c>
      <c r="AT10" s="4" t="str">
        <f t="shared" si="26"/>
        <v>999:99.99</v>
      </c>
      <c r="AU10" s="4" t="str">
        <f t="shared" si="27"/>
        <v/>
      </c>
      <c r="AV10" s="4" t="str">
        <f t="shared" si="28"/>
        <v/>
      </c>
    </row>
    <row r="11" spans="1:48" ht="16.5" customHeight="1">
      <c r="A11" s="7" t="str">
        <f t="shared" si="11"/>
        <v/>
      </c>
      <c r="B11" s="81"/>
      <c r="C11" s="82"/>
      <c r="D11" s="83"/>
      <c r="E11" s="83"/>
      <c r="F11" s="83"/>
      <c r="G11" s="83"/>
      <c r="H11" s="126"/>
      <c r="I11" s="113"/>
      <c r="J11" s="126"/>
      <c r="K11" s="113"/>
      <c r="L11" s="126"/>
      <c r="M11" s="113"/>
      <c r="N11" s="126"/>
      <c r="O11" s="113"/>
      <c r="P11" s="7" t="str">
        <f>IF(B11="","",YEAR(申込書!$C$60)-YEAR(申込一覧表!B11))</f>
        <v/>
      </c>
      <c r="Q11" s="11"/>
      <c r="R11" s="12">
        <f t="shared" si="0"/>
        <v>0</v>
      </c>
      <c r="S11" s="12">
        <f t="shared" si="1"/>
        <v>0</v>
      </c>
      <c r="T11" s="4" t="str">
        <f t="shared" si="2"/>
        <v/>
      </c>
      <c r="U11" s="4" t="str">
        <f t="shared" si="3"/>
        <v/>
      </c>
      <c r="V11" s="24"/>
      <c r="W11">
        <v>1</v>
      </c>
      <c r="X11" s="4">
        <f t="shared" si="4"/>
        <v>0</v>
      </c>
      <c r="Y11" s="4">
        <f t="shared" si="12"/>
        <v>0</v>
      </c>
      <c r="Z11" s="4" t="str">
        <f t="shared" si="13"/>
        <v/>
      </c>
      <c r="AA11" s="4" t="str">
        <f t="shared" si="5"/>
        <v/>
      </c>
      <c r="AB11" s="12">
        <f t="shared" si="14"/>
        <v>0</v>
      </c>
      <c r="AC11" s="4" t="str">
        <f t="shared" si="6"/>
        <v/>
      </c>
      <c r="AD11" s="4">
        <v>0</v>
      </c>
      <c r="AE11" s="4" t="str">
        <f t="shared" si="7"/>
        <v xml:space="preserve"> </v>
      </c>
      <c r="AF11" s="4" t="str">
        <f t="shared" si="8"/>
        <v xml:space="preserve">  </v>
      </c>
      <c r="AG11" s="4" t="str">
        <f t="shared" si="15"/>
        <v/>
      </c>
      <c r="AH11" s="4" t="str">
        <f t="shared" si="16"/>
        <v/>
      </c>
      <c r="AI11" s="4" t="str">
        <f t="shared" si="9"/>
        <v/>
      </c>
      <c r="AJ11" s="4" t="str">
        <f t="shared" si="17"/>
        <v/>
      </c>
      <c r="AK11" s="4" t="str">
        <f t="shared" si="18"/>
        <v/>
      </c>
      <c r="AL11" s="4" t="str">
        <f t="shared" si="19"/>
        <v/>
      </c>
      <c r="AM11" s="4" t="str">
        <f t="shared" si="20"/>
        <v/>
      </c>
      <c r="AN11" s="4" t="str">
        <f t="shared" si="21"/>
        <v/>
      </c>
      <c r="AO11" s="4" t="str">
        <f t="shared" si="22"/>
        <v/>
      </c>
      <c r="AP11" s="4">
        <f t="shared" si="10"/>
        <v>0</v>
      </c>
      <c r="AQ11" s="4" t="str">
        <f t="shared" si="23"/>
        <v>999:99.99</v>
      </c>
      <c r="AR11" s="4" t="str">
        <f t="shared" si="24"/>
        <v>999:99.99</v>
      </c>
      <c r="AS11" s="4" t="str">
        <f t="shared" si="25"/>
        <v>999:99.99</v>
      </c>
      <c r="AT11" s="4" t="str">
        <f t="shared" si="26"/>
        <v>999:99.99</v>
      </c>
      <c r="AU11" s="4" t="str">
        <f t="shared" si="27"/>
        <v/>
      </c>
      <c r="AV11" s="4" t="str">
        <f t="shared" si="28"/>
        <v/>
      </c>
    </row>
    <row r="12" spans="1:48" ht="16.5" customHeight="1">
      <c r="A12" s="7" t="str">
        <f t="shared" si="11"/>
        <v/>
      </c>
      <c r="B12" s="81"/>
      <c r="C12" s="82"/>
      <c r="D12" s="83"/>
      <c r="E12" s="83"/>
      <c r="F12" s="83"/>
      <c r="G12" s="83"/>
      <c r="H12" s="126"/>
      <c r="I12" s="113"/>
      <c r="J12" s="126"/>
      <c r="K12" s="113"/>
      <c r="L12" s="126"/>
      <c r="M12" s="113"/>
      <c r="N12" s="126"/>
      <c r="O12" s="113"/>
      <c r="P12" s="7" t="str">
        <f>IF(B12="","",YEAR(申込書!$C$60)-YEAR(申込一覧表!B12))</f>
        <v/>
      </c>
      <c r="Q12" s="11"/>
      <c r="R12" s="12">
        <f t="shared" si="0"/>
        <v>0</v>
      </c>
      <c r="S12" s="12">
        <f t="shared" si="1"/>
        <v>0</v>
      </c>
      <c r="T12" s="4" t="str">
        <f t="shared" si="2"/>
        <v/>
      </c>
      <c r="U12" s="4" t="str">
        <f t="shared" si="3"/>
        <v/>
      </c>
      <c r="V12" s="31"/>
      <c r="W12">
        <v>3</v>
      </c>
      <c r="X12" s="4">
        <f t="shared" si="4"/>
        <v>0</v>
      </c>
      <c r="Y12" s="4">
        <f t="shared" si="12"/>
        <v>0</v>
      </c>
      <c r="Z12" s="4" t="str">
        <f t="shared" si="13"/>
        <v/>
      </c>
      <c r="AA12" s="4" t="str">
        <f t="shared" si="5"/>
        <v/>
      </c>
      <c r="AB12" s="12">
        <f t="shared" si="14"/>
        <v>0</v>
      </c>
      <c r="AC12" s="4" t="str">
        <f t="shared" si="6"/>
        <v/>
      </c>
      <c r="AD12" s="4">
        <v>0</v>
      </c>
      <c r="AE12" s="4" t="str">
        <f t="shared" si="7"/>
        <v xml:space="preserve"> </v>
      </c>
      <c r="AF12" s="4" t="str">
        <f t="shared" si="8"/>
        <v xml:space="preserve">  </v>
      </c>
      <c r="AG12" s="4" t="str">
        <f t="shared" si="15"/>
        <v/>
      </c>
      <c r="AH12" s="4" t="str">
        <f t="shared" si="16"/>
        <v/>
      </c>
      <c r="AI12" s="4" t="str">
        <f t="shared" si="9"/>
        <v/>
      </c>
      <c r="AJ12" s="4" t="str">
        <f t="shared" si="17"/>
        <v/>
      </c>
      <c r="AK12" s="4" t="str">
        <f t="shared" si="18"/>
        <v/>
      </c>
      <c r="AL12" s="4" t="str">
        <f t="shared" si="19"/>
        <v/>
      </c>
      <c r="AM12" s="4" t="str">
        <f t="shared" si="20"/>
        <v/>
      </c>
      <c r="AN12" s="4" t="str">
        <f t="shared" si="21"/>
        <v/>
      </c>
      <c r="AO12" s="4" t="str">
        <f t="shared" si="22"/>
        <v/>
      </c>
      <c r="AP12" s="4">
        <f t="shared" si="10"/>
        <v>0</v>
      </c>
      <c r="AQ12" s="4" t="str">
        <f t="shared" si="23"/>
        <v>999:99.99</v>
      </c>
      <c r="AR12" s="4" t="str">
        <f t="shared" si="24"/>
        <v>999:99.99</v>
      </c>
      <c r="AS12" s="4" t="str">
        <f t="shared" si="25"/>
        <v>999:99.99</v>
      </c>
      <c r="AT12" s="4" t="str">
        <f t="shared" si="26"/>
        <v>999:99.99</v>
      </c>
      <c r="AU12" s="4" t="str">
        <f t="shared" si="27"/>
        <v/>
      </c>
      <c r="AV12" s="4" t="str">
        <f t="shared" si="28"/>
        <v/>
      </c>
    </row>
    <row r="13" spans="1:48" ht="16.5" customHeight="1">
      <c r="A13" s="7" t="str">
        <f t="shared" si="11"/>
        <v/>
      </c>
      <c r="B13" s="81"/>
      <c r="C13" s="82"/>
      <c r="D13" s="83"/>
      <c r="E13" s="83"/>
      <c r="F13" s="83"/>
      <c r="G13" s="83"/>
      <c r="H13" s="126"/>
      <c r="I13" s="113"/>
      <c r="J13" s="126"/>
      <c r="K13" s="113"/>
      <c r="L13" s="126"/>
      <c r="M13" s="113"/>
      <c r="N13" s="126"/>
      <c r="O13" s="113"/>
      <c r="P13" s="7" t="str">
        <f>IF(B13="","",YEAR(申込書!$C$60)-YEAR(申込一覧表!B13))</f>
        <v/>
      </c>
      <c r="Q13" s="11"/>
      <c r="R13" s="12">
        <f t="shared" si="0"/>
        <v>0</v>
      </c>
      <c r="S13" s="12">
        <f t="shared" si="1"/>
        <v>0</v>
      </c>
      <c r="T13" s="4" t="str">
        <f t="shared" si="2"/>
        <v/>
      </c>
      <c r="U13" s="4" t="str">
        <f t="shared" si="3"/>
        <v/>
      </c>
      <c r="X13" s="4">
        <f t="shared" si="4"/>
        <v>0</v>
      </c>
      <c r="Y13" s="4">
        <f t="shared" si="12"/>
        <v>0</v>
      </c>
      <c r="Z13" s="4" t="str">
        <f t="shared" si="13"/>
        <v/>
      </c>
      <c r="AA13" s="4" t="str">
        <f t="shared" si="5"/>
        <v/>
      </c>
      <c r="AB13" s="12">
        <f t="shared" si="14"/>
        <v>0</v>
      </c>
      <c r="AC13" s="4" t="str">
        <f t="shared" si="6"/>
        <v/>
      </c>
      <c r="AD13" s="4">
        <v>0</v>
      </c>
      <c r="AE13" s="4" t="str">
        <f t="shared" si="7"/>
        <v xml:space="preserve"> </v>
      </c>
      <c r="AF13" s="4" t="str">
        <f t="shared" si="8"/>
        <v xml:space="preserve">  </v>
      </c>
      <c r="AG13" s="4" t="str">
        <f t="shared" si="15"/>
        <v/>
      </c>
      <c r="AH13" s="4" t="str">
        <f t="shared" si="16"/>
        <v/>
      </c>
      <c r="AI13" s="4" t="str">
        <f t="shared" si="9"/>
        <v/>
      </c>
      <c r="AJ13" s="4" t="str">
        <f t="shared" si="17"/>
        <v/>
      </c>
      <c r="AK13" s="4" t="str">
        <f t="shared" si="18"/>
        <v/>
      </c>
      <c r="AL13" s="4" t="str">
        <f t="shared" si="19"/>
        <v/>
      </c>
      <c r="AM13" s="4" t="str">
        <f t="shared" si="20"/>
        <v/>
      </c>
      <c r="AN13" s="4" t="str">
        <f t="shared" si="21"/>
        <v/>
      </c>
      <c r="AO13" s="4" t="str">
        <f t="shared" si="22"/>
        <v/>
      </c>
      <c r="AP13" s="4">
        <f t="shared" si="10"/>
        <v>0</v>
      </c>
      <c r="AQ13" s="4" t="str">
        <f t="shared" si="23"/>
        <v>999:99.99</v>
      </c>
      <c r="AR13" s="4" t="str">
        <f t="shared" si="24"/>
        <v>999:99.99</v>
      </c>
      <c r="AS13" s="4" t="str">
        <f t="shared" si="25"/>
        <v>999:99.99</v>
      </c>
      <c r="AT13" s="4" t="str">
        <f t="shared" si="26"/>
        <v>999:99.99</v>
      </c>
      <c r="AU13" s="4" t="str">
        <f t="shared" si="27"/>
        <v/>
      </c>
      <c r="AV13" s="4" t="str">
        <f t="shared" si="28"/>
        <v/>
      </c>
    </row>
    <row r="14" spans="1:48" ht="16.5" customHeight="1">
      <c r="A14" s="7" t="str">
        <f t="shared" si="11"/>
        <v/>
      </c>
      <c r="B14" s="81"/>
      <c r="C14" s="82"/>
      <c r="D14" s="83"/>
      <c r="E14" s="83"/>
      <c r="F14" s="83"/>
      <c r="G14" s="83"/>
      <c r="H14" s="126"/>
      <c r="I14" s="113"/>
      <c r="J14" s="126"/>
      <c r="K14" s="113"/>
      <c r="L14" s="126"/>
      <c r="M14" s="113"/>
      <c r="N14" s="126"/>
      <c r="O14" s="113"/>
      <c r="P14" s="7" t="str">
        <f>IF(B14="","",YEAR(申込書!$C$60)-YEAR(申込一覧表!B14))</f>
        <v/>
      </c>
      <c r="Q14" s="11"/>
      <c r="R14" s="12">
        <f t="shared" si="0"/>
        <v>0</v>
      </c>
      <c r="S14" s="12">
        <f t="shared" si="1"/>
        <v>0</v>
      </c>
      <c r="T14" s="4" t="str">
        <f t="shared" si="2"/>
        <v/>
      </c>
      <c r="U14" s="4" t="str">
        <f t="shared" si="3"/>
        <v/>
      </c>
      <c r="V14" s="23"/>
      <c r="W14" s="6">
        <v>1</v>
      </c>
      <c r="X14" s="4">
        <f t="shared" si="4"/>
        <v>0</v>
      </c>
      <c r="Y14" s="4">
        <f t="shared" si="12"/>
        <v>0</v>
      </c>
      <c r="Z14" s="4" t="str">
        <f t="shared" si="13"/>
        <v/>
      </c>
      <c r="AA14" s="4" t="str">
        <f t="shared" si="5"/>
        <v/>
      </c>
      <c r="AB14" s="12">
        <f t="shared" si="14"/>
        <v>0</v>
      </c>
      <c r="AC14" s="4" t="str">
        <f t="shared" si="6"/>
        <v/>
      </c>
      <c r="AD14" s="4">
        <v>0</v>
      </c>
      <c r="AE14" s="4" t="str">
        <f t="shared" si="7"/>
        <v xml:space="preserve"> </v>
      </c>
      <c r="AF14" s="4" t="str">
        <f t="shared" si="8"/>
        <v xml:space="preserve">  </v>
      </c>
      <c r="AG14" s="4" t="str">
        <f t="shared" si="15"/>
        <v/>
      </c>
      <c r="AH14" s="4" t="str">
        <f t="shared" si="16"/>
        <v/>
      </c>
      <c r="AI14" s="4" t="str">
        <f t="shared" si="9"/>
        <v/>
      </c>
      <c r="AJ14" s="4" t="str">
        <f t="shared" si="17"/>
        <v/>
      </c>
      <c r="AK14" s="4" t="str">
        <f t="shared" si="18"/>
        <v/>
      </c>
      <c r="AL14" s="4" t="str">
        <f t="shared" si="19"/>
        <v/>
      </c>
      <c r="AM14" s="4" t="str">
        <f t="shared" si="20"/>
        <v/>
      </c>
      <c r="AN14" s="4" t="str">
        <f t="shared" si="21"/>
        <v/>
      </c>
      <c r="AO14" s="4" t="str">
        <f t="shared" si="22"/>
        <v/>
      </c>
      <c r="AP14" s="4">
        <f t="shared" si="10"/>
        <v>0</v>
      </c>
      <c r="AQ14" s="4" t="str">
        <f t="shared" si="23"/>
        <v>999:99.99</v>
      </c>
      <c r="AR14" s="4" t="str">
        <f t="shared" si="24"/>
        <v>999:99.99</v>
      </c>
      <c r="AS14" s="4" t="str">
        <f t="shared" si="25"/>
        <v>999:99.99</v>
      </c>
      <c r="AT14" s="4" t="str">
        <f t="shared" si="26"/>
        <v>999:99.99</v>
      </c>
      <c r="AU14" s="4" t="str">
        <f t="shared" si="27"/>
        <v/>
      </c>
      <c r="AV14" s="4" t="str">
        <f t="shared" si="28"/>
        <v/>
      </c>
    </row>
    <row r="15" spans="1:48" ht="16.5" customHeight="1">
      <c r="A15" s="7" t="str">
        <f t="shared" si="11"/>
        <v/>
      </c>
      <c r="B15" s="81"/>
      <c r="C15" s="82"/>
      <c r="D15" s="83"/>
      <c r="E15" s="83"/>
      <c r="F15" s="83"/>
      <c r="G15" s="83"/>
      <c r="H15" s="126"/>
      <c r="I15" s="113"/>
      <c r="J15" s="126"/>
      <c r="K15" s="113"/>
      <c r="L15" s="126"/>
      <c r="M15" s="113"/>
      <c r="N15" s="126"/>
      <c r="O15" s="113"/>
      <c r="P15" s="7" t="str">
        <f>IF(B15="","",YEAR(申込書!$C$60)-YEAR(申込一覧表!B15))</f>
        <v/>
      </c>
      <c r="Q15" s="11"/>
      <c r="R15" s="12">
        <f t="shared" si="0"/>
        <v>0</v>
      </c>
      <c r="S15" s="12">
        <f t="shared" si="1"/>
        <v>0</v>
      </c>
      <c r="T15" s="4" t="str">
        <f t="shared" si="2"/>
        <v/>
      </c>
      <c r="U15" s="4" t="str">
        <f t="shared" si="3"/>
        <v/>
      </c>
      <c r="V15" s="24"/>
      <c r="W15" s="6">
        <v>3</v>
      </c>
      <c r="X15" s="4">
        <f t="shared" si="4"/>
        <v>0</v>
      </c>
      <c r="Y15" s="4">
        <f t="shared" si="12"/>
        <v>0</v>
      </c>
      <c r="Z15" s="4" t="str">
        <f t="shared" si="13"/>
        <v/>
      </c>
      <c r="AA15" s="4" t="str">
        <f t="shared" si="5"/>
        <v/>
      </c>
      <c r="AB15" s="12">
        <f t="shared" si="14"/>
        <v>0</v>
      </c>
      <c r="AC15" s="4" t="str">
        <f t="shared" si="6"/>
        <v/>
      </c>
      <c r="AD15" s="4">
        <v>0</v>
      </c>
      <c r="AE15" s="4" t="str">
        <f t="shared" si="7"/>
        <v xml:space="preserve"> </v>
      </c>
      <c r="AF15" s="4" t="str">
        <f t="shared" si="8"/>
        <v xml:space="preserve">  </v>
      </c>
      <c r="AG15" s="4" t="str">
        <f t="shared" si="15"/>
        <v/>
      </c>
      <c r="AH15" s="4" t="str">
        <f t="shared" si="16"/>
        <v/>
      </c>
      <c r="AI15" s="4" t="str">
        <f t="shared" si="9"/>
        <v/>
      </c>
      <c r="AJ15" s="4" t="str">
        <f t="shared" si="17"/>
        <v/>
      </c>
      <c r="AK15" s="4" t="str">
        <f t="shared" si="18"/>
        <v/>
      </c>
      <c r="AL15" s="4" t="str">
        <f t="shared" si="19"/>
        <v/>
      </c>
      <c r="AM15" s="4" t="str">
        <f t="shared" si="20"/>
        <v/>
      </c>
      <c r="AN15" s="4" t="str">
        <f t="shared" si="21"/>
        <v/>
      </c>
      <c r="AO15" s="4" t="str">
        <f t="shared" si="22"/>
        <v/>
      </c>
      <c r="AP15" s="4">
        <f t="shared" si="10"/>
        <v>0</v>
      </c>
      <c r="AQ15" s="4" t="str">
        <f t="shared" si="23"/>
        <v>999:99.99</v>
      </c>
      <c r="AR15" s="4" t="str">
        <f t="shared" si="24"/>
        <v>999:99.99</v>
      </c>
      <c r="AS15" s="4" t="str">
        <f t="shared" si="25"/>
        <v>999:99.99</v>
      </c>
      <c r="AT15" s="4" t="str">
        <f t="shared" si="26"/>
        <v>999:99.99</v>
      </c>
      <c r="AU15" s="4" t="str">
        <f t="shared" si="27"/>
        <v/>
      </c>
      <c r="AV15" s="4" t="str">
        <f t="shared" si="28"/>
        <v/>
      </c>
    </row>
    <row r="16" spans="1:48" ht="16.5" customHeight="1">
      <c r="A16" s="7" t="str">
        <f t="shared" si="11"/>
        <v/>
      </c>
      <c r="B16" s="81"/>
      <c r="C16" s="82"/>
      <c r="D16" s="83"/>
      <c r="E16" s="83"/>
      <c r="F16" s="83"/>
      <c r="G16" s="83"/>
      <c r="H16" s="126"/>
      <c r="I16" s="113"/>
      <c r="J16" s="126"/>
      <c r="K16" s="113"/>
      <c r="L16" s="126"/>
      <c r="M16" s="113"/>
      <c r="N16" s="126"/>
      <c r="O16" s="113"/>
      <c r="P16" s="7" t="str">
        <f>IF(B16="","",YEAR(申込書!$C$60)-YEAR(申込一覧表!B16))</f>
        <v/>
      </c>
      <c r="Q16" s="11"/>
      <c r="R16" s="12">
        <f t="shared" si="0"/>
        <v>0</v>
      </c>
      <c r="S16" s="12">
        <f t="shared" si="1"/>
        <v>0</v>
      </c>
      <c r="T16" s="4" t="str">
        <f t="shared" si="2"/>
        <v/>
      </c>
      <c r="U16" s="4" t="str">
        <f t="shared" si="3"/>
        <v/>
      </c>
      <c r="V16" s="24"/>
      <c r="W16" s="6">
        <v>2</v>
      </c>
      <c r="X16" s="4">
        <f t="shared" si="4"/>
        <v>0</v>
      </c>
      <c r="Y16" s="4">
        <f t="shared" si="12"/>
        <v>0</v>
      </c>
      <c r="Z16" s="4" t="str">
        <f t="shared" si="13"/>
        <v/>
      </c>
      <c r="AA16" s="4" t="str">
        <f t="shared" si="5"/>
        <v/>
      </c>
      <c r="AB16" s="12">
        <f t="shared" si="14"/>
        <v>0</v>
      </c>
      <c r="AC16" s="4" t="str">
        <f t="shared" si="6"/>
        <v/>
      </c>
      <c r="AD16" s="4">
        <v>0</v>
      </c>
      <c r="AE16" s="4" t="str">
        <f t="shared" si="7"/>
        <v xml:space="preserve"> </v>
      </c>
      <c r="AF16" s="4" t="str">
        <f t="shared" si="8"/>
        <v xml:space="preserve">  </v>
      </c>
      <c r="AG16" s="4" t="str">
        <f t="shared" si="15"/>
        <v/>
      </c>
      <c r="AH16" s="4" t="str">
        <f t="shared" si="16"/>
        <v/>
      </c>
      <c r="AI16" s="4" t="str">
        <f t="shared" si="9"/>
        <v/>
      </c>
      <c r="AJ16" s="4" t="str">
        <f t="shared" si="17"/>
        <v/>
      </c>
      <c r="AK16" s="4" t="str">
        <f t="shared" si="18"/>
        <v/>
      </c>
      <c r="AL16" s="4" t="str">
        <f t="shared" si="19"/>
        <v/>
      </c>
      <c r="AM16" s="4" t="str">
        <f t="shared" si="20"/>
        <v/>
      </c>
      <c r="AN16" s="4" t="str">
        <f t="shared" si="21"/>
        <v/>
      </c>
      <c r="AO16" s="4" t="str">
        <f t="shared" si="22"/>
        <v/>
      </c>
      <c r="AP16" s="4">
        <f t="shared" si="10"/>
        <v>0</v>
      </c>
      <c r="AQ16" s="4" t="str">
        <f t="shared" si="23"/>
        <v>999:99.99</v>
      </c>
      <c r="AR16" s="4" t="str">
        <f t="shared" si="24"/>
        <v>999:99.99</v>
      </c>
      <c r="AS16" s="4" t="str">
        <f t="shared" si="25"/>
        <v>999:99.99</v>
      </c>
      <c r="AT16" s="4" t="str">
        <f t="shared" si="26"/>
        <v>999:99.99</v>
      </c>
      <c r="AU16" s="4" t="str">
        <f t="shared" si="27"/>
        <v/>
      </c>
      <c r="AV16" s="4" t="str">
        <f t="shared" si="28"/>
        <v/>
      </c>
    </row>
    <row r="17" spans="1:48" ht="16.5" customHeight="1">
      <c r="A17" s="7" t="str">
        <f t="shared" si="11"/>
        <v/>
      </c>
      <c r="B17" s="81"/>
      <c r="C17" s="82"/>
      <c r="D17" s="83"/>
      <c r="E17" s="83"/>
      <c r="F17" s="83"/>
      <c r="G17" s="83"/>
      <c r="H17" s="126"/>
      <c r="I17" s="113"/>
      <c r="J17" s="126"/>
      <c r="K17" s="113"/>
      <c r="L17" s="126"/>
      <c r="M17" s="113"/>
      <c r="N17" s="126"/>
      <c r="O17" s="113"/>
      <c r="P17" s="7" t="str">
        <f>IF(B17="","",YEAR(申込書!$C$60)-YEAR(申込一覧表!B17))</f>
        <v/>
      </c>
      <c r="Q17" s="11"/>
      <c r="R17" s="12">
        <f t="shared" si="0"/>
        <v>0</v>
      </c>
      <c r="S17" s="12">
        <f t="shared" si="1"/>
        <v>0</v>
      </c>
      <c r="T17" s="4" t="str">
        <f t="shared" si="2"/>
        <v/>
      </c>
      <c r="U17" s="4" t="str">
        <f t="shared" si="3"/>
        <v/>
      </c>
      <c r="V17" s="24"/>
      <c r="W17" s="6">
        <v>1</v>
      </c>
      <c r="X17" s="4">
        <f t="shared" si="4"/>
        <v>0</v>
      </c>
      <c r="Y17" s="4">
        <f t="shared" si="12"/>
        <v>0</v>
      </c>
      <c r="Z17" s="4" t="str">
        <f t="shared" si="13"/>
        <v/>
      </c>
      <c r="AA17" s="4" t="str">
        <f t="shared" si="5"/>
        <v/>
      </c>
      <c r="AB17" s="12">
        <f t="shared" si="14"/>
        <v>0</v>
      </c>
      <c r="AC17" s="4" t="str">
        <f t="shared" si="6"/>
        <v/>
      </c>
      <c r="AD17" s="4">
        <v>0</v>
      </c>
      <c r="AE17" s="4" t="str">
        <f t="shared" si="7"/>
        <v xml:space="preserve"> </v>
      </c>
      <c r="AF17" s="4" t="str">
        <f t="shared" si="8"/>
        <v xml:space="preserve">  </v>
      </c>
      <c r="AG17" s="4" t="str">
        <f t="shared" si="15"/>
        <v/>
      </c>
      <c r="AH17" s="4" t="str">
        <f t="shared" si="16"/>
        <v/>
      </c>
      <c r="AI17" s="4" t="str">
        <f t="shared" si="9"/>
        <v/>
      </c>
      <c r="AJ17" s="4" t="str">
        <f t="shared" si="17"/>
        <v/>
      </c>
      <c r="AK17" s="4" t="str">
        <f t="shared" si="18"/>
        <v/>
      </c>
      <c r="AL17" s="4" t="str">
        <f t="shared" si="19"/>
        <v/>
      </c>
      <c r="AM17" s="4" t="str">
        <f t="shared" si="20"/>
        <v/>
      </c>
      <c r="AN17" s="4" t="str">
        <f t="shared" si="21"/>
        <v/>
      </c>
      <c r="AO17" s="4" t="str">
        <f t="shared" si="22"/>
        <v/>
      </c>
      <c r="AP17" s="4">
        <f t="shared" si="10"/>
        <v>0</v>
      </c>
      <c r="AQ17" s="4" t="str">
        <f t="shared" si="23"/>
        <v>999:99.99</v>
      </c>
      <c r="AR17" s="4" t="str">
        <f t="shared" si="24"/>
        <v>999:99.99</v>
      </c>
      <c r="AS17" s="4" t="str">
        <f t="shared" si="25"/>
        <v>999:99.99</v>
      </c>
      <c r="AT17" s="4" t="str">
        <f t="shared" si="26"/>
        <v>999:99.99</v>
      </c>
      <c r="AU17" s="4" t="str">
        <f t="shared" si="27"/>
        <v/>
      </c>
      <c r="AV17" s="4" t="str">
        <f t="shared" si="28"/>
        <v/>
      </c>
    </row>
    <row r="18" spans="1:48" ht="16.5" customHeight="1">
      <c r="A18" s="7" t="str">
        <f t="shared" si="11"/>
        <v/>
      </c>
      <c r="B18" s="81"/>
      <c r="C18" s="82"/>
      <c r="D18" s="83"/>
      <c r="E18" s="83"/>
      <c r="F18" s="83"/>
      <c r="G18" s="83"/>
      <c r="H18" s="126"/>
      <c r="I18" s="113"/>
      <c r="J18" s="126"/>
      <c r="K18" s="113"/>
      <c r="L18" s="126"/>
      <c r="M18" s="113"/>
      <c r="N18" s="126"/>
      <c r="O18" s="113"/>
      <c r="P18" s="7" t="str">
        <f>IF(B18="","",YEAR(申込書!$C$60)-YEAR(申込一覧表!B18))</f>
        <v/>
      </c>
      <c r="Q18" s="11"/>
      <c r="R18" s="12">
        <f t="shared" si="0"/>
        <v>0</v>
      </c>
      <c r="S18" s="12">
        <f t="shared" si="1"/>
        <v>0</v>
      </c>
      <c r="T18" s="4" t="str">
        <f t="shared" si="2"/>
        <v/>
      </c>
      <c r="U18" s="4" t="str">
        <f t="shared" si="3"/>
        <v/>
      </c>
      <c r="V18" s="24"/>
      <c r="W18" s="6">
        <v>2</v>
      </c>
      <c r="X18" s="4">
        <f t="shared" si="4"/>
        <v>0</v>
      </c>
      <c r="Y18" s="4">
        <f t="shared" si="12"/>
        <v>0</v>
      </c>
      <c r="Z18" s="4" t="str">
        <f t="shared" si="13"/>
        <v/>
      </c>
      <c r="AA18" s="4" t="str">
        <f t="shared" si="5"/>
        <v/>
      </c>
      <c r="AB18" s="12">
        <f t="shared" si="14"/>
        <v>0</v>
      </c>
      <c r="AC18" s="4" t="str">
        <f t="shared" si="6"/>
        <v/>
      </c>
      <c r="AD18" s="4">
        <v>0</v>
      </c>
      <c r="AE18" s="4" t="str">
        <f t="shared" si="7"/>
        <v xml:space="preserve"> </v>
      </c>
      <c r="AF18" s="4" t="str">
        <f t="shared" si="8"/>
        <v xml:space="preserve">  </v>
      </c>
      <c r="AG18" s="4" t="str">
        <f t="shared" si="15"/>
        <v/>
      </c>
      <c r="AH18" s="4" t="str">
        <f t="shared" si="16"/>
        <v/>
      </c>
      <c r="AI18" s="4" t="str">
        <f t="shared" si="9"/>
        <v/>
      </c>
      <c r="AJ18" s="4" t="str">
        <f t="shared" si="17"/>
        <v/>
      </c>
      <c r="AK18" s="4" t="str">
        <f t="shared" si="18"/>
        <v/>
      </c>
      <c r="AL18" s="4" t="str">
        <f t="shared" si="19"/>
        <v/>
      </c>
      <c r="AM18" s="4" t="str">
        <f t="shared" si="20"/>
        <v/>
      </c>
      <c r="AN18" s="4" t="str">
        <f t="shared" si="21"/>
        <v/>
      </c>
      <c r="AO18" s="4" t="str">
        <f t="shared" si="22"/>
        <v/>
      </c>
      <c r="AP18" s="4">
        <f t="shared" si="10"/>
        <v>0</v>
      </c>
      <c r="AQ18" s="4" t="str">
        <f t="shared" si="23"/>
        <v>999:99.99</v>
      </c>
      <c r="AR18" s="4" t="str">
        <f t="shared" si="24"/>
        <v>999:99.99</v>
      </c>
      <c r="AS18" s="4" t="str">
        <f t="shared" si="25"/>
        <v>999:99.99</v>
      </c>
      <c r="AT18" s="4" t="str">
        <f t="shared" si="26"/>
        <v>999:99.99</v>
      </c>
      <c r="AU18" s="4" t="str">
        <f t="shared" si="27"/>
        <v/>
      </c>
      <c r="AV18" s="4" t="str">
        <f t="shared" si="28"/>
        <v/>
      </c>
    </row>
    <row r="19" spans="1:48" ht="16.5" customHeight="1">
      <c r="A19" s="7" t="str">
        <f t="shared" si="11"/>
        <v/>
      </c>
      <c r="B19" s="81"/>
      <c r="C19" s="82"/>
      <c r="D19" s="83"/>
      <c r="E19" s="83"/>
      <c r="F19" s="83"/>
      <c r="G19" s="83"/>
      <c r="H19" s="126"/>
      <c r="I19" s="113"/>
      <c r="J19" s="126"/>
      <c r="K19" s="113"/>
      <c r="L19" s="126"/>
      <c r="M19" s="113"/>
      <c r="N19" s="126"/>
      <c r="O19" s="113"/>
      <c r="P19" s="7" t="str">
        <f>IF(B19="","",YEAR(申込書!$C$60)-YEAR(申込一覧表!B19))</f>
        <v/>
      </c>
      <c r="Q19" s="11"/>
      <c r="R19" s="12">
        <f t="shared" si="0"/>
        <v>0</v>
      </c>
      <c r="S19" s="12">
        <f t="shared" si="1"/>
        <v>0</v>
      </c>
      <c r="T19" s="4" t="str">
        <f t="shared" si="2"/>
        <v/>
      </c>
      <c r="U19" s="4" t="str">
        <f t="shared" si="3"/>
        <v/>
      </c>
      <c r="V19" s="31"/>
      <c r="W19">
        <v>4</v>
      </c>
      <c r="X19" s="4">
        <f t="shared" si="4"/>
        <v>0</v>
      </c>
      <c r="Y19" s="4">
        <f t="shared" si="12"/>
        <v>0</v>
      </c>
      <c r="Z19" s="4" t="str">
        <f t="shared" si="13"/>
        <v/>
      </c>
      <c r="AA19" s="4" t="str">
        <f t="shared" si="5"/>
        <v/>
      </c>
      <c r="AB19" s="12">
        <f t="shared" si="14"/>
        <v>0</v>
      </c>
      <c r="AC19" s="4" t="str">
        <f t="shared" si="6"/>
        <v/>
      </c>
      <c r="AD19" s="4">
        <v>0</v>
      </c>
      <c r="AE19" s="4" t="str">
        <f t="shared" si="7"/>
        <v xml:space="preserve"> </v>
      </c>
      <c r="AF19" s="4" t="str">
        <f t="shared" si="8"/>
        <v xml:space="preserve">  </v>
      </c>
      <c r="AG19" s="4" t="str">
        <f t="shared" si="15"/>
        <v/>
      </c>
      <c r="AH19" s="4" t="str">
        <f t="shared" si="16"/>
        <v/>
      </c>
      <c r="AI19" s="4" t="str">
        <f t="shared" si="9"/>
        <v/>
      </c>
      <c r="AJ19" s="4" t="str">
        <f t="shared" si="17"/>
        <v/>
      </c>
      <c r="AK19" s="4" t="str">
        <f t="shared" si="18"/>
        <v/>
      </c>
      <c r="AL19" s="4" t="str">
        <f t="shared" si="19"/>
        <v/>
      </c>
      <c r="AM19" s="4" t="str">
        <f t="shared" si="20"/>
        <v/>
      </c>
      <c r="AN19" s="4" t="str">
        <f t="shared" si="21"/>
        <v/>
      </c>
      <c r="AO19" s="4" t="str">
        <f t="shared" si="22"/>
        <v/>
      </c>
      <c r="AP19" s="4">
        <f t="shared" si="10"/>
        <v>0</v>
      </c>
      <c r="AQ19" s="4" t="str">
        <f t="shared" si="23"/>
        <v>999:99.99</v>
      </c>
      <c r="AR19" s="4" t="str">
        <f t="shared" si="24"/>
        <v>999:99.99</v>
      </c>
      <c r="AS19" s="4" t="str">
        <f t="shared" si="25"/>
        <v>999:99.99</v>
      </c>
      <c r="AT19" s="4" t="str">
        <f t="shared" si="26"/>
        <v>999:99.99</v>
      </c>
      <c r="AU19" s="4" t="str">
        <f t="shared" si="27"/>
        <v/>
      </c>
      <c r="AV19" s="4" t="str">
        <f t="shared" si="28"/>
        <v/>
      </c>
    </row>
    <row r="20" spans="1:48" ht="16.5" customHeight="1">
      <c r="A20" s="7" t="str">
        <f t="shared" si="11"/>
        <v/>
      </c>
      <c r="B20" s="81"/>
      <c r="C20" s="82"/>
      <c r="D20" s="83"/>
      <c r="E20" s="83"/>
      <c r="F20" s="83"/>
      <c r="G20" s="83"/>
      <c r="H20" s="126"/>
      <c r="I20" s="113"/>
      <c r="J20" s="126"/>
      <c r="K20" s="113"/>
      <c r="L20" s="126"/>
      <c r="M20" s="113"/>
      <c r="N20" s="126"/>
      <c r="O20" s="113"/>
      <c r="P20" s="7" t="str">
        <f>IF(B20="","",YEAR(申込書!$C$60)-YEAR(申込一覧表!B20))</f>
        <v/>
      </c>
      <c r="Q20" s="11"/>
      <c r="R20" s="12">
        <f t="shared" si="0"/>
        <v>0</v>
      </c>
      <c r="S20" s="12">
        <f t="shared" si="1"/>
        <v>0</v>
      </c>
      <c r="T20" s="4" t="str">
        <f t="shared" si="2"/>
        <v/>
      </c>
      <c r="U20" s="4" t="str">
        <f t="shared" si="3"/>
        <v/>
      </c>
      <c r="X20" s="4">
        <f t="shared" si="4"/>
        <v>0</v>
      </c>
      <c r="Y20" s="4">
        <f t="shared" si="12"/>
        <v>0</v>
      </c>
      <c r="Z20" s="4" t="str">
        <f t="shared" si="13"/>
        <v/>
      </c>
      <c r="AA20" s="4" t="str">
        <f t="shared" si="5"/>
        <v/>
      </c>
      <c r="AB20" s="12">
        <f t="shared" si="14"/>
        <v>0</v>
      </c>
      <c r="AC20" s="4" t="str">
        <f t="shared" si="6"/>
        <v/>
      </c>
      <c r="AD20" s="4">
        <v>0</v>
      </c>
      <c r="AE20" s="4" t="str">
        <f t="shared" si="7"/>
        <v xml:space="preserve"> </v>
      </c>
      <c r="AF20" s="4" t="str">
        <f t="shared" si="8"/>
        <v xml:space="preserve">  </v>
      </c>
      <c r="AG20" s="4" t="str">
        <f t="shared" si="15"/>
        <v/>
      </c>
      <c r="AH20" s="4" t="str">
        <f t="shared" si="16"/>
        <v/>
      </c>
      <c r="AI20" s="4" t="str">
        <f t="shared" si="9"/>
        <v/>
      </c>
      <c r="AJ20" s="4" t="str">
        <f t="shared" si="17"/>
        <v/>
      </c>
      <c r="AK20" s="4" t="str">
        <f t="shared" si="18"/>
        <v/>
      </c>
      <c r="AL20" s="4" t="str">
        <f t="shared" si="19"/>
        <v/>
      </c>
      <c r="AM20" s="4" t="str">
        <f t="shared" si="20"/>
        <v/>
      </c>
      <c r="AN20" s="4" t="str">
        <f t="shared" si="21"/>
        <v/>
      </c>
      <c r="AO20" s="4" t="str">
        <f t="shared" si="22"/>
        <v/>
      </c>
      <c r="AP20" s="4">
        <f t="shared" si="10"/>
        <v>0</v>
      </c>
      <c r="AQ20" s="4" t="str">
        <f t="shared" si="23"/>
        <v>999:99.99</v>
      </c>
      <c r="AR20" s="4" t="str">
        <f t="shared" si="24"/>
        <v>999:99.99</v>
      </c>
      <c r="AS20" s="4" t="str">
        <f t="shared" si="25"/>
        <v>999:99.99</v>
      </c>
      <c r="AT20" s="4" t="str">
        <f t="shared" si="26"/>
        <v>999:99.99</v>
      </c>
      <c r="AU20" s="4" t="str">
        <f t="shared" si="27"/>
        <v/>
      </c>
      <c r="AV20" s="4" t="str">
        <f t="shared" si="28"/>
        <v/>
      </c>
    </row>
    <row r="21" spans="1:48" ht="16.5" customHeight="1">
      <c r="A21" s="7" t="str">
        <f t="shared" si="11"/>
        <v/>
      </c>
      <c r="B21" s="81"/>
      <c r="C21" s="82"/>
      <c r="D21" s="83"/>
      <c r="E21" s="83"/>
      <c r="F21" s="83"/>
      <c r="G21" s="83"/>
      <c r="H21" s="126"/>
      <c r="I21" s="113"/>
      <c r="J21" s="126"/>
      <c r="K21" s="113"/>
      <c r="L21" s="126"/>
      <c r="M21" s="113"/>
      <c r="N21" s="126"/>
      <c r="O21" s="113"/>
      <c r="P21" s="7" t="str">
        <f>IF(B21="","",YEAR(申込書!$C$60)-YEAR(申込一覧表!B21))</f>
        <v/>
      </c>
      <c r="Q21" s="11"/>
      <c r="R21" s="12">
        <f t="shared" si="0"/>
        <v>0</v>
      </c>
      <c r="S21" s="12">
        <f t="shared" si="1"/>
        <v>0</v>
      </c>
      <c r="T21" s="4" t="str">
        <f t="shared" si="2"/>
        <v/>
      </c>
      <c r="U21" s="4" t="str">
        <f t="shared" si="3"/>
        <v/>
      </c>
      <c r="X21" s="4">
        <f t="shared" si="4"/>
        <v>0</v>
      </c>
      <c r="Y21" s="4">
        <f t="shared" si="12"/>
        <v>0</v>
      </c>
      <c r="Z21" s="4" t="str">
        <f t="shared" si="13"/>
        <v/>
      </c>
      <c r="AA21" s="4" t="str">
        <f t="shared" si="5"/>
        <v/>
      </c>
      <c r="AB21" s="12">
        <f t="shared" si="14"/>
        <v>0</v>
      </c>
      <c r="AC21" s="4" t="str">
        <f t="shared" si="6"/>
        <v/>
      </c>
      <c r="AD21" s="4">
        <v>0</v>
      </c>
      <c r="AE21" s="4" t="str">
        <f t="shared" si="7"/>
        <v xml:space="preserve"> </v>
      </c>
      <c r="AF21" s="4" t="str">
        <f t="shared" si="8"/>
        <v xml:space="preserve">  </v>
      </c>
      <c r="AG21" s="4" t="str">
        <f t="shared" si="15"/>
        <v/>
      </c>
      <c r="AH21" s="4" t="str">
        <f t="shared" si="16"/>
        <v/>
      </c>
      <c r="AI21" s="4" t="str">
        <f t="shared" si="9"/>
        <v/>
      </c>
      <c r="AJ21" s="4" t="str">
        <f t="shared" si="17"/>
        <v/>
      </c>
      <c r="AK21" s="4" t="str">
        <f t="shared" si="18"/>
        <v/>
      </c>
      <c r="AL21" s="4" t="str">
        <f t="shared" si="19"/>
        <v/>
      </c>
      <c r="AM21" s="4" t="str">
        <f t="shared" si="20"/>
        <v/>
      </c>
      <c r="AN21" s="4" t="str">
        <f t="shared" si="21"/>
        <v/>
      </c>
      <c r="AO21" s="4" t="str">
        <f t="shared" si="22"/>
        <v/>
      </c>
      <c r="AP21" s="4">
        <f t="shared" si="10"/>
        <v>0</v>
      </c>
      <c r="AQ21" s="4" t="str">
        <f t="shared" si="23"/>
        <v>999:99.99</v>
      </c>
      <c r="AR21" s="4" t="str">
        <f t="shared" si="24"/>
        <v>999:99.99</v>
      </c>
      <c r="AS21" s="4" t="str">
        <f t="shared" si="25"/>
        <v>999:99.99</v>
      </c>
      <c r="AT21" s="4" t="str">
        <f t="shared" si="26"/>
        <v>999:99.99</v>
      </c>
      <c r="AU21" s="4" t="str">
        <f t="shared" si="27"/>
        <v/>
      </c>
      <c r="AV21" s="4" t="str">
        <f t="shared" si="28"/>
        <v/>
      </c>
    </row>
    <row r="22" spans="1:48" ht="16.5" customHeight="1">
      <c r="A22" s="7" t="str">
        <f t="shared" si="11"/>
        <v/>
      </c>
      <c r="B22" s="81"/>
      <c r="C22" s="82"/>
      <c r="D22" s="83"/>
      <c r="E22" s="83"/>
      <c r="F22" s="83"/>
      <c r="G22" s="83"/>
      <c r="H22" s="126"/>
      <c r="I22" s="113"/>
      <c r="J22" s="126"/>
      <c r="K22" s="113"/>
      <c r="L22" s="126"/>
      <c r="M22" s="113"/>
      <c r="N22" s="126"/>
      <c r="O22" s="113"/>
      <c r="P22" s="7" t="str">
        <f>IF(B22="","",YEAR(申込書!$C$60)-YEAR(申込一覧表!B22))</f>
        <v/>
      </c>
      <c r="Q22" s="11"/>
      <c r="R22" s="12">
        <f t="shared" si="0"/>
        <v>0</v>
      </c>
      <c r="S22" s="12">
        <f t="shared" si="1"/>
        <v>0</v>
      </c>
      <c r="T22" s="4" t="str">
        <f t="shared" si="2"/>
        <v/>
      </c>
      <c r="U22" s="4" t="str">
        <f t="shared" si="3"/>
        <v/>
      </c>
      <c r="X22" s="4">
        <f t="shared" si="4"/>
        <v>0</v>
      </c>
      <c r="Y22" s="4">
        <f t="shared" si="12"/>
        <v>0</v>
      </c>
      <c r="Z22" s="4" t="str">
        <f t="shared" si="13"/>
        <v/>
      </c>
      <c r="AA22" s="4" t="str">
        <f t="shared" si="5"/>
        <v/>
      </c>
      <c r="AB22" s="12">
        <f t="shared" si="14"/>
        <v>0</v>
      </c>
      <c r="AC22" s="4" t="str">
        <f t="shared" si="6"/>
        <v/>
      </c>
      <c r="AD22" s="4">
        <v>0</v>
      </c>
      <c r="AE22" s="4" t="str">
        <f t="shared" si="7"/>
        <v xml:space="preserve"> </v>
      </c>
      <c r="AF22" s="4" t="str">
        <f t="shared" si="8"/>
        <v xml:space="preserve">  </v>
      </c>
      <c r="AG22" s="4" t="str">
        <f t="shared" si="15"/>
        <v/>
      </c>
      <c r="AH22" s="4" t="str">
        <f t="shared" si="16"/>
        <v/>
      </c>
      <c r="AI22" s="4" t="str">
        <f t="shared" si="9"/>
        <v/>
      </c>
      <c r="AJ22" s="4" t="str">
        <f t="shared" si="17"/>
        <v/>
      </c>
      <c r="AK22" s="4" t="str">
        <f t="shared" si="18"/>
        <v/>
      </c>
      <c r="AL22" s="4" t="str">
        <f t="shared" si="19"/>
        <v/>
      </c>
      <c r="AM22" s="4" t="str">
        <f t="shared" si="20"/>
        <v/>
      </c>
      <c r="AN22" s="4" t="str">
        <f t="shared" si="21"/>
        <v/>
      </c>
      <c r="AO22" s="4" t="str">
        <f t="shared" si="22"/>
        <v/>
      </c>
      <c r="AP22" s="4">
        <f t="shared" si="10"/>
        <v>0</v>
      </c>
      <c r="AQ22" s="4" t="str">
        <f t="shared" si="23"/>
        <v>999:99.99</v>
      </c>
      <c r="AR22" s="4" t="str">
        <f t="shared" si="24"/>
        <v>999:99.99</v>
      </c>
      <c r="AS22" s="4" t="str">
        <f t="shared" si="25"/>
        <v>999:99.99</v>
      </c>
      <c r="AT22" s="4" t="str">
        <f t="shared" si="26"/>
        <v>999:99.99</v>
      </c>
      <c r="AU22" s="4" t="str">
        <f t="shared" si="27"/>
        <v/>
      </c>
      <c r="AV22" s="4" t="str">
        <f t="shared" si="28"/>
        <v/>
      </c>
    </row>
    <row r="23" spans="1:48" ht="16.5" customHeight="1">
      <c r="A23" s="7" t="str">
        <f t="shared" si="11"/>
        <v/>
      </c>
      <c r="B23" s="81"/>
      <c r="C23" s="82"/>
      <c r="D23" s="83"/>
      <c r="E23" s="83"/>
      <c r="F23" s="83"/>
      <c r="G23" s="83"/>
      <c r="H23" s="126"/>
      <c r="I23" s="113"/>
      <c r="J23" s="126"/>
      <c r="K23" s="113"/>
      <c r="L23" s="126"/>
      <c r="M23" s="113"/>
      <c r="N23" s="126"/>
      <c r="O23" s="113"/>
      <c r="P23" s="7" t="str">
        <f>IF(B23="","",YEAR(申込書!$C$60)-YEAR(申込一覧表!B23))</f>
        <v/>
      </c>
      <c r="Q23" s="11"/>
      <c r="R23" s="12">
        <f t="shared" si="0"/>
        <v>0</v>
      </c>
      <c r="S23" s="12">
        <f t="shared" si="1"/>
        <v>0</v>
      </c>
      <c r="T23" s="4" t="str">
        <f t="shared" si="2"/>
        <v/>
      </c>
      <c r="U23" s="4" t="str">
        <f t="shared" si="3"/>
        <v/>
      </c>
      <c r="X23" s="4">
        <f t="shared" si="4"/>
        <v>0</v>
      </c>
      <c r="Y23" s="4">
        <f t="shared" si="12"/>
        <v>0</v>
      </c>
      <c r="Z23" s="4" t="str">
        <f t="shared" si="13"/>
        <v/>
      </c>
      <c r="AA23" s="4" t="str">
        <f t="shared" si="5"/>
        <v/>
      </c>
      <c r="AB23" s="12">
        <f t="shared" si="14"/>
        <v>0</v>
      </c>
      <c r="AC23" s="4" t="str">
        <f t="shared" si="6"/>
        <v/>
      </c>
      <c r="AD23" s="4">
        <v>0</v>
      </c>
      <c r="AE23" s="4" t="str">
        <f t="shared" si="7"/>
        <v xml:space="preserve"> </v>
      </c>
      <c r="AF23" s="4" t="str">
        <f t="shared" si="8"/>
        <v xml:space="preserve">  </v>
      </c>
      <c r="AG23" s="4" t="str">
        <f t="shared" si="15"/>
        <v/>
      </c>
      <c r="AH23" s="4" t="str">
        <f t="shared" si="16"/>
        <v/>
      </c>
      <c r="AI23" s="4" t="str">
        <f t="shared" si="9"/>
        <v/>
      </c>
      <c r="AJ23" s="4" t="str">
        <f t="shared" si="17"/>
        <v/>
      </c>
      <c r="AK23" s="4" t="str">
        <f t="shared" si="18"/>
        <v/>
      </c>
      <c r="AL23" s="4" t="str">
        <f t="shared" si="19"/>
        <v/>
      </c>
      <c r="AM23" s="4" t="str">
        <f t="shared" si="20"/>
        <v/>
      </c>
      <c r="AN23" s="4" t="str">
        <f t="shared" si="21"/>
        <v/>
      </c>
      <c r="AO23" s="4" t="str">
        <f t="shared" si="22"/>
        <v/>
      </c>
      <c r="AP23" s="4">
        <f t="shared" si="10"/>
        <v>0</v>
      </c>
      <c r="AQ23" s="4" t="str">
        <f t="shared" si="23"/>
        <v>999:99.99</v>
      </c>
      <c r="AR23" s="4" t="str">
        <f t="shared" si="24"/>
        <v>999:99.99</v>
      </c>
      <c r="AS23" s="4" t="str">
        <f t="shared" si="25"/>
        <v>999:99.99</v>
      </c>
      <c r="AT23" s="4" t="str">
        <f t="shared" si="26"/>
        <v>999:99.99</v>
      </c>
      <c r="AU23" s="4" t="str">
        <f t="shared" si="27"/>
        <v/>
      </c>
      <c r="AV23" s="4" t="str">
        <f t="shared" si="28"/>
        <v/>
      </c>
    </row>
    <row r="24" spans="1:48" ht="16.5" customHeight="1">
      <c r="A24" s="7" t="str">
        <f t="shared" si="11"/>
        <v/>
      </c>
      <c r="B24" s="81"/>
      <c r="C24" s="82"/>
      <c r="D24" s="83"/>
      <c r="E24" s="83"/>
      <c r="F24" s="83"/>
      <c r="G24" s="83"/>
      <c r="H24" s="126"/>
      <c r="I24" s="113"/>
      <c r="J24" s="126"/>
      <c r="K24" s="113"/>
      <c r="L24" s="126"/>
      <c r="M24" s="113"/>
      <c r="N24" s="126"/>
      <c r="O24" s="113"/>
      <c r="P24" s="7" t="str">
        <f>IF(B24="","",YEAR(申込書!$C$60)-YEAR(申込一覧表!B24))</f>
        <v/>
      </c>
      <c r="Q24" s="11"/>
      <c r="R24" s="12">
        <f t="shared" si="0"/>
        <v>0</v>
      </c>
      <c r="S24" s="12">
        <f t="shared" si="1"/>
        <v>0</v>
      </c>
      <c r="T24" s="4" t="str">
        <f t="shared" si="2"/>
        <v/>
      </c>
      <c r="U24" s="4" t="str">
        <f t="shared" si="3"/>
        <v/>
      </c>
      <c r="X24" s="4">
        <f t="shared" si="4"/>
        <v>0</v>
      </c>
      <c r="Y24" s="4">
        <f t="shared" si="12"/>
        <v>0</v>
      </c>
      <c r="Z24" s="4" t="str">
        <f t="shared" si="13"/>
        <v/>
      </c>
      <c r="AA24" s="4" t="str">
        <f t="shared" si="5"/>
        <v/>
      </c>
      <c r="AB24" s="12">
        <f t="shared" si="14"/>
        <v>0</v>
      </c>
      <c r="AC24" s="4" t="str">
        <f t="shared" si="6"/>
        <v/>
      </c>
      <c r="AD24" s="4">
        <v>0</v>
      </c>
      <c r="AE24" s="4" t="str">
        <f t="shared" si="7"/>
        <v xml:space="preserve"> </v>
      </c>
      <c r="AF24" s="4" t="str">
        <f t="shared" si="8"/>
        <v xml:space="preserve">  </v>
      </c>
      <c r="AG24" s="4" t="str">
        <f t="shared" si="15"/>
        <v/>
      </c>
      <c r="AH24" s="4" t="str">
        <f t="shared" si="16"/>
        <v/>
      </c>
      <c r="AI24" s="4" t="str">
        <f t="shared" si="9"/>
        <v/>
      </c>
      <c r="AJ24" s="4" t="str">
        <f t="shared" si="17"/>
        <v/>
      </c>
      <c r="AK24" s="4" t="str">
        <f t="shared" si="18"/>
        <v/>
      </c>
      <c r="AL24" s="4" t="str">
        <f t="shared" si="19"/>
        <v/>
      </c>
      <c r="AM24" s="4" t="str">
        <f t="shared" si="20"/>
        <v/>
      </c>
      <c r="AN24" s="4" t="str">
        <f t="shared" si="21"/>
        <v/>
      </c>
      <c r="AO24" s="4" t="str">
        <f t="shared" si="22"/>
        <v/>
      </c>
      <c r="AP24" s="4">
        <f t="shared" si="10"/>
        <v>0</v>
      </c>
      <c r="AQ24" s="4" t="str">
        <f t="shared" si="23"/>
        <v>999:99.99</v>
      </c>
      <c r="AR24" s="4" t="str">
        <f t="shared" si="24"/>
        <v>999:99.99</v>
      </c>
      <c r="AS24" s="4" t="str">
        <f t="shared" si="25"/>
        <v>999:99.99</v>
      </c>
      <c r="AT24" s="4" t="str">
        <f t="shared" si="26"/>
        <v>999:99.99</v>
      </c>
      <c r="AU24" s="4" t="str">
        <f t="shared" si="27"/>
        <v/>
      </c>
      <c r="AV24" s="4" t="str">
        <f t="shared" si="28"/>
        <v/>
      </c>
    </row>
    <row r="25" spans="1:48" ht="16.5" customHeight="1">
      <c r="A25" s="7" t="str">
        <f t="shared" si="11"/>
        <v/>
      </c>
      <c r="B25" s="81"/>
      <c r="C25" s="82"/>
      <c r="D25" s="83"/>
      <c r="E25" s="83"/>
      <c r="F25" s="83"/>
      <c r="G25" s="83"/>
      <c r="H25" s="126"/>
      <c r="I25" s="113"/>
      <c r="J25" s="126"/>
      <c r="K25" s="113"/>
      <c r="L25" s="126"/>
      <c r="M25" s="113"/>
      <c r="N25" s="126"/>
      <c r="O25" s="113"/>
      <c r="P25" s="7" t="str">
        <f>IF(B25="","",YEAR(申込書!$C$60)-YEAR(申込一覧表!B25))</f>
        <v/>
      </c>
      <c r="Q25" s="11"/>
      <c r="R25" s="12">
        <f t="shared" si="0"/>
        <v>0</v>
      </c>
      <c r="S25" s="12">
        <f t="shared" si="1"/>
        <v>0</v>
      </c>
      <c r="T25" s="4" t="str">
        <f t="shared" si="2"/>
        <v/>
      </c>
      <c r="U25" s="4" t="str">
        <f t="shared" si="3"/>
        <v/>
      </c>
      <c r="X25" s="4">
        <f t="shared" si="4"/>
        <v>0</v>
      </c>
      <c r="Y25" s="4">
        <f t="shared" si="12"/>
        <v>0</v>
      </c>
      <c r="Z25" s="4" t="str">
        <f t="shared" si="13"/>
        <v/>
      </c>
      <c r="AA25" s="4" t="str">
        <f t="shared" si="5"/>
        <v/>
      </c>
      <c r="AB25" s="12">
        <f t="shared" si="14"/>
        <v>0</v>
      </c>
      <c r="AC25" s="4" t="str">
        <f t="shared" si="6"/>
        <v/>
      </c>
      <c r="AD25" s="4">
        <v>0</v>
      </c>
      <c r="AE25" s="4" t="str">
        <f t="shared" si="7"/>
        <v xml:space="preserve"> </v>
      </c>
      <c r="AF25" s="4" t="str">
        <f t="shared" si="8"/>
        <v xml:space="preserve">  </v>
      </c>
      <c r="AG25" s="4" t="str">
        <f t="shared" si="15"/>
        <v/>
      </c>
      <c r="AH25" s="4" t="str">
        <f t="shared" si="16"/>
        <v/>
      </c>
      <c r="AI25" s="4" t="str">
        <f t="shared" si="9"/>
        <v/>
      </c>
      <c r="AJ25" s="4" t="str">
        <f t="shared" si="17"/>
        <v/>
      </c>
      <c r="AK25" s="4" t="str">
        <f t="shared" si="18"/>
        <v/>
      </c>
      <c r="AL25" s="4" t="str">
        <f t="shared" si="19"/>
        <v/>
      </c>
      <c r="AM25" s="4" t="str">
        <f t="shared" si="20"/>
        <v/>
      </c>
      <c r="AN25" s="4" t="str">
        <f t="shared" si="21"/>
        <v/>
      </c>
      <c r="AO25" s="4" t="str">
        <f t="shared" si="22"/>
        <v/>
      </c>
      <c r="AP25" s="4">
        <f t="shared" si="10"/>
        <v>0</v>
      </c>
      <c r="AQ25" s="4" t="str">
        <f t="shared" si="23"/>
        <v>999:99.99</v>
      </c>
      <c r="AR25" s="4" t="str">
        <f t="shared" si="24"/>
        <v>999:99.99</v>
      </c>
      <c r="AS25" s="4" t="str">
        <f t="shared" si="25"/>
        <v>999:99.99</v>
      </c>
      <c r="AT25" s="4" t="str">
        <f t="shared" si="26"/>
        <v>999:99.99</v>
      </c>
      <c r="AU25" s="4" t="str">
        <f t="shared" si="27"/>
        <v/>
      </c>
      <c r="AV25" s="4" t="str">
        <f t="shared" si="28"/>
        <v/>
      </c>
    </row>
    <row r="26" spans="1:48" ht="16.5" customHeight="1">
      <c r="A26" s="7" t="str">
        <f t="shared" si="11"/>
        <v/>
      </c>
      <c r="B26" s="81"/>
      <c r="C26" s="82"/>
      <c r="D26" s="83"/>
      <c r="E26" s="83"/>
      <c r="F26" s="83"/>
      <c r="G26" s="83"/>
      <c r="H26" s="126"/>
      <c r="I26" s="113"/>
      <c r="J26" s="126"/>
      <c r="K26" s="113"/>
      <c r="L26" s="126"/>
      <c r="M26" s="113"/>
      <c r="N26" s="126"/>
      <c r="O26" s="113"/>
      <c r="P26" s="7" t="str">
        <f>IF(B26="","",YEAR(申込書!$C$60)-YEAR(申込一覧表!B26))</f>
        <v/>
      </c>
      <c r="Q26" s="11"/>
      <c r="R26" s="12">
        <f t="shared" si="0"/>
        <v>0</v>
      </c>
      <c r="S26" s="12">
        <f t="shared" si="1"/>
        <v>0</v>
      </c>
      <c r="T26" s="4" t="str">
        <f t="shared" si="2"/>
        <v/>
      </c>
      <c r="U26" s="4" t="str">
        <f t="shared" si="3"/>
        <v/>
      </c>
      <c r="X26" s="4">
        <f t="shared" si="4"/>
        <v>0</v>
      </c>
      <c r="Y26" s="4">
        <f t="shared" si="12"/>
        <v>0</v>
      </c>
      <c r="Z26" s="4" t="str">
        <f t="shared" si="13"/>
        <v/>
      </c>
      <c r="AA26" s="4" t="str">
        <f t="shared" si="5"/>
        <v/>
      </c>
      <c r="AB26" s="12">
        <f t="shared" si="14"/>
        <v>0</v>
      </c>
      <c r="AC26" s="4" t="str">
        <f t="shared" si="6"/>
        <v/>
      </c>
      <c r="AD26" s="4">
        <v>0</v>
      </c>
      <c r="AE26" s="4" t="str">
        <f t="shared" si="7"/>
        <v xml:space="preserve"> </v>
      </c>
      <c r="AF26" s="4" t="str">
        <f t="shared" si="8"/>
        <v xml:space="preserve">  </v>
      </c>
      <c r="AG26" s="4" t="str">
        <f t="shared" si="15"/>
        <v/>
      </c>
      <c r="AH26" s="4" t="str">
        <f t="shared" si="16"/>
        <v/>
      </c>
      <c r="AI26" s="4" t="str">
        <f t="shared" si="9"/>
        <v/>
      </c>
      <c r="AJ26" s="4" t="str">
        <f t="shared" si="17"/>
        <v/>
      </c>
      <c r="AK26" s="4" t="str">
        <f t="shared" si="18"/>
        <v/>
      </c>
      <c r="AL26" s="4" t="str">
        <f t="shared" si="19"/>
        <v/>
      </c>
      <c r="AM26" s="4" t="str">
        <f t="shared" si="20"/>
        <v/>
      </c>
      <c r="AN26" s="4" t="str">
        <f t="shared" si="21"/>
        <v/>
      </c>
      <c r="AO26" s="4" t="str">
        <f t="shared" si="22"/>
        <v/>
      </c>
      <c r="AP26" s="4">
        <f t="shared" si="10"/>
        <v>0</v>
      </c>
      <c r="AQ26" s="4" t="str">
        <f t="shared" si="23"/>
        <v>999:99.99</v>
      </c>
      <c r="AR26" s="4" t="str">
        <f t="shared" si="24"/>
        <v>999:99.99</v>
      </c>
      <c r="AS26" s="4" t="str">
        <f t="shared" si="25"/>
        <v>999:99.99</v>
      </c>
      <c r="AT26" s="4" t="str">
        <f t="shared" si="26"/>
        <v>999:99.99</v>
      </c>
      <c r="AU26" s="4" t="str">
        <f t="shared" si="27"/>
        <v/>
      </c>
      <c r="AV26" s="4" t="str">
        <f t="shared" si="28"/>
        <v/>
      </c>
    </row>
    <row r="27" spans="1:48" ht="16.5" customHeight="1">
      <c r="A27" s="7" t="str">
        <f t="shared" si="11"/>
        <v/>
      </c>
      <c r="B27" s="81"/>
      <c r="C27" s="82"/>
      <c r="D27" s="83"/>
      <c r="E27" s="83"/>
      <c r="F27" s="83"/>
      <c r="G27" s="83"/>
      <c r="H27" s="126"/>
      <c r="I27" s="113"/>
      <c r="J27" s="126"/>
      <c r="K27" s="113"/>
      <c r="L27" s="126"/>
      <c r="M27" s="113"/>
      <c r="N27" s="126"/>
      <c r="O27" s="113"/>
      <c r="P27" s="7" t="str">
        <f>IF(B27="","",YEAR(申込書!$C$60)-YEAR(申込一覧表!B27))</f>
        <v/>
      </c>
      <c r="Q27" s="11"/>
      <c r="R27" s="12">
        <f t="shared" si="0"/>
        <v>0</v>
      </c>
      <c r="S27" s="12">
        <f t="shared" si="1"/>
        <v>0</v>
      </c>
      <c r="T27" s="4" t="str">
        <f t="shared" si="2"/>
        <v/>
      </c>
      <c r="U27" s="4" t="str">
        <f t="shared" si="3"/>
        <v/>
      </c>
      <c r="X27" s="4">
        <f t="shared" si="4"/>
        <v>0</v>
      </c>
      <c r="Y27" s="4">
        <f t="shared" si="12"/>
        <v>0</v>
      </c>
      <c r="Z27" s="4" t="str">
        <f t="shared" si="13"/>
        <v/>
      </c>
      <c r="AA27" s="4" t="str">
        <f t="shared" si="5"/>
        <v/>
      </c>
      <c r="AB27" s="12">
        <f t="shared" si="14"/>
        <v>0</v>
      </c>
      <c r="AC27" s="4" t="str">
        <f t="shared" si="6"/>
        <v/>
      </c>
      <c r="AD27" s="4">
        <v>0</v>
      </c>
      <c r="AE27" s="4" t="str">
        <f t="shared" si="7"/>
        <v xml:space="preserve"> </v>
      </c>
      <c r="AF27" s="4" t="str">
        <f t="shared" si="8"/>
        <v xml:space="preserve">  </v>
      </c>
      <c r="AG27" s="4" t="str">
        <f t="shared" si="15"/>
        <v/>
      </c>
      <c r="AH27" s="4" t="str">
        <f t="shared" si="16"/>
        <v/>
      </c>
      <c r="AI27" s="4" t="str">
        <f t="shared" si="9"/>
        <v/>
      </c>
      <c r="AJ27" s="4" t="str">
        <f t="shared" si="17"/>
        <v/>
      </c>
      <c r="AK27" s="4" t="str">
        <f t="shared" si="18"/>
        <v/>
      </c>
      <c r="AL27" s="4" t="str">
        <f t="shared" si="19"/>
        <v/>
      </c>
      <c r="AM27" s="4" t="str">
        <f t="shared" si="20"/>
        <v/>
      </c>
      <c r="AN27" s="4" t="str">
        <f t="shared" si="21"/>
        <v/>
      </c>
      <c r="AO27" s="4" t="str">
        <f t="shared" si="22"/>
        <v/>
      </c>
      <c r="AP27" s="4">
        <f t="shared" si="10"/>
        <v>0</v>
      </c>
      <c r="AQ27" s="4" t="str">
        <f t="shared" si="23"/>
        <v>999:99.99</v>
      </c>
      <c r="AR27" s="4" t="str">
        <f t="shared" si="24"/>
        <v>999:99.99</v>
      </c>
      <c r="AS27" s="4" t="str">
        <f t="shared" si="25"/>
        <v>999:99.99</v>
      </c>
      <c r="AT27" s="4" t="str">
        <f t="shared" si="26"/>
        <v>999:99.99</v>
      </c>
      <c r="AU27" s="4" t="str">
        <f t="shared" si="27"/>
        <v/>
      </c>
      <c r="AV27" s="4" t="str">
        <f t="shared" si="28"/>
        <v/>
      </c>
    </row>
    <row r="28" spans="1:48" ht="16.5" customHeight="1">
      <c r="A28" s="7" t="str">
        <f t="shared" si="11"/>
        <v/>
      </c>
      <c r="B28" s="81"/>
      <c r="C28" s="82"/>
      <c r="D28" s="83"/>
      <c r="E28" s="83"/>
      <c r="F28" s="83"/>
      <c r="G28" s="83"/>
      <c r="H28" s="126"/>
      <c r="I28" s="113"/>
      <c r="J28" s="126"/>
      <c r="K28" s="113"/>
      <c r="L28" s="126"/>
      <c r="M28" s="113"/>
      <c r="N28" s="126"/>
      <c r="O28" s="113"/>
      <c r="P28" s="7" t="str">
        <f>IF(B28="","",YEAR(申込書!$C$60)-YEAR(申込一覧表!B28))</f>
        <v/>
      </c>
      <c r="Q28" s="11"/>
      <c r="R28" s="12">
        <f t="shared" si="0"/>
        <v>0</v>
      </c>
      <c r="S28" s="12">
        <f t="shared" si="1"/>
        <v>0</v>
      </c>
      <c r="T28" s="4" t="str">
        <f t="shared" si="2"/>
        <v/>
      </c>
      <c r="U28" s="4" t="str">
        <f t="shared" si="3"/>
        <v/>
      </c>
      <c r="X28" s="4">
        <f t="shared" si="4"/>
        <v>0</v>
      </c>
      <c r="Y28" s="4">
        <f t="shared" si="12"/>
        <v>0</v>
      </c>
      <c r="Z28" s="4" t="str">
        <f t="shared" si="13"/>
        <v/>
      </c>
      <c r="AA28" s="4" t="str">
        <f t="shared" si="5"/>
        <v/>
      </c>
      <c r="AB28" s="12">
        <f t="shared" si="14"/>
        <v>0</v>
      </c>
      <c r="AC28" s="4" t="str">
        <f t="shared" si="6"/>
        <v/>
      </c>
      <c r="AD28" s="4">
        <v>0</v>
      </c>
      <c r="AE28" s="4" t="str">
        <f t="shared" si="7"/>
        <v xml:space="preserve"> </v>
      </c>
      <c r="AF28" s="4" t="str">
        <f t="shared" si="8"/>
        <v xml:space="preserve">  </v>
      </c>
      <c r="AG28" s="4" t="str">
        <f t="shared" si="15"/>
        <v/>
      </c>
      <c r="AH28" s="4" t="str">
        <f t="shared" si="16"/>
        <v/>
      </c>
      <c r="AI28" s="4" t="str">
        <f t="shared" si="9"/>
        <v/>
      </c>
      <c r="AJ28" s="4" t="str">
        <f t="shared" si="17"/>
        <v/>
      </c>
      <c r="AK28" s="4" t="str">
        <f t="shared" si="18"/>
        <v/>
      </c>
      <c r="AL28" s="4" t="str">
        <f t="shared" si="19"/>
        <v/>
      </c>
      <c r="AM28" s="4" t="str">
        <f t="shared" si="20"/>
        <v/>
      </c>
      <c r="AN28" s="4" t="str">
        <f t="shared" si="21"/>
        <v/>
      </c>
      <c r="AO28" s="4" t="str">
        <f t="shared" si="22"/>
        <v/>
      </c>
      <c r="AP28" s="4">
        <f t="shared" si="10"/>
        <v>0</v>
      </c>
      <c r="AQ28" s="4" t="str">
        <f t="shared" si="23"/>
        <v>999:99.99</v>
      </c>
      <c r="AR28" s="4" t="str">
        <f t="shared" si="24"/>
        <v>999:99.99</v>
      </c>
      <c r="AS28" s="4" t="str">
        <f t="shared" si="25"/>
        <v>999:99.99</v>
      </c>
      <c r="AT28" s="4" t="str">
        <f t="shared" si="26"/>
        <v>999:99.99</v>
      </c>
      <c r="AU28" s="4" t="str">
        <f t="shared" si="27"/>
        <v/>
      </c>
      <c r="AV28" s="4" t="str">
        <f t="shared" si="28"/>
        <v/>
      </c>
    </row>
    <row r="29" spans="1:48" ht="16.5" customHeight="1">
      <c r="A29" s="7" t="str">
        <f t="shared" si="11"/>
        <v/>
      </c>
      <c r="B29" s="81"/>
      <c r="C29" s="82"/>
      <c r="D29" s="83"/>
      <c r="E29" s="83"/>
      <c r="F29" s="83"/>
      <c r="G29" s="83"/>
      <c r="H29" s="126"/>
      <c r="I29" s="113"/>
      <c r="J29" s="126"/>
      <c r="K29" s="113"/>
      <c r="L29" s="126"/>
      <c r="M29" s="113"/>
      <c r="N29" s="126"/>
      <c r="O29" s="113"/>
      <c r="P29" s="7" t="str">
        <f>IF(B29="","",YEAR(申込書!$C$60)-YEAR(申込一覧表!B29))</f>
        <v/>
      </c>
      <c r="Q29" s="11"/>
      <c r="R29" s="12">
        <f t="shared" si="0"/>
        <v>0</v>
      </c>
      <c r="S29" s="12">
        <f t="shared" si="1"/>
        <v>0</v>
      </c>
      <c r="T29" s="4" t="str">
        <f t="shared" si="2"/>
        <v/>
      </c>
      <c r="U29" s="4" t="str">
        <f t="shared" si="3"/>
        <v/>
      </c>
      <c r="X29" s="4">
        <f t="shared" si="4"/>
        <v>0</v>
      </c>
      <c r="Y29" s="4">
        <f t="shared" si="12"/>
        <v>0</v>
      </c>
      <c r="Z29" s="4" t="str">
        <f t="shared" si="13"/>
        <v/>
      </c>
      <c r="AA29" s="4" t="str">
        <f t="shared" si="5"/>
        <v/>
      </c>
      <c r="AB29" s="12">
        <f t="shared" si="14"/>
        <v>0</v>
      </c>
      <c r="AC29" s="4" t="str">
        <f t="shared" si="6"/>
        <v/>
      </c>
      <c r="AD29" s="4">
        <v>0</v>
      </c>
      <c r="AE29" s="4" t="str">
        <f t="shared" si="7"/>
        <v xml:space="preserve"> </v>
      </c>
      <c r="AF29" s="4" t="str">
        <f t="shared" si="8"/>
        <v xml:space="preserve">  </v>
      </c>
      <c r="AG29" s="4" t="str">
        <f t="shared" si="15"/>
        <v/>
      </c>
      <c r="AH29" s="4" t="str">
        <f t="shared" si="16"/>
        <v/>
      </c>
      <c r="AI29" s="4" t="str">
        <f t="shared" si="9"/>
        <v/>
      </c>
      <c r="AJ29" s="4" t="str">
        <f t="shared" si="17"/>
        <v/>
      </c>
      <c r="AK29" s="4" t="str">
        <f t="shared" si="18"/>
        <v/>
      </c>
      <c r="AL29" s="4" t="str">
        <f t="shared" si="19"/>
        <v/>
      </c>
      <c r="AM29" s="4" t="str">
        <f t="shared" si="20"/>
        <v/>
      </c>
      <c r="AN29" s="4" t="str">
        <f t="shared" si="21"/>
        <v/>
      </c>
      <c r="AO29" s="4" t="str">
        <f t="shared" si="22"/>
        <v/>
      </c>
      <c r="AP29" s="4">
        <f t="shared" si="10"/>
        <v>0</v>
      </c>
      <c r="AQ29" s="4" t="str">
        <f t="shared" si="23"/>
        <v>999:99.99</v>
      </c>
      <c r="AR29" s="4" t="str">
        <f t="shared" si="24"/>
        <v>999:99.99</v>
      </c>
      <c r="AS29" s="4" t="str">
        <f t="shared" si="25"/>
        <v>999:99.99</v>
      </c>
      <c r="AT29" s="4" t="str">
        <f t="shared" si="26"/>
        <v>999:99.99</v>
      </c>
      <c r="AU29" s="4" t="str">
        <f t="shared" si="27"/>
        <v/>
      </c>
      <c r="AV29" s="4" t="str">
        <f t="shared" si="28"/>
        <v/>
      </c>
    </row>
    <row r="30" spans="1:48" ht="16.5" customHeight="1">
      <c r="A30" s="7" t="str">
        <f t="shared" si="11"/>
        <v/>
      </c>
      <c r="B30" s="81"/>
      <c r="C30" s="82"/>
      <c r="D30" s="83"/>
      <c r="E30" s="83"/>
      <c r="F30" s="83"/>
      <c r="G30" s="83"/>
      <c r="H30" s="126"/>
      <c r="I30" s="113"/>
      <c r="J30" s="126"/>
      <c r="K30" s="113"/>
      <c r="L30" s="126"/>
      <c r="M30" s="113"/>
      <c r="N30" s="126"/>
      <c r="O30" s="113"/>
      <c r="P30" s="7" t="str">
        <f>IF(B30="","",YEAR(申込書!$C$60)-YEAR(申込一覧表!B30))</f>
        <v/>
      </c>
      <c r="Q30" s="11"/>
      <c r="R30" s="12">
        <f t="shared" si="0"/>
        <v>0</v>
      </c>
      <c r="S30" s="12">
        <f t="shared" si="1"/>
        <v>0</v>
      </c>
      <c r="T30" s="4" t="str">
        <f t="shared" si="2"/>
        <v/>
      </c>
      <c r="U30" s="4" t="str">
        <f t="shared" si="3"/>
        <v/>
      </c>
      <c r="X30" s="4">
        <f t="shared" si="4"/>
        <v>0</v>
      </c>
      <c r="Y30" s="4">
        <f t="shared" si="12"/>
        <v>0</v>
      </c>
      <c r="Z30" s="4" t="str">
        <f t="shared" si="13"/>
        <v/>
      </c>
      <c r="AA30" s="4" t="str">
        <f t="shared" si="5"/>
        <v/>
      </c>
      <c r="AB30" s="12">
        <f t="shared" si="14"/>
        <v>0</v>
      </c>
      <c r="AC30" s="4" t="str">
        <f t="shared" si="6"/>
        <v/>
      </c>
      <c r="AD30" s="4">
        <v>0</v>
      </c>
      <c r="AE30" s="4" t="str">
        <f t="shared" si="7"/>
        <v xml:space="preserve"> </v>
      </c>
      <c r="AF30" s="4" t="str">
        <f t="shared" si="8"/>
        <v xml:space="preserve">  </v>
      </c>
      <c r="AG30" s="4" t="str">
        <f t="shared" si="15"/>
        <v/>
      </c>
      <c r="AH30" s="4" t="str">
        <f t="shared" si="16"/>
        <v/>
      </c>
      <c r="AI30" s="4" t="str">
        <f t="shared" si="9"/>
        <v/>
      </c>
      <c r="AJ30" s="4" t="str">
        <f t="shared" si="17"/>
        <v/>
      </c>
      <c r="AK30" s="4" t="str">
        <f t="shared" si="18"/>
        <v/>
      </c>
      <c r="AL30" s="4" t="str">
        <f t="shared" si="19"/>
        <v/>
      </c>
      <c r="AM30" s="4" t="str">
        <f t="shared" si="20"/>
        <v/>
      </c>
      <c r="AN30" s="4" t="str">
        <f t="shared" si="21"/>
        <v/>
      </c>
      <c r="AO30" s="4" t="str">
        <f t="shared" si="22"/>
        <v/>
      </c>
      <c r="AP30" s="4">
        <f t="shared" si="10"/>
        <v>0</v>
      </c>
      <c r="AQ30" s="4" t="str">
        <f t="shared" si="23"/>
        <v>999:99.99</v>
      </c>
      <c r="AR30" s="4" t="str">
        <f t="shared" si="24"/>
        <v>999:99.99</v>
      </c>
      <c r="AS30" s="4" t="str">
        <f t="shared" si="25"/>
        <v>999:99.99</v>
      </c>
      <c r="AT30" s="4" t="str">
        <f t="shared" si="26"/>
        <v>999:99.99</v>
      </c>
      <c r="AU30" s="4" t="str">
        <f t="shared" si="27"/>
        <v/>
      </c>
      <c r="AV30" s="4" t="str">
        <f t="shared" si="28"/>
        <v/>
      </c>
    </row>
    <row r="31" spans="1:48" ht="16.5" customHeight="1">
      <c r="A31" s="7" t="str">
        <f t="shared" si="11"/>
        <v/>
      </c>
      <c r="B31" s="81"/>
      <c r="C31" s="82"/>
      <c r="D31" s="83"/>
      <c r="E31" s="83"/>
      <c r="F31" s="83"/>
      <c r="G31" s="83"/>
      <c r="H31" s="126"/>
      <c r="I31" s="113"/>
      <c r="J31" s="126"/>
      <c r="K31" s="113"/>
      <c r="L31" s="126"/>
      <c r="M31" s="113"/>
      <c r="N31" s="126"/>
      <c r="O31" s="113"/>
      <c r="P31" s="7" t="str">
        <f>IF(B31="","",YEAR(申込書!$C$60)-YEAR(申込一覧表!B31))</f>
        <v/>
      </c>
      <c r="Q31" s="11"/>
      <c r="R31" s="12">
        <f t="shared" si="0"/>
        <v>0</v>
      </c>
      <c r="S31" s="12">
        <f t="shared" si="1"/>
        <v>0</v>
      </c>
      <c r="T31" s="4" t="str">
        <f t="shared" si="2"/>
        <v/>
      </c>
      <c r="U31" s="4" t="str">
        <f t="shared" si="3"/>
        <v/>
      </c>
      <c r="X31" s="4">
        <f t="shared" si="4"/>
        <v>0</v>
      </c>
      <c r="Y31" s="4">
        <f t="shared" si="12"/>
        <v>0</v>
      </c>
      <c r="Z31" s="4" t="str">
        <f t="shared" si="13"/>
        <v/>
      </c>
      <c r="AA31" s="4" t="str">
        <f t="shared" si="5"/>
        <v/>
      </c>
      <c r="AB31" s="12">
        <f t="shared" si="14"/>
        <v>0</v>
      </c>
      <c r="AC31" s="4" t="str">
        <f t="shared" si="6"/>
        <v/>
      </c>
      <c r="AD31" s="4">
        <v>0</v>
      </c>
      <c r="AE31" s="4" t="str">
        <f t="shared" si="7"/>
        <v xml:space="preserve"> </v>
      </c>
      <c r="AF31" s="4" t="str">
        <f t="shared" si="8"/>
        <v xml:space="preserve">  </v>
      </c>
      <c r="AG31" s="4" t="str">
        <f t="shared" si="15"/>
        <v/>
      </c>
      <c r="AH31" s="4" t="str">
        <f t="shared" si="16"/>
        <v/>
      </c>
      <c r="AI31" s="4" t="str">
        <f t="shared" si="9"/>
        <v/>
      </c>
      <c r="AJ31" s="4" t="str">
        <f t="shared" si="17"/>
        <v/>
      </c>
      <c r="AK31" s="4" t="str">
        <f t="shared" si="18"/>
        <v/>
      </c>
      <c r="AL31" s="4" t="str">
        <f t="shared" si="19"/>
        <v/>
      </c>
      <c r="AM31" s="4" t="str">
        <f t="shared" si="20"/>
        <v/>
      </c>
      <c r="AN31" s="4" t="str">
        <f t="shared" si="21"/>
        <v/>
      </c>
      <c r="AO31" s="4" t="str">
        <f t="shared" si="22"/>
        <v/>
      </c>
      <c r="AP31" s="4">
        <f t="shared" si="10"/>
        <v>0</v>
      </c>
      <c r="AQ31" s="4" t="str">
        <f t="shared" si="23"/>
        <v>999:99.99</v>
      </c>
      <c r="AR31" s="4" t="str">
        <f t="shared" si="24"/>
        <v>999:99.99</v>
      </c>
      <c r="AS31" s="4" t="str">
        <f t="shared" si="25"/>
        <v>999:99.99</v>
      </c>
      <c r="AT31" s="4" t="str">
        <f t="shared" si="26"/>
        <v>999:99.99</v>
      </c>
      <c r="AU31" s="4" t="str">
        <f t="shared" si="27"/>
        <v/>
      </c>
      <c r="AV31" s="4" t="str">
        <f t="shared" si="28"/>
        <v/>
      </c>
    </row>
    <row r="32" spans="1:48" ht="16.5" customHeight="1">
      <c r="A32" s="7" t="str">
        <f t="shared" si="11"/>
        <v/>
      </c>
      <c r="B32" s="81"/>
      <c r="C32" s="82"/>
      <c r="D32" s="83"/>
      <c r="E32" s="83"/>
      <c r="F32" s="83"/>
      <c r="G32" s="83"/>
      <c r="H32" s="126"/>
      <c r="I32" s="113"/>
      <c r="J32" s="126"/>
      <c r="K32" s="113"/>
      <c r="L32" s="126"/>
      <c r="M32" s="113"/>
      <c r="N32" s="126"/>
      <c r="O32" s="113"/>
      <c r="P32" s="7" t="str">
        <f>IF(B32="","",YEAR(申込書!$C$60)-YEAR(申込一覧表!B32))</f>
        <v/>
      </c>
      <c r="Q32" s="11"/>
      <c r="R32" s="12">
        <f t="shared" si="0"/>
        <v>0</v>
      </c>
      <c r="S32" s="12">
        <f t="shared" si="1"/>
        <v>0</v>
      </c>
      <c r="T32" s="4" t="str">
        <f t="shared" si="2"/>
        <v/>
      </c>
      <c r="U32" s="4" t="str">
        <f t="shared" si="3"/>
        <v/>
      </c>
      <c r="X32" s="4">
        <f t="shared" si="4"/>
        <v>0</v>
      </c>
      <c r="Y32" s="4">
        <f t="shared" si="12"/>
        <v>0</v>
      </c>
      <c r="Z32" s="4" t="str">
        <f t="shared" si="13"/>
        <v/>
      </c>
      <c r="AA32" s="4" t="str">
        <f t="shared" si="5"/>
        <v/>
      </c>
      <c r="AB32" s="12">
        <f t="shared" si="14"/>
        <v>0</v>
      </c>
      <c r="AC32" s="4" t="str">
        <f t="shared" si="6"/>
        <v/>
      </c>
      <c r="AD32" s="4">
        <v>0</v>
      </c>
      <c r="AE32" s="4" t="str">
        <f t="shared" si="7"/>
        <v xml:space="preserve"> </v>
      </c>
      <c r="AF32" s="4" t="str">
        <f t="shared" si="8"/>
        <v xml:space="preserve">  </v>
      </c>
      <c r="AG32" s="4" t="str">
        <f t="shared" si="15"/>
        <v/>
      </c>
      <c r="AH32" s="4" t="str">
        <f t="shared" si="16"/>
        <v/>
      </c>
      <c r="AI32" s="4" t="str">
        <f t="shared" si="9"/>
        <v/>
      </c>
      <c r="AJ32" s="4" t="str">
        <f t="shared" si="17"/>
        <v/>
      </c>
      <c r="AK32" s="4" t="str">
        <f t="shared" si="18"/>
        <v/>
      </c>
      <c r="AL32" s="4" t="str">
        <f t="shared" si="19"/>
        <v/>
      </c>
      <c r="AM32" s="4" t="str">
        <f t="shared" si="20"/>
        <v/>
      </c>
      <c r="AN32" s="4" t="str">
        <f t="shared" si="21"/>
        <v/>
      </c>
      <c r="AO32" s="4" t="str">
        <f t="shared" si="22"/>
        <v/>
      </c>
      <c r="AP32" s="4">
        <f t="shared" si="10"/>
        <v>0</v>
      </c>
      <c r="AQ32" s="4" t="str">
        <f t="shared" si="23"/>
        <v>999:99.99</v>
      </c>
      <c r="AR32" s="4" t="str">
        <f t="shared" si="24"/>
        <v>999:99.99</v>
      </c>
      <c r="AS32" s="4" t="str">
        <f t="shared" si="25"/>
        <v>999:99.99</v>
      </c>
      <c r="AT32" s="4" t="str">
        <f t="shared" si="26"/>
        <v>999:99.99</v>
      </c>
      <c r="AU32" s="4" t="str">
        <f t="shared" si="27"/>
        <v/>
      </c>
      <c r="AV32" s="4" t="str">
        <f t="shared" si="28"/>
        <v/>
      </c>
    </row>
    <row r="33" spans="1:48" ht="16.5" customHeight="1">
      <c r="A33" s="7" t="str">
        <f t="shared" si="11"/>
        <v/>
      </c>
      <c r="B33" s="81"/>
      <c r="C33" s="82"/>
      <c r="D33" s="83"/>
      <c r="E33" s="83"/>
      <c r="F33" s="83"/>
      <c r="G33" s="83"/>
      <c r="H33" s="126"/>
      <c r="I33" s="113"/>
      <c r="J33" s="126"/>
      <c r="K33" s="113"/>
      <c r="L33" s="126"/>
      <c r="M33" s="113"/>
      <c r="N33" s="126"/>
      <c r="O33" s="113"/>
      <c r="P33" s="7" t="str">
        <f>IF(B33="","",YEAR(申込書!$C$60)-YEAR(申込一覧表!B33))</f>
        <v/>
      </c>
      <c r="Q33" s="11"/>
      <c r="R33" s="12">
        <f t="shared" si="0"/>
        <v>0</v>
      </c>
      <c r="S33" s="12">
        <f t="shared" si="1"/>
        <v>0</v>
      </c>
      <c r="T33" s="4" t="str">
        <f t="shared" si="2"/>
        <v/>
      </c>
      <c r="U33" s="4" t="str">
        <f t="shared" si="3"/>
        <v/>
      </c>
      <c r="X33" s="4">
        <f t="shared" si="4"/>
        <v>0</v>
      </c>
      <c r="Y33" s="4">
        <f t="shared" si="12"/>
        <v>0</v>
      </c>
      <c r="Z33" s="4" t="str">
        <f t="shared" si="13"/>
        <v/>
      </c>
      <c r="AA33" s="4" t="str">
        <f t="shared" si="5"/>
        <v/>
      </c>
      <c r="AB33" s="12">
        <f t="shared" si="14"/>
        <v>0</v>
      </c>
      <c r="AC33" s="4" t="str">
        <f t="shared" si="6"/>
        <v/>
      </c>
      <c r="AD33" s="4">
        <v>0</v>
      </c>
      <c r="AE33" s="4" t="str">
        <f t="shared" si="7"/>
        <v xml:space="preserve"> </v>
      </c>
      <c r="AF33" s="4" t="str">
        <f t="shared" si="8"/>
        <v xml:space="preserve">  </v>
      </c>
      <c r="AG33" s="4" t="str">
        <f t="shared" si="15"/>
        <v/>
      </c>
      <c r="AH33" s="4" t="str">
        <f t="shared" si="16"/>
        <v/>
      </c>
      <c r="AI33" s="4" t="str">
        <f t="shared" si="9"/>
        <v/>
      </c>
      <c r="AJ33" s="4" t="str">
        <f t="shared" si="17"/>
        <v/>
      </c>
      <c r="AK33" s="4" t="str">
        <f t="shared" si="18"/>
        <v/>
      </c>
      <c r="AL33" s="4" t="str">
        <f t="shared" si="19"/>
        <v/>
      </c>
      <c r="AM33" s="4" t="str">
        <f t="shared" si="20"/>
        <v/>
      </c>
      <c r="AN33" s="4" t="str">
        <f t="shared" si="21"/>
        <v/>
      </c>
      <c r="AO33" s="4" t="str">
        <f t="shared" si="22"/>
        <v/>
      </c>
      <c r="AP33" s="4">
        <f t="shared" si="10"/>
        <v>0</v>
      </c>
      <c r="AQ33" s="4" t="str">
        <f t="shared" si="23"/>
        <v>999:99.99</v>
      </c>
      <c r="AR33" s="4" t="str">
        <f t="shared" si="24"/>
        <v>999:99.99</v>
      </c>
      <c r="AS33" s="4" t="str">
        <f t="shared" si="25"/>
        <v>999:99.99</v>
      </c>
      <c r="AT33" s="4" t="str">
        <f t="shared" si="26"/>
        <v>999:99.99</v>
      </c>
      <c r="AU33" s="4" t="str">
        <f t="shared" si="27"/>
        <v/>
      </c>
      <c r="AV33" s="4" t="str">
        <f t="shared" si="28"/>
        <v/>
      </c>
    </row>
    <row r="34" spans="1:48" ht="16.5" customHeight="1">
      <c r="A34" s="7" t="str">
        <f t="shared" si="11"/>
        <v/>
      </c>
      <c r="B34" s="81"/>
      <c r="C34" s="82"/>
      <c r="D34" s="83"/>
      <c r="E34" s="83"/>
      <c r="F34" s="83"/>
      <c r="G34" s="83"/>
      <c r="H34" s="126"/>
      <c r="I34" s="113"/>
      <c r="J34" s="126"/>
      <c r="K34" s="113"/>
      <c r="L34" s="126"/>
      <c r="M34" s="113"/>
      <c r="N34" s="126"/>
      <c r="O34" s="113"/>
      <c r="P34" s="7" t="str">
        <f>IF(B34="","",YEAR(申込書!$C$60)-YEAR(申込一覧表!B34))</f>
        <v/>
      </c>
      <c r="Q34" s="11"/>
      <c r="R34" s="12">
        <f t="shared" si="0"/>
        <v>0</v>
      </c>
      <c r="S34" s="12">
        <f t="shared" si="1"/>
        <v>0</v>
      </c>
      <c r="T34" s="4" t="str">
        <f t="shared" si="2"/>
        <v/>
      </c>
      <c r="U34" s="4" t="str">
        <f t="shared" si="3"/>
        <v/>
      </c>
      <c r="X34" s="4">
        <f t="shared" si="4"/>
        <v>0</v>
      </c>
      <c r="Y34" s="4">
        <f t="shared" si="12"/>
        <v>0</v>
      </c>
      <c r="Z34" s="4" t="str">
        <f t="shared" si="13"/>
        <v/>
      </c>
      <c r="AA34" s="4" t="str">
        <f t="shared" si="5"/>
        <v/>
      </c>
      <c r="AB34" s="12">
        <f t="shared" si="14"/>
        <v>0</v>
      </c>
      <c r="AC34" s="4" t="str">
        <f t="shared" si="6"/>
        <v/>
      </c>
      <c r="AD34" s="4">
        <v>0</v>
      </c>
      <c r="AE34" s="4" t="str">
        <f t="shared" si="7"/>
        <v xml:space="preserve"> </v>
      </c>
      <c r="AF34" s="4" t="str">
        <f t="shared" si="8"/>
        <v xml:space="preserve">  </v>
      </c>
      <c r="AG34" s="4" t="str">
        <f t="shared" si="15"/>
        <v/>
      </c>
      <c r="AH34" s="4" t="str">
        <f t="shared" si="16"/>
        <v/>
      </c>
      <c r="AI34" s="4" t="str">
        <f t="shared" si="9"/>
        <v/>
      </c>
      <c r="AJ34" s="4" t="str">
        <f t="shared" si="17"/>
        <v/>
      </c>
      <c r="AK34" s="4" t="str">
        <f t="shared" si="18"/>
        <v/>
      </c>
      <c r="AL34" s="4" t="str">
        <f t="shared" si="19"/>
        <v/>
      </c>
      <c r="AM34" s="4" t="str">
        <f t="shared" si="20"/>
        <v/>
      </c>
      <c r="AN34" s="4" t="str">
        <f t="shared" si="21"/>
        <v/>
      </c>
      <c r="AO34" s="4" t="str">
        <f t="shared" si="22"/>
        <v/>
      </c>
      <c r="AP34" s="4">
        <f t="shared" si="10"/>
        <v>0</v>
      </c>
      <c r="AQ34" s="4" t="str">
        <f t="shared" si="23"/>
        <v>999:99.99</v>
      </c>
      <c r="AR34" s="4" t="str">
        <f t="shared" si="24"/>
        <v>999:99.99</v>
      </c>
      <c r="AS34" s="4" t="str">
        <f t="shared" si="25"/>
        <v>999:99.99</v>
      </c>
      <c r="AT34" s="4" t="str">
        <f t="shared" si="26"/>
        <v>999:99.99</v>
      </c>
      <c r="AU34" s="4" t="str">
        <f t="shared" si="27"/>
        <v/>
      </c>
      <c r="AV34" s="4" t="str">
        <f t="shared" si="28"/>
        <v/>
      </c>
    </row>
    <row r="35" spans="1:48" ht="16.5" customHeight="1">
      <c r="A35" s="7" t="str">
        <f t="shared" si="11"/>
        <v/>
      </c>
      <c r="B35" s="81"/>
      <c r="C35" s="82"/>
      <c r="D35" s="83"/>
      <c r="E35" s="83"/>
      <c r="F35" s="83"/>
      <c r="G35" s="83"/>
      <c r="H35" s="126"/>
      <c r="I35" s="113"/>
      <c r="J35" s="126"/>
      <c r="K35" s="113"/>
      <c r="L35" s="126"/>
      <c r="M35" s="113"/>
      <c r="N35" s="126"/>
      <c r="O35" s="113"/>
      <c r="P35" s="7" t="str">
        <f>IF(B35="","",YEAR(申込書!$C$60)-YEAR(申込一覧表!B35))</f>
        <v/>
      </c>
      <c r="Q35" s="11"/>
      <c r="R35" s="12">
        <f t="shared" si="0"/>
        <v>0</v>
      </c>
      <c r="S35" s="12">
        <f t="shared" si="1"/>
        <v>0</v>
      </c>
      <c r="T35" s="4" t="str">
        <f t="shared" si="2"/>
        <v/>
      </c>
      <c r="U35" s="4" t="str">
        <f t="shared" si="3"/>
        <v/>
      </c>
      <c r="X35" s="4">
        <f t="shared" si="4"/>
        <v>0</v>
      </c>
      <c r="Y35" s="4">
        <f t="shared" si="12"/>
        <v>0</v>
      </c>
      <c r="Z35" s="4" t="str">
        <f t="shared" si="13"/>
        <v/>
      </c>
      <c r="AA35" s="4" t="str">
        <f t="shared" si="5"/>
        <v/>
      </c>
      <c r="AB35" s="12">
        <f t="shared" si="14"/>
        <v>0</v>
      </c>
      <c r="AC35" s="4" t="str">
        <f t="shared" si="6"/>
        <v/>
      </c>
      <c r="AD35" s="4">
        <v>0</v>
      </c>
      <c r="AE35" s="4" t="str">
        <f t="shared" si="7"/>
        <v xml:space="preserve"> </v>
      </c>
      <c r="AF35" s="4" t="str">
        <f t="shared" si="8"/>
        <v xml:space="preserve">  </v>
      </c>
      <c r="AG35" s="4" t="str">
        <f t="shared" si="15"/>
        <v/>
      </c>
      <c r="AH35" s="4" t="str">
        <f t="shared" si="16"/>
        <v/>
      </c>
      <c r="AI35" s="4" t="str">
        <f t="shared" si="9"/>
        <v/>
      </c>
      <c r="AJ35" s="4" t="str">
        <f t="shared" si="17"/>
        <v/>
      </c>
      <c r="AK35" s="4" t="str">
        <f t="shared" si="18"/>
        <v/>
      </c>
      <c r="AL35" s="4" t="str">
        <f t="shared" si="19"/>
        <v/>
      </c>
      <c r="AM35" s="4" t="str">
        <f t="shared" si="20"/>
        <v/>
      </c>
      <c r="AN35" s="4" t="str">
        <f t="shared" si="21"/>
        <v/>
      </c>
      <c r="AO35" s="4" t="str">
        <f t="shared" si="22"/>
        <v/>
      </c>
      <c r="AP35" s="4">
        <f t="shared" si="10"/>
        <v>0</v>
      </c>
      <c r="AQ35" s="4" t="str">
        <f t="shared" si="23"/>
        <v>999:99.99</v>
      </c>
      <c r="AR35" s="4" t="str">
        <f t="shared" si="24"/>
        <v>999:99.99</v>
      </c>
      <c r="AS35" s="4" t="str">
        <f t="shared" si="25"/>
        <v>999:99.99</v>
      </c>
      <c r="AT35" s="4" t="str">
        <f t="shared" si="26"/>
        <v>999:99.99</v>
      </c>
      <c r="AU35" s="4" t="str">
        <f t="shared" si="27"/>
        <v/>
      </c>
      <c r="AV35" s="4" t="str">
        <f t="shared" si="28"/>
        <v/>
      </c>
    </row>
    <row r="36" spans="1:48" ht="16.5" customHeight="1">
      <c r="A36" s="7" t="str">
        <f t="shared" si="11"/>
        <v/>
      </c>
      <c r="B36" s="81"/>
      <c r="C36" s="82"/>
      <c r="D36" s="83"/>
      <c r="E36" s="83"/>
      <c r="F36" s="83"/>
      <c r="G36" s="83"/>
      <c r="H36" s="126"/>
      <c r="I36" s="113"/>
      <c r="J36" s="126"/>
      <c r="K36" s="113"/>
      <c r="L36" s="126"/>
      <c r="M36" s="113"/>
      <c r="N36" s="126"/>
      <c r="O36" s="113"/>
      <c r="P36" s="7" t="str">
        <f>IF(B36="","",YEAR(申込書!$C$60)-YEAR(申込一覧表!B36))</f>
        <v/>
      </c>
      <c r="Q36" s="11"/>
      <c r="R36" s="12">
        <f t="shared" si="0"/>
        <v>0</v>
      </c>
      <c r="S36" s="12">
        <f t="shared" si="1"/>
        <v>0</v>
      </c>
      <c r="T36" s="4" t="str">
        <f t="shared" si="2"/>
        <v/>
      </c>
      <c r="U36" s="4" t="str">
        <f t="shared" si="3"/>
        <v/>
      </c>
      <c r="X36" s="4">
        <f t="shared" si="4"/>
        <v>0</v>
      </c>
      <c r="Y36" s="4">
        <f t="shared" si="12"/>
        <v>0</v>
      </c>
      <c r="Z36" s="4" t="str">
        <f t="shared" si="13"/>
        <v/>
      </c>
      <c r="AA36" s="4" t="str">
        <f t="shared" si="5"/>
        <v/>
      </c>
      <c r="AB36" s="12">
        <f t="shared" si="14"/>
        <v>0</v>
      </c>
      <c r="AC36" s="4" t="str">
        <f t="shared" si="6"/>
        <v/>
      </c>
      <c r="AD36" s="4">
        <v>0</v>
      </c>
      <c r="AE36" s="4" t="str">
        <f t="shared" si="7"/>
        <v xml:space="preserve"> </v>
      </c>
      <c r="AF36" s="4" t="str">
        <f t="shared" si="8"/>
        <v xml:space="preserve">  </v>
      </c>
      <c r="AG36" s="4" t="str">
        <f t="shared" si="15"/>
        <v/>
      </c>
      <c r="AH36" s="4" t="str">
        <f t="shared" si="16"/>
        <v/>
      </c>
      <c r="AI36" s="4" t="str">
        <f t="shared" si="9"/>
        <v/>
      </c>
      <c r="AJ36" s="4" t="str">
        <f t="shared" si="17"/>
        <v/>
      </c>
      <c r="AK36" s="4" t="str">
        <f t="shared" si="18"/>
        <v/>
      </c>
      <c r="AL36" s="4" t="str">
        <f t="shared" si="19"/>
        <v/>
      </c>
      <c r="AM36" s="4" t="str">
        <f t="shared" si="20"/>
        <v/>
      </c>
      <c r="AN36" s="4" t="str">
        <f t="shared" si="21"/>
        <v/>
      </c>
      <c r="AO36" s="4" t="str">
        <f t="shared" si="22"/>
        <v/>
      </c>
      <c r="AP36" s="4">
        <f t="shared" si="10"/>
        <v>0</v>
      </c>
      <c r="AQ36" s="4" t="str">
        <f t="shared" si="23"/>
        <v>999:99.99</v>
      </c>
      <c r="AR36" s="4" t="str">
        <f t="shared" si="24"/>
        <v>999:99.99</v>
      </c>
      <c r="AS36" s="4" t="str">
        <f t="shared" si="25"/>
        <v>999:99.99</v>
      </c>
      <c r="AT36" s="4" t="str">
        <f t="shared" si="26"/>
        <v>999:99.99</v>
      </c>
      <c r="AU36" s="4" t="str">
        <f t="shared" si="27"/>
        <v/>
      </c>
      <c r="AV36" s="4" t="str">
        <f t="shared" si="28"/>
        <v/>
      </c>
    </row>
    <row r="37" spans="1:48" ht="16.5" customHeight="1">
      <c r="A37" s="7" t="str">
        <f t="shared" si="11"/>
        <v/>
      </c>
      <c r="B37" s="81"/>
      <c r="C37" s="82"/>
      <c r="D37" s="83"/>
      <c r="E37" s="83"/>
      <c r="F37" s="83"/>
      <c r="G37" s="83"/>
      <c r="H37" s="126"/>
      <c r="I37" s="113"/>
      <c r="J37" s="126"/>
      <c r="K37" s="113"/>
      <c r="L37" s="126"/>
      <c r="M37" s="113"/>
      <c r="N37" s="126"/>
      <c r="O37" s="113"/>
      <c r="P37" s="7" t="str">
        <f>IF(B37="","",YEAR(申込書!$C$60)-YEAR(申込一覧表!B37))</f>
        <v/>
      </c>
      <c r="Q37" s="11"/>
      <c r="R37" s="12">
        <f t="shared" si="0"/>
        <v>0</v>
      </c>
      <c r="S37" s="12">
        <f t="shared" si="1"/>
        <v>0</v>
      </c>
      <c r="T37" s="4" t="str">
        <f t="shared" si="2"/>
        <v/>
      </c>
      <c r="U37" s="4" t="str">
        <f t="shared" si="3"/>
        <v/>
      </c>
      <c r="X37" s="4">
        <f t="shared" si="4"/>
        <v>0</v>
      </c>
      <c r="Y37" s="4">
        <f t="shared" si="12"/>
        <v>0</v>
      </c>
      <c r="Z37" s="4" t="str">
        <f t="shared" si="13"/>
        <v/>
      </c>
      <c r="AA37" s="4" t="str">
        <f t="shared" si="5"/>
        <v/>
      </c>
      <c r="AB37" s="12">
        <f t="shared" si="14"/>
        <v>0</v>
      </c>
      <c r="AC37" s="4" t="str">
        <f t="shared" si="6"/>
        <v/>
      </c>
      <c r="AD37" s="4">
        <v>0</v>
      </c>
      <c r="AE37" s="4" t="str">
        <f t="shared" si="7"/>
        <v xml:space="preserve"> </v>
      </c>
      <c r="AF37" s="4" t="str">
        <f t="shared" si="8"/>
        <v xml:space="preserve">  </v>
      </c>
      <c r="AG37" s="4" t="str">
        <f t="shared" si="15"/>
        <v/>
      </c>
      <c r="AH37" s="4" t="str">
        <f t="shared" si="16"/>
        <v/>
      </c>
      <c r="AI37" s="4" t="str">
        <f t="shared" si="9"/>
        <v/>
      </c>
      <c r="AJ37" s="4" t="str">
        <f t="shared" si="17"/>
        <v/>
      </c>
      <c r="AK37" s="4" t="str">
        <f t="shared" si="18"/>
        <v/>
      </c>
      <c r="AL37" s="4" t="str">
        <f t="shared" si="19"/>
        <v/>
      </c>
      <c r="AM37" s="4" t="str">
        <f t="shared" si="20"/>
        <v/>
      </c>
      <c r="AN37" s="4" t="str">
        <f t="shared" si="21"/>
        <v/>
      </c>
      <c r="AO37" s="4" t="str">
        <f t="shared" si="22"/>
        <v/>
      </c>
      <c r="AP37" s="4">
        <f t="shared" si="10"/>
        <v>0</v>
      </c>
      <c r="AQ37" s="4" t="str">
        <f t="shared" si="23"/>
        <v>999:99.99</v>
      </c>
      <c r="AR37" s="4" t="str">
        <f t="shared" si="24"/>
        <v>999:99.99</v>
      </c>
      <c r="AS37" s="4" t="str">
        <f t="shared" si="25"/>
        <v>999:99.99</v>
      </c>
      <c r="AT37" s="4" t="str">
        <f t="shared" si="26"/>
        <v>999:99.99</v>
      </c>
      <c r="AU37" s="4" t="str">
        <f t="shared" si="27"/>
        <v/>
      </c>
      <c r="AV37" s="4" t="str">
        <f t="shared" si="28"/>
        <v/>
      </c>
    </row>
    <row r="38" spans="1:48" ht="16.5" customHeight="1">
      <c r="A38" s="7" t="str">
        <f t="shared" si="11"/>
        <v/>
      </c>
      <c r="B38" s="81"/>
      <c r="C38" s="82"/>
      <c r="D38" s="83"/>
      <c r="E38" s="83"/>
      <c r="F38" s="83"/>
      <c r="G38" s="83"/>
      <c r="H38" s="126"/>
      <c r="I38" s="113"/>
      <c r="J38" s="126"/>
      <c r="K38" s="113"/>
      <c r="L38" s="126"/>
      <c r="M38" s="113"/>
      <c r="N38" s="126"/>
      <c r="O38" s="113"/>
      <c r="P38" s="7" t="str">
        <f>IF(B38="","",YEAR(申込書!$C$60)-YEAR(申込一覧表!B38))</f>
        <v/>
      </c>
      <c r="Q38" s="11"/>
      <c r="R38" s="12">
        <f t="shared" si="0"/>
        <v>0</v>
      </c>
      <c r="S38" s="12">
        <f t="shared" si="1"/>
        <v>0</v>
      </c>
      <c r="T38" s="4" t="str">
        <f t="shared" si="2"/>
        <v/>
      </c>
      <c r="U38" s="4" t="str">
        <f t="shared" si="3"/>
        <v/>
      </c>
      <c r="X38" s="4">
        <f t="shared" si="4"/>
        <v>0</v>
      </c>
      <c r="Y38" s="4">
        <f t="shared" si="12"/>
        <v>0</v>
      </c>
      <c r="Z38" s="4" t="str">
        <f t="shared" si="13"/>
        <v/>
      </c>
      <c r="AA38" s="4" t="str">
        <f t="shared" si="5"/>
        <v/>
      </c>
      <c r="AB38" s="12">
        <f t="shared" si="14"/>
        <v>0</v>
      </c>
      <c r="AC38" s="4" t="str">
        <f t="shared" si="6"/>
        <v/>
      </c>
      <c r="AD38" s="4">
        <v>0</v>
      </c>
      <c r="AE38" s="4" t="str">
        <f t="shared" si="7"/>
        <v xml:space="preserve"> </v>
      </c>
      <c r="AF38" s="4" t="str">
        <f t="shared" si="8"/>
        <v xml:space="preserve">  </v>
      </c>
      <c r="AG38" s="4" t="str">
        <f t="shared" si="15"/>
        <v/>
      </c>
      <c r="AH38" s="4" t="str">
        <f t="shared" si="16"/>
        <v/>
      </c>
      <c r="AI38" s="4" t="str">
        <f t="shared" si="9"/>
        <v/>
      </c>
      <c r="AJ38" s="4" t="str">
        <f t="shared" si="17"/>
        <v/>
      </c>
      <c r="AK38" s="4" t="str">
        <f t="shared" si="18"/>
        <v/>
      </c>
      <c r="AL38" s="4" t="str">
        <f t="shared" si="19"/>
        <v/>
      </c>
      <c r="AM38" s="4" t="str">
        <f t="shared" si="20"/>
        <v/>
      </c>
      <c r="AN38" s="4" t="str">
        <f t="shared" si="21"/>
        <v/>
      </c>
      <c r="AO38" s="4" t="str">
        <f t="shared" si="22"/>
        <v/>
      </c>
      <c r="AP38" s="4">
        <f t="shared" si="10"/>
        <v>0</v>
      </c>
      <c r="AQ38" s="4" t="str">
        <f t="shared" si="23"/>
        <v>999:99.99</v>
      </c>
      <c r="AR38" s="4" t="str">
        <f t="shared" si="24"/>
        <v>999:99.99</v>
      </c>
      <c r="AS38" s="4" t="str">
        <f t="shared" si="25"/>
        <v>999:99.99</v>
      </c>
      <c r="AT38" s="4" t="str">
        <f t="shared" si="26"/>
        <v>999:99.99</v>
      </c>
      <c r="AU38" s="4" t="str">
        <f t="shared" si="27"/>
        <v/>
      </c>
      <c r="AV38" s="4" t="str">
        <f t="shared" si="28"/>
        <v/>
      </c>
    </row>
    <row r="39" spans="1:48" ht="16.5" customHeight="1">
      <c r="A39" s="7" t="str">
        <f t="shared" si="11"/>
        <v/>
      </c>
      <c r="B39" s="81"/>
      <c r="C39" s="82"/>
      <c r="D39" s="83"/>
      <c r="E39" s="83"/>
      <c r="F39" s="83"/>
      <c r="G39" s="83"/>
      <c r="H39" s="126"/>
      <c r="I39" s="113"/>
      <c r="J39" s="126"/>
      <c r="K39" s="113"/>
      <c r="L39" s="126"/>
      <c r="M39" s="113"/>
      <c r="N39" s="126"/>
      <c r="O39" s="113"/>
      <c r="P39" s="7" t="str">
        <f>IF(B39="","",YEAR(申込書!$C$60)-YEAR(申込一覧表!B39))</f>
        <v/>
      </c>
      <c r="Q39" s="11"/>
      <c r="R39" s="12">
        <f t="shared" si="0"/>
        <v>0</v>
      </c>
      <c r="S39" s="12">
        <f t="shared" si="1"/>
        <v>0</v>
      </c>
      <c r="T39" s="4" t="str">
        <f t="shared" si="2"/>
        <v/>
      </c>
      <c r="U39" s="4" t="str">
        <f t="shared" si="3"/>
        <v/>
      </c>
      <c r="X39" s="4">
        <f t="shared" si="4"/>
        <v>0</v>
      </c>
      <c r="Y39" s="4">
        <f t="shared" si="12"/>
        <v>0</v>
      </c>
      <c r="Z39" s="4" t="str">
        <f t="shared" si="13"/>
        <v/>
      </c>
      <c r="AA39" s="4" t="str">
        <f t="shared" si="5"/>
        <v/>
      </c>
      <c r="AB39" s="12">
        <f t="shared" si="14"/>
        <v>0</v>
      </c>
      <c r="AC39" s="4" t="str">
        <f t="shared" si="6"/>
        <v/>
      </c>
      <c r="AD39" s="4">
        <v>0</v>
      </c>
      <c r="AE39" s="4" t="str">
        <f t="shared" si="7"/>
        <v xml:space="preserve"> </v>
      </c>
      <c r="AF39" s="4" t="str">
        <f t="shared" si="8"/>
        <v xml:space="preserve">  </v>
      </c>
      <c r="AG39" s="4" t="str">
        <f t="shared" si="15"/>
        <v/>
      </c>
      <c r="AH39" s="4" t="str">
        <f t="shared" si="16"/>
        <v/>
      </c>
      <c r="AI39" s="4" t="str">
        <f t="shared" si="9"/>
        <v/>
      </c>
      <c r="AJ39" s="4" t="str">
        <f t="shared" si="17"/>
        <v/>
      </c>
      <c r="AK39" s="4" t="str">
        <f t="shared" si="18"/>
        <v/>
      </c>
      <c r="AL39" s="4" t="str">
        <f t="shared" si="19"/>
        <v/>
      </c>
      <c r="AM39" s="4" t="str">
        <f t="shared" si="20"/>
        <v/>
      </c>
      <c r="AN39" s="4" t="str">
        <f t="shared" si="21"/>
        <v/>
      </c>
      <c r="AO39" s="4" t="str">
        <f t="shared" si="22"/>
        <v/>
      </c>
      <c r="AP39" s="4">
        <f t="shared" si="10"/>
        <v>0</v>
      </c>
      <c r="AQ39" s="4" t="str">
        <f t="shared" si="23"/>
        <v>999:99.99</v>
      </c>
      <c r="AR39" s="4" t="str">
        <f t="shared" si="24"/>
        <v>999:99.99</v>
      </c>
      <c r="AS39" s="4" t="str">
        <f t="shared" si="25"/>
        <v>999:99.99</v>
      </c>
      <c r="AT39" s="4" t="str">
        <f t="shared" si="26"/>
        <v>999:99.99</v>
      </c>
      <c r="AU39" s="4" t="str">
        <f t="shared" si="27"/>
        <v/>
      </c>
      <c r="AV39" s="4" t="str">
        <f t="shared" si="28"/>
        <v/>
      </c>
    </row>
    <row r="40" spans="1:48" ht="16.5" customHeight="1">
      <c r="A40" s="7" t="str">
        <f t="shared" si="11"/>
        <v/>
      </c>
      <c r="B40" s="81"/>
      <c r="C40" s="82"/>
      <c r="D40" s="83"/>
      <c r="E40" s="83"/>
      <c r="F40" s="83"/>
      <c r="G40" s="83"/>
      <c r="H40" s="126"/>
      <c r="I40" s="113"/>
      <c r="J40" s="126"/>
      <c r="K40" s="113"/>
      <c r="L40" s="126"/>
      <c r="M40" s="113"/>
      <c r="N40" s="126"/>
      <c r="O40" s="113"/>
      <c r="P40" s="7" t="str">
        <f>IF(B40="","",YEAR(申込書!$C$60)-YEAR(申込一覧表!B40))</f>
        <v/>
      </c>
      <c r="Q40" s="11"/>
      <c r="R40" s="12">
        <f t="shared" si="0"/>
        <v>0</v>
      </c>
      <c r="S40" s="12">
        <f t="shared" si="1"/>
        <v>0</v>
      </c>
      <c r="T40" s="4" t="str">
        <f t="shared" si="2"/>
        <v/>
      </c>
      <c r="U40" s="4" t="str">
        <f t="shared" si="3"/>
        <v/>
      </c>
      <c r="X40" s="4">
        <f t="shared" si="4"/>
        <v>0</v>
      </c>
      <c r="Y40" s="4">
        <f t="shared" si="12"/>
        <v>0</v>
      </c>
      <c r="Z40" s="4" t="str">
        <f t="shared" si="13"/>
        <v/>
      </c>
      <c r="AA40" s="4" t="str">
        <f t="shared" si="5"/>
        <v/>
      </c>
      <c r="AB40" s="12">
        <f t="shared" si="14"/>
        <v>0</v>
      </c>
      <c r="AC40" s="4" t="str">
        <f t="shared" si="6"/>
        <v/>
      </c>
      <c r="AD40" s="4">
        <v>0</v>
      </c>
      <c r="AE40" s="4" t="str">
        <f t="shared" si="7"/>
        <v xml:space="preserve"> </v>
      </c>
      <c r="AF40" s="4" t="str">
        <f t="shared" si="8"/>
        <v xml:space="preserve">  </v>
      </c>
      <c r="AG40" s="4" t="str">
        <f t="shared" si="15"/>
        <v/>
      </c>
      <c r="AH40" s="4" t="str">
        <f t="shared" si="16"/>
        <v/>
      </c>
      <c r="AI40" s="4" t="str">
        <f t="shared" si="9"/>
        <v/>
      </c>
      <c r="AJ40" s="4" t="str">
        <f t="shared" si="17"/>
        <v/>
      </c>
      <c r="AK40" s="4" t="str">
        <f t="shared" si="18"/>
        <v/>
      </c>
      <c r="AL40" s="4" t="str">
        <f t="shared" si="19"/>
        <v/>
      </c>
      <c r="AM40" s="4" t="str">
        <f t="shared" si="20"/>
        <v/>
      </c>
      <c r="AN40" s="4" t="str">
        <f t="shared" si="21"/>
        <v/>
      </c>
      <c r="AO40" s="4" t="str">
        <f t="shared" si="22"/>
        <v/>
      </c>
      <c r="AP40" s="4">
        <f t="shared" si="10"/>
        <v>0</v>
      </c>
      <c r="AQ40" s="4" t="str">
        <f t="shared" si="23"/>
        <v>999:99.99</v>
      </c>
      <c r="AR40" s="4" t="str">
        <f t="shared" si="24"/>
        <v>999:99.99</v>
      </c>
      <c r="AS40" s="4" t="str">
        <f t="shared" si="25"/>
        <v>999:99.99</v>
      </c>
      <c r="AT40" s="4" t="str">
        <f t="shared" si="26"/>
        <v>999:99.99</v>
      </c>
      <c r="AU40" s="4" t="str">
        <f t="shared" si="27"/>
        <v/>
      </c>
      <c r="AV40" s="4" t="str">
        <f t="shared" si="28"/>
        <v/>
      </c>
    </row>
    <row r="41" spans="1:48" ht="16.5" customHeight="1">
      <c r="A41" s="7" t="str">
        <f t="shared" si="11"/>
        <v/>
      </c>
      <c r="B41" s="81"/>
      <c r="C41" s="82"/>
      <c r="D41" s="83"/>
      <c r="E41" s="83"/>
      <c r="F41" s="83"/>
      <c r="G41" s="83"/>
      <c r="H41" s="126"/>
      <c r="I41" s="113"/>
      <c r="J41" s="126"/>
      <c r="K41" s="113"/>
      <c r="L41" s="126"/>
      <c r="M41" s="113"/>
      <c r="N41" s="126"/>
      <c r="O41" s="113"/>
      <c r="P41" s="7" t="str">
        <f>IF(B41="","",YEAR(申込書!$C$60)-YEAR(申込一覧表!B41))</f>
        <v/>
      </c>
      <c r="Q41" s="11"/>
      <c r="R41" s="12">
        <f t="shared" si="0"/>
        <v>0</v>
      </c>
      <c r="S41" s="12">
        <f t="shared" si="1"/>
        <v>0</v>
      </c>
      <c r="T41" s="4" t="str">
        <f t="shared" si="2"/>
        <v/>
      </c>
      <c r="U41" s="4" t="str">
        <f t="shared" si="3"/>
        <v/>
      </c>
      <c r="X41" s="4">
        <f t="shared" si="4"/>
        <v>0</v>
      </c>
      <c r="Y41" s="4">
        <f t="shared" si="12"/>
        <v>0</v>
      </c>
      <c r="Z41" s="4" t="str">
        <f t="shared" si="13"/>
        <v/>
      </c>
      <c r="AA41" s="4" t="str">
        <f t="shared" si="5"/>
        <v/>
      </c>
      <c r="AB41" s="12">
        <f t="shared" si="14"/>
        <v>0</v>
      </c>
      <c r="AC41" s="4" t="str">
        <f t="shared" si="6"/>
        <v/>
      </c>
      <c r="AD41" s="4">
        <v>0</v>
      </c>
      <c r="AE41" s="4" t="str">
        <f t="shared" si="7"/>
        <v xml:space="preserve"> </v>
      </c>
      <c r="AF41" s="4" t="str">
        <f t="shared" si="8"/>
        <v xml:space="preserve">  </v>
      </c>
      <c r="AG41" s="4" t="str">
        <f t="shared" si="15"/>
        <v/>
      </c>
      <c r="AH41" s="4" t="str">
        <f t="shared" si="16"/>
        <v/>
      </c>
      <c r="AI41" s="4" t="str">
        <f t="shared" si="9"/>
        <v/>
      </c>
      <c r="AJ41" s="4" t="str">
        <f t="shared" si="17"/>
        <v/>
      </c>
      <c r="AK41" s="4" t="str">
        <f t="shared" si="18"/>
        <v/>
      </c>
      <c r="AL41" s="4" t="str">
        <f t="shared" si="19"/>
        <v/>
      </c>
      <c r="AM41" s="4" t="str">
        <f t="shared" si="20"/>
        <v/>
      </c>
      <c r="AN41" s="4" t="str">
        <f t="shared" si="21"/>
        <v/>
      </c>
      <c r="AO41" s="4" t="str">
        <f t="shared" si="22"/>
        <v/>
      </c>
      <c r="AP41" s="4">
        <f t="shared" si="10"/>
        <v>0</v>
      </c>
      <c r="AQ41" s="4" t="str">
        <f t="shared" si="23"/>
        <v>999:99.99</v>
      </c>
      <c r="AR41" s="4" t="str">
        <f t="shared" si="24"/>
        <v>999:99.99</v>
      </c>
      <c r="AS41" s="4" t="str">
        <f t="shared" si="25"/>
        <v>999:99.99</v>
      </c>
      <c r="AT41" s="4" t="str">
        <f t="shared" si="26"/>
        <v>999:99.99</v>
      </c>
      <c r="AU41" s="4" t="str">
        <f t="shared" si="27"/>
        <v/>
      </c>
      <c r="AV41" s="4" t="str">
        <f t="shared" si="28"/>
        <v/>
      </c>
    </row>
    <row r="42" spans="1:48" ht="16.5" customHeight="1">
      <c r="A42" s="7" t="str">
        <f t="shared" si="11"/>
        <v/>
      </c>
      <c r="B42" s="81"/>
      <c r="C42" s="82"/>
      <c r="D42" s="83"/>
      <c r="E42" s="83"/>
      <c r="F42" s="83"/>
      <c r="G42" s="83"/>
      <c r="H42" s="126"/>
      <c r="I42" s="113"/>
      <c r="J42" s="126"/>
      <c r="K42" s="113"/>
      <c r="L42" s="126"/>
      <c r="M42" s="113"/>
      <c r="N42" s="126"/>
      <c r="O42" s="113"/>
      <c r="P42" s="7" t="str">
        <f>IF(B42="","",YEAR(申込書!$C$60)-YEAR(申込一覧表!B42))</f>
        <v/>
      </c>
      <c r="Q42" s="11"/>
      <c r="R42" s="12">
        <f t="shared" si="0"/>
        <v>0</v>
      </c>
      <c r="S42" s="12">
        <f t="shared" si="1"/>
        <v>0</v>
      </c>
      <c r="T42" s="4" t="str">
        <f t="shared" si="2"/>
        <v/>
      </c>
      <c r="U42" s="4" t="str">
        <f t="shared" si="3"/>
        <v/>
      </c>
      <c r="X42" s="4">
        <f t="shared" si="4"/>
        <v>0</v>
      </c>
      <c r="Y42" s="4">
        <f t="shared" si="12"/>
        <v>0</v>
      </c>
      <c r="Z42" s="4" t="str">
        <f t="shared" si="13"/>
        <v/>
      </c>
      <c r="AA42" s="4" t="str">
        <f t="shared" si="5"/>
        <v/>
      </c>
      <c r="AB42" s="12">
        <f t="shared" si="14"/>
        <v>0</v>
      </c>
      <c r="AC42" s="4" t="str">
        <f t="shared" si="6"/>
        <v/>
      </c>
      <c r="AD42" s="4">
        <v>0</v>
      </c>
      <c r="AE42" s="4" t="str">
        <f t="shared" si="7"/>
        <v xml:space="preserve"> </v>
      </c>
      <c r="AF42" s="4" t="str">
        <f t="shared" si="8"/>
        <v xml:space="preserve">  </v>
      </c>
      <c r="AG42" s="4" t="str">
        <f t="shared" si="15"/>
        <v/>
      </c>
      <c r="AH42" s="4" t="str">
        <f t="shared" si="16"/>
        <v/>
      </c>
      <c r="AI42" s="4" t="str">
        <f t="shared" si="9"/>
        <v/>
      </c>
      <c r="AJ42" s="4" t="str">
        <f t="shared" si="17"/>
        <v/>
      </c>
      <c r="AK42" s="4" t="str">
        <f t="shared" si="18"/>
        <v/>
      </c>
      <c r="AL42" s="4" t="str">
        <f t="shared" si="19"/>
        <v/>
      </c>
      <c r="AM42" s="4" t="str">
        <f t="shared" si="20"/>
        <v/>
      </c>
      <c r="AN42" s="4" t="str">
        <f t="shared" si="21"/>
        <v/>
      </c>
      <c r="AO42" s="4" t="str">
        <f t="shared" si="22"/>
        <v/>
      </c>
      <c r="AP42" s="4">
        <f t="shared" si="10"/>
        <v>0</v>
      </c>
      <c r="AQ42" s="4" t="str">
        <f t="shared" si="23"/>
        <v>999:99.99</v>
      </c>
      <c r="AR42" s="4" t="str">
        <f t="shared" si="24"/>
        <v>999:99.99</v>
      </c>
      <c r="AS42" s="4" t="str">
        <f t="shared" si="25"/>
        <v>999:99.99</v>
      </c>
      <c r="AT42" s="4" t="str">
        <f t="shared" si="26"/>
        <v>999:99.99</v>
      </c>
      <c r="AU42" s="4" t="str">
        <f t="shared" si="27"/>
        <v/>
      </c>
      <c r="AV42" s="4" t="str">
        <f t="shared" si="28"/>
        <v/>
      </c>
    </row>
    <row r="43" spans="1:48" ht="16.5" customHeight="1">
      <c r="A43" s="7" t="str">
        <f t="shared" si="11"/>
        <v/>
      </c>
      <c r="B43" s="81"/>
      <c r="C43" s="82"/>
      <c r="D43" s="83"/>
      <c r="E43" s="83"/>
      <c r="F43" s="83"/>
      <c r="G43" s="83"/>
      <c r="H43" s="126"/>
      <c r="I43" s="113"/>
      <c r="J43" s="126"/>
      <c r="K43" s="113"/>
      <c r="L43" s="126"/>
      <c r="M43" s="113"/>
      <c r="N43" s="126"/>
      <c r="O43" s="113"/>
      <c r="P43" s="7" t="str">
        <f>IF(B43="","",YEAR(申込書!$C$60)-YEAR(申込一覧表!B43))</f>
        <v/>
      </c>
      <c r="Q43" s="11"/>
      <c r="R43" s="12">
        <f t="shared" si="0"/>
        <v>0</v>
      </c>
      <c r="S43" s="12">
        <f t="shared" si="1"/>
        <v>0</v>
      </c>
      <c r="T43" s="4" t="str">
        <f t="shared" si="2"/>
        <v/>
      </c>
      <c r="U43" s="4" t="str">
        <f t="shared" si="3"/>
        <v/>
      </c>
      <c r="X43" s="4">
        <f t="shared" si="4"/>
        <v>0</v>
      </c>
      <c r="Y43" s="4">
        <f t="shared" si="12"/>
        <v>0</v>
      </c>
      <c r="Z43" s="4" t="str">
        <f t="shared" si="13"/>
        <v/>
      </c>
      <c r="AA43" s="4" t="str">
        <f t="shared" si="5"/>
        <v/>
      </c>
      <c r="AB43" s="12">
        <f t="shared" si="14"/>
        <v>0</v>
      </c>
      <c r="AC43" s="4" t="str">
        <f t="shared" si="6"/>
        <v/>
      </c>
      <c r="AD43" s="4">
        <v>0</v>
      </c>
      <c r="AE43" s="4" t="str">
        <f t="shared" si="7"/>
        <v xml:space="preserve"> </v>
      </c>
      <c r="AF43" s="4" t="str">
        <f t="shared" si="8"/>
        <v xml:space="preserve">  </v>
      </c>
      <c r="AG43" s="4" t="str">
        <f t="shared" si="15"/>
        <v/>
      </c>
      <c r="AH43" s="4" t="str">
        <f t="shared" si="16"/>
        <v/>
      </c>
      <c r="AI43" s="4" t="str">
        <f t="shared" si="9"/>
        <v/>
      </c>
      <c r="AJ43" s="4" t="str">
        <f t="shared" si="17"/>
        <v/>
      </c>
      <c r="AK43" s="4" t="str">
        <f t="shared" si="18"/>
        <v/>
      </c>
      <c r="AL43" s="4" t="str">
        <f t="shared" si="19"/>
        <v/>
      </c>
      <c r="AM43" s="4" t="str">
        <f t="shared" si="20"/>
        <v/>
      </c>
      <c r="AN43" s="4" t="str">
        <f t="shared" si="21"/>
        <v/>
      </c>
      <c r="AO43" s="4" t="str">
        <f t="shared" si="22"/>
        <v/>
      </c>
      <c r="AP43" s="4">
        <f t="shared" si="10"/>
        <v>0</v>
      </c>
      <c r="AQ43" s="4" t="str">
        <f t="shared" si="23"/>
        <v>999:99.99</v>
      </c>
      <c r="AR43" s="4" t="str">
        <f t="shared" si="24"/>
        <v>999:99.99</v>
      </c>
      <c r="AS43" s="4" t="str">
        <f t="shared" si="25"/>
        <v>999:99.99</v>
      </c>
      <c r="AT43" s="4" t="str">
        <f t="shared" si="26"/>
        <v>999:99.99</v>
      </c>
      <c r="AU43" s="4" t="str">
        <f t="shared" si="27"/>
        <v/>
      </c>
      <c r="AV43" s="4" t="str">
        <f t="shared" si="28"/>
        <v/>
      </c>
    </row>
    <row r="44" spans="1:48" ht="16.5" customHeight="1">
      <c r="A44" s="7" t="str">
        <f t="shared" si="11"/>
        <v/>
      </c>
      <c r="B44" s="81"/>
      <c r="C44" s="82"/>
      <c r="D44" s="83"/>
      <c r="E44" s="83"/>
      <c r="F44" s="83"/>
      <c r="G44" s="83"/>
      <c r="H44" s="126"/>
      <c r="I44" s="113"/>
      <c r="J44" s="126"/>
      <c r="K44" s="113"/>
      <c r="L44" s="126"/>
      <c r="M44" s="113"/>
      <c r="N44" s="126"/>
      <c r="O44" s="113"/>
      <c r="P44" s="7" t="str">
        <f>IF(B44="","",YEAR(申込書!$C$60)-YEAR(申込一覧表!B44))</f>
        <v/>
      </c>
      <c r="Q44" s="11"/>
      <c r="R44" s="12">
        <f t="shared" si="0"/>
        <v>0</v>
      </c>
      <c r="S44" s="12">
        <f t="shared" si="1"/>
        <v>0</v>
      </c>
      <c r="T44" s="4" t="str">
        <f t="shared" si="2"/>
        <v/>
      </c>
      <c r="U44" s="4" t="str">
        <f t="shared" si="3"/>
        <v/>
      </c>
      <c r="X44" s="4">
        <f t="shared" si="4"/>
        <v>0</v>
      </c>
      <c r="Y44" s="4">
        <f t="shared" si="12"/>
        <v>0</v>
      </c>
      <c r="Z44" s="4" t="str">
        <f t="shared" si="13"/>
        <v/>
      </c>
      <c r="AA44" s="4" t="str">
        <f t="shared" si="5"/>
        <v/>
      </c>
      <c r="AB44" s="12">
        <f t="shared" si="14"/>
        <v>0</v>
      </c>
      <c r="AC44" s="4" t="str">
        <f t="shared" si="6"/>
        <v/>
      </c>
      <c r="AD44" s="4">
        <v>0</v>
      </c>
      <c r="AE44" s="4" t="str">
        <f t="shared" si="7"/>
        <v xml:space="preserve"> </v>
      </c>
      <c r="AF44" s="4" t="str">
        <f t="shared" si="8"/>
        <v xml:space="preserve">  </v>
      </c>
      <c r="AG44" s="4" t="str">
        <f t="shared" si="15"/>
        <v/>
      </c>
      <c r="AH44" s="4" t="str">
        <f t="shared" si="16"/>
        <v/>
      </c>
      <c r="AI44" s="4" t="str">
        <f t="shared" si="9"/>
        <v/>
      </c>
      <c r="AJ44" s="4" t="str">
        <f t="shared" si="17"/>
        <v/>
      </c>
      <c r="AK44" s="4" t="str">
        <f t="shared" si="18"/>
        <v/>
      </c>
      <c r="AL44" s="4" t="str">
        <f t="shared" si="19"/>
        <v/>
      </c>
      <c r="AM44" s="4" t="str">
        <f t="shared" si="20"/>
        <v/>
      </c>
      <c r="AN44" s="4" t="str">
        <f t="shared" si="21"/>
        <v/>
      </c>
      <c r="AO44" s="4" t="str">
        <f t="shared" si="22"/>
        <v/>
      </c>
      <c r="AP44" s="4">
        <f t="shared" si="10"/>
        <v>0</v>
      </c>
      <c r="AQ44" s="4" t="str">
        <f t="shared" si="23"/>
        <v>999:99.99</v>
      </c>
      <c r="AR44" s="4" t="str">
        <f t="shared" si="24"/>
        <v>999:99.99</v>
      </c>
      <c r="AS44" s="4" t="str">
        <f t="shared" si="25"/>
        <v>999:99.99</v>
      </c>
      <c r="AT44" s="4" t="str">
        <f t="shared" si="26"/>
        <v>999:99.99</v>
      </c>
      <c r="AU44" s="4" t="str">
        <f t="shared" si="27"/>
        <v/>
      </c>
      <c r="AV44" s="4" t="str">
        <f t="shared" si="28"/>
        <v/>
      </c>
    </row>
    <row r="45" spans="1:48" ht="16.5" customHeight="1">
      <c r="A45" s="7" t="str">
        <f t="shared" si="11"/>
        <v/>
      </c>
      <c r="B45" s="81"/>
      <c r="C45" s="82"/>
      <c r="D45" s="83"/>
      <c r="E45" s="83"/>
      <c r="F45" s="83"/>
      <c r="G45" s="83"/>
      <c r="H45" s="126"/>
      <c r="I45" s="113"/>
      <c r="J45" s="126"/>
      <c r="K45" s="113"/>
      <c r="L45" s="126"/>
      <c r="M45" s="113"/>
      <c r="N45" s="126"/>
      <c r="O45" s="113"/>
      <c r="P45" s="7" t="str">
        <f>IF(B45="","",YEAR(申込書!$C$60)-YEAR(申込一覧表!B45))</f>
        <v/>
      </c>
      <c r="Q45" s="11"/>
      <c r="R45" s="12">
        <f t="shared" si="0"/>
        <v>0</v>
      </c>
      <c r="S45" s="12">
        <f t="shared" si="1"/>
        <v>0</v>
      </c>
      <c r="T45" s="4" t="str">
        <f t="shared" si="2"/>
        <v/>
      </c>
      <c r="U45" s="4" t="str">
        <f t="shared" si="3"/>
        <v/>
      </c>
      <c r="X45" s="4">
        <f t="shared" si="4"/>
        <v>0</v>
      </c>
      <c r="Y45" s="4">
        <f t="shared" si="12"/>
        <v>0</v>
      </c>
      <c r="Z45" s="4" t="str">
        <f t="shared" si="13"/>
        <v/>
      </c>
      <c r="AA45" s="4" t="str">
        <f t="shared" si="5"/>
        <v/>
      </c>
      <c r="AB45" s="12">
        <f t="shared" si="14"/>
        <v>0</v>
      </c>
      <c r="AC45" s="4" t="str">
        <f t="shared" si="6"/>
        <v/>
      </c>
      <c r="AD45" s="4">
        <v>0</v>
      </c>
      <c r="AE45" s="4" t="str">
        <f t="shared" si="7"/>
        <v xml:space="preserve"> </v>
      </c>
      <c r="AF45" s="4" t="str">
        <f t="shared" si="8"/>
        <v xml:space="preserve">  </v>
      </c>
      <c r="AG45" s="4" t="str">
        <f t="shared" si="15"/>
        <v/>
      </c>
      <c r="AH45" s="4" t="str">
        <f t="shared" si="16"/>
        <v/>
      </c>
      <c r="AI45" s="4" t="str">
        <f t="shared" si="9"/>
        <v/>
      </c>
      <c r="AJ45" s="4" t="str">
        <f t="shared" si="17"/>
        <v/>
      </c>
      <c r="AK45" s="4" t="str">
        <f t="shared" si="18"/>
        <v/>
      </c>
      <c r="AL45" s="4" t="str">
        <f t="shared" si="19"/>
        <v/>
      </c>
      <c r="AM45" s="4" t="str">
        <f t="shared" si="20"/>
        <v/>
      </c>
      <c r="AN45" s="4" t="str">
        <f t="shared" si="21"/>
        <v/>
      </c>
      <c r="AO45" s="4" t="str">
        <f t="shared" si="22"/>
        <v/>
      </c>
      <c r="AP45" s="4">
        <f t="shared" si="10"/>
        <v>0</v>
      </c>
      <c r="AQ45" s="4" t="str">
        <f t="shared" si="23"/>
        <v>999:99.99</v>
      </c>
      <c r="AR45" s="4" t="str">
        <f t="shared" si="24"/>
        <v>999:99.99</v>
      </c>
      <c r="AS45" s="4" t="str">
        <f t="shared" si="25"/>
        <v>999:99.99</v>
      </c>
      <c r="AT45" s="4" t="str">
        <f t="shared" si="26"/>
        <v>999:99.99</v>
      </c>
      <c r="AU45" s="4" t="str">
        <f t="shared" si="27"/>
        <v/>
      </c>
      <c r="AV45" s="4" t="str">
        <f t="shared" si="28"/>
        <v/>
      </c>
    </row>
    <row r="46" spans="1:48" ht="16.5" customHeight="1">
      <c r="A46" s="3"/>
      <c r="B46" s="1"/>
      <c r="C46" s="1"/>
      <c r="D46" s="1"/>
      <c r="E46" s="1"/>
      <c r="F46" s="1"/>
      <c r="G46" s="1"/>
      <c r="Y46" s="4">
        <f t="shared" si="12"/>
        <v>0</v>
      </c>
      <c r="Z46" s="4" t="str">
        <f t="shared" si="13"/>
        <v/>
      </c>
      <c r="AB46" s="12">
        <f>40-COUNTIF(AB6:AB45,0)</f>
        <v>0</v>
      </c>
      <c r="AH46" s="4" t="str">
        <f t="shared" si="16"/>
        <v/>
      </c>
      <c r="AU46" s="4" t="str">
        <f t="shared" si="27"/>
        <v/>
      </c>
      <c r="AV46" s="4" t="str">
        <f t="shared" si="28"/>
        <v/>
      </c>
    </row>
    <row r="47" spans="1:48" ht="16.5" customHeight="1">
      <c r="A47" s="2" t="s">
        <v>49</v>
      </c>
      <c r="H47" s="109" t="s">
        <v>132</v>
      </c>
      <c r="I47" s="7" t="s">
        <v>266</v>
      </c>
      <c r="J47" s="109" t="s">
        <v>132</v>
      </c>
      <c r="K47" s="7" t="s">
        <v>266</v>
      </c>
      <c r="L47" s="109" t="s">
        <v>132</v>
      </c>
      <c r="M47" s="7" t="s">
        <v>266</v>
      </c>
      <c r="N47" s="109" t="s">
        <v>132</v>
      </c>
      <c r="O47" s="7" t="s">
        <v>266</v>
      </c>
      <c r="V47" s="6">
        <v>0</v>
      </c>
      <c r="Y47" s="4">
        <f t="shared" si="12"/>
        <v>0</v>
      </c>
      <c r="Z47" s="4" t="str">
        <f t="shared" si="13"/>
        <v/>
      </c>
      <c r="AB47" s="12">
        <f>SUM(AB6:AB45)</f>
        <v>0</v>
      </c>
      <c r="AU47" s="4" t="str">
        <f t="shared" si="27"/>
        <v/>
      </c>
      <c r="AV47" s="4" t="str">
        <f t="shared" si="28"/>
        <v/>
      </c>
    </row>
    <row r="48" spans="1:48" ht="16.5" customHeight="1">
      <c r="A48" s="7" t="str">
        <f>IF(B48="","",1)</f>
        <v/>
      </c>
      <c r="B48" s="84"/>
      <c r="C48" s="85"/>
      <c r="D48" s="86"/>
      <c r="E48" s="86"/>
      <c r="F48" s="86"/>
      <c r="G48" s="86"/>
      <c r="H48" s="127"/>
      <c r="I48" s="114"/>
      <c r="J48" s="127"/>
      <c r="K48" s="114"/>
      <c r="L48" s="127"/>
      <c r="M48" s="114"/>
      <c r="N48" s="127"/>
      <c r="O48" s="114"/>
      <c r="P48" s="7" t="str">
        <f>IF(B48="","",YEAR(申込書!$C$60)-YEAR(申込一覧表!B48))</f>
        <v/>
      </c>
      <c r="Q48" s="11"/>
      <c r="R48" s="12">
        <f t="shared" ref="R48:R87" si="29">IF(H48="",0,IF(H48=J48,1,0))</f>
        <v>0</v>
      </c>
      <c r="S48" s="12">
        <f t="shared" ref="S48:S87" si="30">IF(L48="",0,IF(L48=N48,1,0))</f>
        <v>0</v>
      </c>
      <c r="T48" s="4" t="str">
        <f t="shared" ref="T48:T87" si="31">TRIM(D48)</f>
        <v/>
      </c>
      <c r="U48" s="4" t="str">
        <f t="shared" ref="U48:U87" si="32">TRIM(E48)</f>
        <v/>
      </c>
      <c r="V48" s="6">
        <f>V47+IF(AA48="",0,1)</f>
        <v>0</v>
      </c>
      <c r="W48" s="6" t="str">
        <f>IF(AA48="","",V48)</f>
        <v/>
      </c>
      <c r="X48" s="4">
        <f t="shared" ref="X48:X87" si="33">LEN(T48)+LEN(U48)</f>
        <v>0</v>
      </c>
      <c r="Y48" s="4">
        <f t="shared" si="12"/>
        <v>0</v>
      </c>
      <c r="Z48" s="4" t="str">
        <f t="shared" si="13"/>
        <v/>
      </c>
      <c r="AA48" s="4" t="str">
        <f t="shared" ref="AA48:AA87" si="34">T48&amp;IF(OR(X48&gt;4,X48=0),"",REPT("  ",5-X48))&amp;U48</f>
        <v/>
      </c>
      <c r="AB48" s="12">
        <f t="shared" ref="AB48:AB87" si="35">COUNTA(I48,K48,M48,O48)</f>
        <v>0</v>
      </c>
      <c r="AC48" s="4" t="str">
        <f t="shared" ref="AC48:AC87" si="36">IF(P48="","",IF(P48&lt;25,18,P48-MOD(P48,5)))</f>
        <v/>
      </c>
      <c r="AD48" s="4">
        <v>5</v>
      </c>
      <c r="AE48" s="4" t="str">
        <f t="shared" ref="AE48:AE87" si="37">F48&amp;" "&amp;G48</f>
        <v xml:space="preserve"> </v>
      </c>
      <c r="AF48" s="4" t="str">
        <f t="shared" ref="AF48:AF87" si="38">T48&amp;"  "&amp;U48</f>
        <v xml:space="preserve">  </v>
      </c>
      <c r="AG48" s="4" t="str">
        <f>P48</f>
        <v/>
      </c>
      <c r="AH48" s="4" t="str">
        <f t="shared" ref="AH48:AH87" si="39">IF(H48="","",VLOOKUP(H48,$V$6:$W$12,2,0))</f>
        <v/>
      </c>
      <c r="AI48" s="4" t="str">
        <f t="shared" ref="AI48:AI87" si="40">IF(J48="","",VLOOKUP(J48,$V$6:$W$12,2,0))</f>
        <v/>
      </c>
      <c r="AJ48" s="4" t="str">
        <f>IF(L48="","",VLOOKUP(L48,$V$6:$W$12,2,0))</f>
        <v/>
      </c>
      <c r="AK48" s="4" t="str">
        <f>IF(N48="","",VLOOKUP(N48,$V$6:$W$12,2,0))</f>
        <v/>
      </c>
      <c r="AL48" s="4" t="str">
        <f>IF(H48="","",VALUE(LEFT(H48,4)))</f>
        <v/>
      </c>
      <c r="AM48" s="4" t="str">
        <f>IF(J48="","",VALUE(LEFT(J48,4)))</f>
        <v/>
      </c>
      <c r="AN48" s="4" t="str">
        <f>IF(L48="","",VALUE(LEFT(L48,4)))</f>
        <v/>
      </c>
      <c r="AO48" s="4" t="str">
        <f>IF(N48="","",VALUE(LEFT(N48,4)))</f>
        <v/>
      </c>
      <c r="AP48" s="4">
        <f t="shared" ref="AP48:AP87" si="41">IF(C48="100歳",1,0)</f>
        <v>0</v>
      </c>
      <c r="AQ48" s="4" t="str">
        <f>IF(I48="","999:99.99"," "&amp;LEFT(RIGHT("  "&amp;TEXT(I48,"0.00"),8),3)&amp;":"&amp;RIGHT(TEXT(I48,"0.00"),5))</f>
        <v>999:99.99</v>
      </c>
      <c r="AR48" s="4" t="str">
        <f>IF(K48="","999:99.99"," "&amp;LEFT(RIGHT("  "&amp;TEXT(K48,"0.00"),8),3)&amp;":"&amp;RIGHT(TEXT(K48,"0.00"),5))</f>
        <v>999:99.99</v>
      </c>
      <c r="AS48" s="4" t="str">
        <f>IF(M48="","999:99.99"," "&amp;LEFT(RIGHT("  "&amp;TEXT(M48,"0.00"),8),3)&amp;":"&amp;RIGHT(TEXT(M48,"0.00"),5))</f>
        <v>999:99.99</v>
      </c>
      <c r="AT48" s="4" t="str">
        <f>IF(O48="","999:99.99"," "&amp;LEFT(RIGHT("  "&amp;TEXT(O48,"0.00"),8),3)&amp;":"&amp;RIGHT(TEXT(O48,"0.00"),5))</f>
        <v>999:99.99</v>
      </c>
      <c r="AU48" s="4" t="str">
        <f t="shared" si="27"/>
        <v/>
      </c>
      <c r="AV48" s="4" t="str">
        <f t="shared" si="28"/>
        <v/>
      </c>
    </row>
    <row r="49" spans="1:48" ht="16.5" customHeight="1">
      <c r="A49" s="7" t="str">
        <f t="shared" ref="A49:A87" si="42">IF(B49="","",A48+1)</f>
        <v/>
      </c>
      <c r="B49" s="84"/>
      <c r="C49" s="85"/>
      <c r="D49" s="86"/>
      <c r="E49" s="86"/>
      <c r="F49" s="86"/>
      <c r="G49" s="86"/>
      <c r="H49" s="127"/>
      <c r="I49" s="114"/>
      <c r="J49" s="127"/>
      <c r="K49" s="114"/>
      <c r="L49" s="127"/>
      <c r="M49" s="114"/>
      <c r="N49" s="127"/>
      <c r="O49" s="114"/>
      <c r="P49" s="7" t="str">
        <f>IF(B49="","",YEAR(申込書!$C$60)-YEAR(申込一覧表!B49))</f>
        <v/>
      </c>
      <c r="Q49" s="11"/>
      <c r="R49" s="12">
        <f t="shared" si="29"/>
        <v>0</v>
      </c>
      <c r="S49" s="12">
        <f t="shared" si="30"/>
        <v>0</v>
      </c>
      <c r="T49" s="4" t="str">
        <f t="shared" si="31"/>
        <v/>
      </c>
      <c r="U49" s="4" t="str">
        <f t="shared" si="32"/>
        <v/>
      </c>
      <c r="V49" s="6">
        <f t="shared" ref="V49:V87" si="43">V48+IF(AA49="",0,1)</f>
        <v>0</v>
      </c>
      <c r="W49" s="6" t="str">
        <f t="shared" ref="W49:W87" si="44">IF(AA49="","",V49)</f>
        <v/>
      </c>
      <c r="X49" s="4">
        <f t="shared" si="33"/>
        <v>0</v>
      </c>
      <c r="Y49" s="4">
        <f t="shared" si="12"/>
        <v>0</v>
      </c>
      <c r="Z49" s="4" t="str">
        <f t="shared" si="13"/>
        <v/>
      </c>
      <c r="AA49" s="4" t="str">
        <f t="shared" si="34"/>
        <v/>
      </c>
      <c r="AB49" s="12">
        <f t="shared" si="35"/>
        <v>0</v>
      </c>
      <c r="AC49" s="4" t="str">
        <f t="shared" si="36"/>
        <v/>
      </c>
      <c r="AD49" s="4">
        <v>5</v>
      </c>
      <c r="AE49" s="4" t="str">
        <f t="shared" si="37"/>
        <v xml:space="preserve"> </v>
      </c>
      <c r="AF49" s="4" t="str">
        <f t="shared" si="38"/>
        <v xml:space="preserve">  </v>
      </c>
      <c r="AG49" s="4" t="str">
        <f t="shared" ref="AG49:AG87" si="45">P49</f>
        <v/>
      </c>
      <c r="AH49" s="4" t="str">
        <f t="shared" si="39"/>
        <v/>
      </c>
      <c r="AI49" s="4" t="str">
        <f t="shared" si="40"/>
        <v/>
      </c>
      <c r="AJ49" s="4" t="str">
        <f t="shared" ref="AJ49:AJ87" si="46">IF(L49="","",VLOOKUP(L49,$V$6:$W$12,2,0))</f>
        <v/>
      </c>
      <c r="AK49" s="4" t="str">
        <f t="shared" ref="AK49:AK87" si="47">IF(N49="","",VLOOKUP(N49,$V$6:$W$12,2,0))</f>
        <v/>
      </c>
      <c r="AL49" s="4" t="str">
        <f t="shared" ref="AL49:AL86" si="48">IF(H49="","",VALUE(LEFT(H49,4)))</f>
        <v/>
      </c>
      <c r="AM49" s="4" t="str">
        <f t="shared" ref="AM49:AM86" si="49">IF(J49="","",VALUE(LEFT(J49,4)))</f>
        <v/>
      </c>
      <c r="AN49" s="4" t="str">
        <f t="shared" ref="AN49:AN86" si="50">IF(L49="","",VALUE(LEFT(L49,4)))</f>
        <v/>
      </c>
      <c r="AO49" s="4" t="str">
        <f t="shared" ref="AO49:AO86" si="51">IF(N49="","",VALUE(LEFT(N49,4)))</f>
        <v/>
      </c>
      <c r="AP49" s="4">
        <f t="shared" si="41"/>
        <v>0</v>
      </c>
      <c r="AQ49" s="4" t="str">
        <f t="shared" ref="AQ49:AQ87" si="52">IF(I49="","999:99.99"," "&amp;LEFT(RIGHT("  "&amp;TEXT(I49,"0.00"),8),3)&amp;":"&amp;RIGHT(TEXT(I49,"0.00"),5))</f>
        <v>999:99.99</v>
      </c>
      <c r="AR49" s="4" t="str">
        <f t="shared" ref="AR49:AR87" si="53">IF(K49="","999:99.99"," "&amp;LEFT(RIGHT("  "&amp;TEXT(K49,"0.00"),8),3)&amp;":"&amp;RIGHT(TEXT(K49,"0.00"),5))</f>
        <v>999:99.99</v>
      </c>
      <c r="AS49" s="4" t="str">
        <f t="shared" ref="AS49:AS87" si="54">IF(M49="","999:99.99"," "&amp;LEFT(RIGHT("  "&amp;TEXT(M49,"0.00"),8),3)&amp;":"&amp;RIGHT(TEXT(M49,"0.00"),5))</f>
        <v>999:99.99</v>
      </c>
      <c r="AT49" s="4" t="str">
        <f t="shared" ref="AT49:AT87" si="55">IF(O49="","999:99.99"," "&amp;LEFT(RIGHT("  "&amp;TEXT(O49,"0.00"),8),3)&amp;":"&amp;RIGHT(TEXT(O49,"0.00"),5))</f>
        <v>999:99.99</v>
      </c>
      <c r="AU49" s="4" t="str">
        <f t="shared" si="27"/>
        <v/>
      </c>
      <c r="AV49" s="4" t="str">
        <f t="shared" si="28"/>
        <v/>
      </c>
    </row>
    <row r="50" spans="1:48" ht="16.5" customHeight="1">
      <c r="A50" s="7" t="str">
        <f t="shared" si="42"/>
        <v/>
      </c>
      <c r="B50" s="84"/>
      <c r="C50" s="85"/>
      <c r="D50" s="86"/>
      <c r="E50" s="86"/>
      <c r="F50" s="86"/>
      <c r="G50" s="86"/>
      <c r="H50" s="127"/>
      <c r="I50" s="114"/>
      <c r="J50" s="127"/>
      <c r="K50" s="114"/>
      <c r="L50" s="127"/>
      <c r="M50" s="114"/>
      <c r="N50" s="127"/>
      <c r="O50" s="114"/>
      <c r="P50" s="7" t="str">
        <f>IF(B50="","",YEAR(申込書!$C$60)-YEAR(申込一覧表!B50))</f>
        <v/>
      </c>
      <c r="Q50" s="11"/>
      <c r="R50" s="12">
        <f t="shared" si="29"/>
        <v>0</v>
      </c>
      <c r="S50" s="12">
        <f t="shared" si="30"/>
        <v>0</v>
      </c>
      <c r="T50" s="4" t="str">
        <f t="shared" si="31"/>
        <v/>
      </c>
      <c r="U50" s="4" t="str">
        <f t="shared" si="32"/>
        <v/>
      </c>
      <c r="V50" s="6">
        <f t="shared" si="43"/>
        <v>0</v>
      </c>
      <c r="W50" s="6" t="str">
        <f t="shared" si="44"/>
        <v/>
      </c>
      <c r="X50" s="4">
        <f t="shared" si="33"/>
        <v>0</v>
      </c>
      <c r="Y50" s="4">
        <f t="shared" si="12"/>
        <v>0</v>
      </c>
      <c r="Z50" s="4" t="str">
        <f t="shared" si="13"/>
        <v/>
      </c>
      <c r="AA50" s="4" t="str">
        <f t="shared" si="34"/>
        <v/>
      </c>
      <c r="AB50" s="12">
        <f t="shared" si="35"/>
        <v>0</v>
      </c>
      <c r="AC50" s="4" t="str">
        <f t="shared" si="36"/>
        <v/>
      </c>
      <c r="AD50" s="4">
        <v>5</v>
      </c>
      <c r="AE50" s="4" t="str">
        <f t="shared" si="37"/>
        <v xml:space="preserve"> </v>
      </c>
      <c r="AF50" s="4" t="str">
        <f t="shared" si="38"/>
        <v xml:space="preserve">  </v>
      </c>
      <c r="AG50" s="4" t="str">
        <f t="shared" si="45"/>
        <v/>
      </c>
      <c r="AH50" s="4" t="str">
        <f t="shared" si="39"/>
        <v/>
      </c>
      <c r="AI50" s="4" t="str">
        <f t="shared" si="40"/>
        <v/>
      </c>
      <c r="AJ50" s="4" t="str">
        <f t="shared" si="46"/>
        <v/>
      </c>
      <c r="AK50" s="4" t="str">
        <f t="shared" si="47"/>
        <v/>
      </c>
      <c r="AL50" s="4" t="str">
        <f t="shared" si="48"/>
        <v/>
      </c>
      <c r="AM50" s="4" t="str">
        <f t="shared" si="49"/>
        <v/>
      </c>
      <c r="AN50" s="4" t="str">
        <f t="shared" si="50"/>
        <v/>
      </c>
      <c r="AO50" s="4" t="str">
        <f t="shared" si="51"/>
        <v/>
      </c>
      <c r="AP50" s="4">
        <f t="shared" si="41"/>
        <v>0</v>
      </c>
      <c r="AQ50" s="4" t="str">
        <f t="shared" si="52"/>
        <v>999:99.99</v>
      </c>
      <c r="AR50" s="4" t="str">
        <f t="shared" si="53"/>
        <v>999:99.99</v>
      </c>
      <c r="AS50" s="4" t="str">
        <f t="shared" si="54"/>
        <v>999:99.99</v>
      </c>
      <c r="AT50" s="4" t="str">
        <f t="shared" si="55"/>
        <v>999:99.99</v>
      </c>
      <c r="AU50" s="4" t="str">
        <f t="shared" si="27"/>
        <v/>
      </c>
      <c r="AV50" s="4" t="str">
        <f t="shared" si="28"/>
        <v/>
      </c>
    </row>
    <row r="51" spans="1:48" ht="16.5" customHeight="1">
      <c r="A51" s="7" t="str">
        <f t="shared" si="42"/>
        <v/>
      </c>
      <c r="B51" s="84"/>
      <c r="C51" s="85"/>
      <c r="D51" s="86"/>
      <c r="E51" s="86"/>
      <c r="F51" s="86"/>
      <c r="G51" s="86"/>
      <c r="H51" s="127"/>
      <c r="I51" s="114"/>
      <c r="J51" s="127"/>
      <c r="K51" s="114"/>
      <c r="L51" s="127"/>
      <c r="M51" s="114"/>
      <c r="N51" s="127"/>
      <c r="O51" s="114"/>
      <c r="P51" s="7" t="str">
        <f>IF(B51="","",YEAR(申込書!$C$60)-YEAR(申込一覧表!B51))</f>
        <v/>
      </c>
      <c r="Q51" s="11"/>
      <c r="R51" s="12">
        <f t="shared" si="29"/>
        <v>0</v>
      </c>
      <c r="S51" s="12">
        <f t="shared" si="30"/>
        <v>0</v>
      </c>
      <c r="T51" s="4" t="str">
        <f t="shared" si="31"/>
        <v/>
      </c>
      <c r="U51" s="4" t="str">
        <f t="shared" si="32"/>
        <v/>
      </c>
      <c r="V51" s="6">
        <f t="shared" si="43"/>
        <v>0</v>
      </c>
      <c r="W51" s="6" t="str">
        <f t="shared" si="44"/>
        <v/>
      </c>
      <c r="X51" s="4">
        <f t="shared" si="33"/>
        <v>0</v>
      </c>
      <c r="Y51" s="4">
        <f t="shared" si="12"/>
        <v>0</v>
      </c>
      <c r="Z51" s="4" t="str">
        <f t="shared" si="13"/>
        <v/>
      </c>
      <c r="AA51" s="4" t="str">
        <f t="shared" si="34"/>
        <v/>
      </c>
      <c r="AB51" s="12">
        <f t="shared" si="35"/>
        <v>0</v>
      </c>
      <c r="AC51" s="4" t="str">
        <f t="shared" si="36"/>
        <v/>
      </c>
      <c r="AD51" s="4">
        <v>5</v>
      </c>
      <c r="AE51" s="4" t="str">
        <f t="shared" si="37"/>
        <v xml:space="preserve"> </v>
      </c>
      <c r="AF51" s="4" t="str">
        <f t="shared" si="38"/>
        <v xml:space="preserve">  </v>
      </c>
      <c r="AG51" s="4" t="str">
        <f t="shared" si="45"/>
        <v/>
      </c>
      <c r="AH51" s="4" t="str">
        <f t="shared" si="39"/>
        <v/>
      </c>
      <c r="AI51" s="4" t="str">
        <f t="shared" si="40"/>
        <v/>
      </c>
      <c r="AJ51" s="4" t="str">
        <f t="shared" si="46"/>
        <v/>
      </c>
      <c r="AK51" s="4" t="str">
        <f t="shared" si="47"/>
        <v/>
      </c>
      <c r="AL51" s="4" t="str">
        <f t="shared" si="48"/>
        <v/>
      </c>
      <c r="AM51" s="4" t="str">
        <f t="shared" si="49"/>
        <v/>
      </c>
      <c r="AN51" s="4" t="str">
        <f t="shared" si="50"/>
        <v/>
      </c>
      <c r="AO51" s="4" t="str">
        <f t="shared" si="51"/>
        <v/>
      </c>
      <c r="AP51" s="4">
        <f t="shared" si="41"/>
        <v>0</v>
      </c>
      <c r="AQ51" s="4" t="str">
        <f t="shared" si="52"/>
        <v>999:99.99</v>
      </c>
      <c r="AR51" s="4" t="str">
        <f t="shared" si="53"/>
        <v>999:99.99</v>
      </c>
      <c r="AS51" s="4" t="str">
        <f t="shared" si="54"/>
        <v>999:99.99</v>
      </c>
      <c r="AT51" s="4" t="str">
        <f t="shared" si="55"/>
        <v>999:99.99</v>
      </c>
      <c r="AU51" s="4" t="str">
        <f t="shared" si="27"/>
        <v/>
      </c>
      <c r="AV51" s="4" t="str">
        <f t="shared" si="28"/>
        <v/>
      </c>
    </row>
    <row r="52" spans="1:48" ht="16.5" customHeight="1">
      <c r="A52" s="7" t="str">
        <f t="shared" si="42"/>
        <v/>
      </c>
      <c r="B52" s="84"/>
      <c r="C52" s="85"/>
      <c r="D52" s="86"/>
      <c r="E52" s="86"/>
      <c r="F52" s="86"/>
      <c r="G52" s="86"/>
      <c r="H52" s="127"/>
      <c r="I52" s="114"/>
      <c r="J52" s="127"/>
      <c r="K52" s="114"/>
      <c r="L52" s="127"/>
      <c r="M52" s="114"/>
      <c r="N52" s="127"/>
      <c r="O52" s="114"/>
      <c r="P52" s="7" t="str">
        <f>IF(B52="","",YEAR(申込書!$C$60)-YEAR(申込一覧表!B52))</f>
        <v/>
      </c>
      <c r="Q52" s="11"/>
      <c r="R52" s="12">
        <f t="shared" si="29"/>
        <v>0</v>
      </c>
      <c r="S52" s="12">
        <f t="shared" si="30"/>
        <v>0</v>
      </c>
      <c r="T52" s="4" t="str">
        <f t="shared" si="31"/>
        <v/>
      </c>
      <c r="U52" s="4" t="str">
        <f t="shared" si="32"/>
        <v/>
      </c>
      <c r="V52" s="6">
        <f t="shared" si="43"/>
        <v>0</v>
      </c>
      <c r="W52" s="6" t="str">
        <f t="shared" si="44"/>
        <v/>
      </c>
      <c r="X52" s="4">
        <f t="shared" si="33"/>
        <v>0</v>
      </c>
      <c r="Y52" s="4">
        <f t="shared" si="12"/>
        <v>0</v>
      </c>
      <c r="Z52" s="4" t="str">
        <f t="shared" si="13"/>
        <v/>
      </c>
      <c r="AA52" s="4" t="str">
        <f t="shared" si="34"/>
        <v/>
      </c>
      <c r="AB52" s="12">
        <f t="shared" si="35"/>
        <v>0</v>
      </c>
      <c r="AC52" s="4" t="str">
        <f t="shared" si="36"/>
        <v/>
      </c>
      <c r="AD52" s="4">
        <v>5</v>
      </c>
      <c r="AE52" s="4" t="str">
        <f t="shared" si="37"/>
        <v xml:space="preserve"> </v>
      </c>
      <c r="AF52" s="4" t="str">
        <f t="shared" si="38"/>
        <v xml:space="preserve">  </v>
      </c>
      <c r="AG52" s="4" t="str">
        <f t="shared" si="45"/>
        <v/>
      </c>
      <c r="AH52" s="4" t="str">
        <f t="shared" si="39"/>
        <v/>
      </c>
      <c r="AI52" s="4" t="str">
        <f t="shared" si="40"/>
        <v/>
      </c>
      <c r="AJ52" s="4" t="str">
        <f t="shared" si="46"/>
        <v/>
      </c>
      <c r="AK52" s="4" t="str">
        <f t="shared" si="47"/>
        <v/>
      </c>
      <c r="AL52" s="4" t="str">
        <f t="shared" si="48"/>
        <v/>
      </c>
      <c r="AM52" s="4" t="str">
        <f t="shared" si="49"/>
        <v/>
      </c>
      <c r="AN52" s="4" t="str">
        <f t="shared" si="50"/>
        <v/>
      </c>
      <c r="AO52" s="4" t="str">
        <f t="shared" si="51"/>
        <v/>
      </c>
      <c r="AP52" s="4">
        <f t="shared" si="41"/>
        <v>0</v>
      </c>
      <c r="AQ52" s="4" t="str">
        <f t="shared" si="52"/>
        <v>999:99.99</v>
      </c>
      <c r="AR52" s="4" t="str">
        <f t="shared" si="53"/>
        <v>999:99.99</v>
      </c>
      <c r="AS52" s="4" t="str">
        <f t="shared" si="54"/>
        <v>999:99.99</v>
      </c>
      <c r="AT52" s="4" t="str">
        <f t="shared" si="55"/>
        <v>999:99.99</v>
      </c>
      <c r="AU52" s="4" t="str">
        <f t="shared" si="27"/>
        <v/>
      </c>
      <c r="AV52" s="4" t="str">
        <f t="shared" si="28"/>
        <v/>
      </c>
    </row>
    <row r="53" spans="1:48" ht="16.5" customHeight="1">
      <c r="A53" s="7" t="str">
        <f t="shared" si="42"/>
        <v/>
      </c>
      <c r="B53" s="84"/>
      <c r="C53" s="85"/>
      <c r="D53" s="86"/>
      <c r="E53" s="86"/>
      <c r="F53" s="86"/>
      <c r="G53" s="86"/>
      <c r="H53" s="127"/>
      <c r="I53" s="114"/>
      <c r="J53" s="127"/>
      <c r="K53" s="114"/>
      <c r="L53" s="127"/>
      <c r="M53" s="114"/>
      <c r="N53" s="127"/>
      <c r="O53" s="114"/>
      <c r="P53" s="7" t="str">
        <f>IF(B53="","",YEAR(申込書!$C$60)-YEAR(申込一覧表!B53))</f>
        <v/>
      </c>
      <c r="Q53" s="11"/>
      <c r="R53" s="12">
        <f t="shared" si="29"/>
        <v>0</v>
      </c>
      <c r="S53" s="12">
        <f t="shared" si="30"/>
        <v>0</v>
      </c>
      <c r="T53" s="4" t="str">
        <f t="shared" si="31"/>
        <v/>
      </c>
      <c r="U53" s="4" t="str">
        <f t="shared" si="32"/>
        <v/>
      </c>
      <c r="V53" s="6">
        <f t="shared" si="43"/>
        <v>0</v>
      </c>
      <c r="W53" s="6" t="str">
        <f t="shared" si="44"/>
        <v/>
      </c>
      <c r="X53" s="4">
        <f t="shared" si="33"/>
        <v>0</v>
      </c>
      <c r="Y53" s="4">
        <f t="shared" si="12"/>
        <v>0</v>
      </c>
      <c r="Z53" s="4" t="str">
        <f t="shared" si="13"/>
        <v/>
      </c>
      <c r="AA53" s="4" t="str">
        <f t="shared" si="34"/>
        <v/>
      </c>
      <c r="AB53" s="12">
        <f t="shared" si="35"/>
        <v>0</v>
      </c>
      <c r="AC53" s="4" t="str">
        <f t="shared" si="36"/>
        <v/>
      </c>
      <c r="AD53" s="4">
        <v>5</v>
      </c>
      <c r="AE53" s="4" t="str">
        <f t="shared" si="37"/>
        <v xml:space="preserve"> </v>
      </c>
      <c r="AF53" s="4" t="str">
        <f t="shared" si="38"/>
        <v xml:space="preserve">  </v>
      </c>
      <c r="AG53" s="4" t="str">
        <f t="shared" si="45"/>
        <v/>
      </c>
      <c r="AH53" s="4" t="str">
        <f t="shared" si="39"/>
        <v/>
      </c>
      <c r="AI53" s="4" t="str">
        <f t="shared" si="40"/>
        <v/>
      </c>
      <c r="AJ53" s="4" t="str">
        <f t="shared" si="46"/>
        <v/>
      </c>
      <c r="AK53" s="4" t="str">
        <f t="shared" si="47"/>
        <v/>
      </c>
      <c r="AL53" s="4" t="str">
        <f t="shared" si="48"/>
        <v/>
      </c>
      <c r="AM53" s="4" t="str">
        <f t="shared" si="49"/>
        <v/>
      </c>
      <c r="AN53" s="4" t="str">
        <f t="shared" si="50"/>
        <v/>
      </c>
      <c r="AO53" s="4" t="str">
        <f t="shared" si="51"/>
        <v/>
      </c>
      <c r="AP53" s="4">
        <f t="shared" si="41"/>
        <v>0</v>
      </c>
      <c r="AQ53" s="4" t="str">
        <f t="shared" si="52"/>
        <v>999:99.99</v>
      </c>
      <c r="AR53" s="4" t="str">
        <f t="shared" si="53"/>
        <v>999:99.99</v>
      </c>
      <c r="AS53" s="4" t="str">
        <f t="shared" si="54"/>
        <v>999:99.99</v>
      </c>
      <c r="AT53" s="4" t="str">
        <f t="shared" si="55"/>
        <v>999:99.99</v>
      </c>
      <c r="AU53" s="4" t="str">
        <f t="shared" si="27"/>
        <v/>
      </c>
      <c r="AV53" s="4" t="str">
        <f t="shared" si="28"/>
        <v/>
      </c>
    </row>
    <row r="54" spans="1:48" ht="16.5" customHeight="1">
      <c r="A54" s="7" t="str">
        <f t="shared" si="42"/>
        <v/>
      </c>
      <c r="B54" s="84"/>
      <c r="C54" s="85"/>
      <c r="D54" s="86"/>
      <c r="E54" s="86"/>
      <c r="F54" s="86"/>
      <c r="G54" s="86"/>
      <c r="H54" s="127"/>
      <c r="I54" s="114"/>
      <c r="J54" s="127"/>
      <c r="K54" s="114"/>
      <c r="L54" s="127"/>
      <c r="M54" s="114"/>
      <c r="N54" s="127"/>
      <c r="O54" s="114"/>
      <c r="P54" s="7" t="str">
        <f>IF(B54="","",YEAR(申込書!$C$60)-YEAR(申込一覧表!B54))</f>
        <v/>
      </c>
      <c r="Q54" s="11"/>
      <c r="R54" s="12">
        <f t="shared" si="29"/>
        <v>0</v>
      </c>
      <c r="S54" s="12">
        <f t="shared" si="30"/>
        <v>0</v>
      </c>
      <c r="T54" s="4" t="str">
        <f t="shared" si="31"/>
        <v/>
      </c>
      <c r="U54" s="4" t="str">
        <f t="shared" si="32"/>
        <v/>
      </c>
      <c r="V54" s="6">
        <f t="shared" si="43"/>
        <v>0</v>
      </c>
      <c r="W54" s="6" t="str">
        <f t="shared" si="44"/>
        <v/>
      </c>
      <c r="X54" s="4">
        <f t="shared" si="33"/>
        <v>0</v>
      </c>
      <c r="Y54" s="4">
        <f t="shared" si="12"/>
        <v>0</v>
      </c>
      <c r="Z54" s="4" t="str">
        <f t="shared" si="13"/>
        <v/>
      </c>
      <c r="AA54" s="4" t="str">
        <f t="shared" si="34"/>
        <v/>
      </c>
      <c r="AB54" s="12">
        <f t="shared" si="35"/>
        <v>0</v>
      </c>
      <c r="AC54" s="4" t="str">
        <f t="shared" si="36"/>
        <v/>
      </c>
      <c r="AD54" s="4">
        <v>5</v>
      </c>
      <c r="AE54" s="4" t="str">
        <f t="shared" si="37"/>
        <v xml:space="preserve"> </v>
      </c>
      <c r="AF54" s="4" t="str">
        <f t="shared" si="38"/>
        <v xml:space="preserve">  </v>
      </c>
      <c r="AG54" s="4" t="str">
        <f t="shared" si="45"/>
        <v/>
      </c>
      <c r="AH54" s="4" t="str">
        <f t="shared" si="39"/>
        <v/>
      </c>
      <c r="AI54" s="4" t="str">
        <f t="shared" si="40"/>
        <v/>
      </c>
      <c r="AJ54" s="4" t="str">
        <f t="shared" si="46"/>
        <v/>
      </c>
      <c r="AK54" s="4" t="str">
        <f t="shared" si="47"/>
        <v/>
      </c>
      <c r="AL54" s="4" t="str">
        <f t="shared" si="48"/>
        <v/>
      </c>
      <c r="AM54" s="4" t="str">
        <f t="shared" si="49"/>
        <v/>
      </c>
      <c r="AN54" s="4" t="str">
        <f t="shared" si="50"/>
        <v/>
      </c>
      <c r="AO54" s="4" t="str">
        <f t="shared" si="51"/>
        <v/>
      </c>
      <c r="AP54" s="4">
        <f t="shared" si="41"/>
        <v>0</v>
      </c>
      <c r="AQ54" s="4" t="str">
        <f t="shared" si="52"/>
        <v>999:99.99</v>
      </c>
      <c r="AR54" s="4" t="str">
        <f t="shared" si="53"/>
        <v>999:99.99</v>
      </c>
      <c r="AS54" s="4" t="str">
        <f t="shared" si="54"/>
        <v>999:99.99</v>
      </c>
      <c r="AT54" s="4" t="str">
        <f t="shared" si="55"/>
        <v>999:99.99</v>
      </c>
      <c r="AU54" s="4" t="str">
        <f t="shared" si="27"/>
        <v/>
      </c>
      <c r="AV54" s="4" t="str">
        <f t="shared" si="28"/>
        <v/>
      </c>
    </row>
    <row r="55" spans="1:48" ht="16.5" customHeight="1">
      <c r="A55" s="7" t="str">
        <f t="shared" si="42"/>
        <v/>
      </c>
      <c r="B55" s="84"/>
      <c r="C55" s="85"/>
      <c r="D55" s="86"/>
      <c r="E55" s="86"/>
      <c r="F55" s="86"/>
      <c r="G55" s="86"/>
      <c r="H55" s="127"/>
      <c r="I55" s="114"/>
      <c r="J55" s="127"/>
      <c r="K55" s="114"/>
      <c r="L55" s="127"/>
      <c r="M55" s="114"/>
      <c r="N55" s="127"/>
      <c r="O55" s="114"/>
      <c r="P55" s="7" t="str">
        <f>IF(B55="","",YEAR(申込書!$C$60)-YEAR(申込一覧表!B55))</f>
        <v/>
      </c>
      <c r="Q55" s="11"/>
      <c r="R55" s="12">
        <f t="shared" si="29"/>
        <v>0</v>
      </c>
      <c r="S55" s="12">
        <f t="shared" si="30"/>
        <v>0</v>
      </c>
      <c r="T55" s="4" t="str">
        <f t="shared" si="31"/>
        <v/>
      </c>
      <c r="U55" s="4" t="str">
        <f t="shared" si="32"/>
        <v/>
      </c>
      <c r="V55" s="6">
        <f t="shared" si="43"/>
        <v>0</v>
      </c>
      <c r="W55" s="6" t="str">
        <f t="shared" si="44"/>
        <v/>
      </c>
      <c r="X55" s="4">
        <f t="shared" si="33"/>
        <v>0</v>
      </c>
      <c r="Y55" s="4">
        <f t="shared" si="12"/>
        <v>0</v>
      </c>
      <c r="Z55" s="4" t="str">
        <f t="shared" si="13"/>
        <v/>
      </c>
      <c r="AA55" s="4" t="str">
        <f t="shared" si="34"/>
        <v/>
      </c>
      <c r="AB55" s="12">
        <f t="shared" si="35"/>
        <v>0</v>
      </c>
      <c r="AC55" s="4" t="str">
        <f t="shared" si="36"/>
        <v/>
      </c>
      <c r="AD55" s="4">
        <v>5</v>
      </c>
      <c r="AE55" s="4" t="str">
        <f t="shared" si="37"/>
        <v xml:space="preserve"> </v>
      </c>
      <c r="AF55" s="4" t="str">
        <f t="shared" si="38"/>
        <v xml:space="preserve">  </v>
      </c>
      <c r="AG55" s="4" t="str">
        <f t="shared" si="45"/>
        <v/>
      </c>
      <c r="AH55" s="4" t="str">
        <f t="shared" si="39"/>
        <v/>
      </c>
      <c r="AI55" s="4" t="str">
        <f t="shared" si="40"/>
        <v/>
      </c>
      <c r="AJ55" s="4" t="str">
        <f t="shared" si="46"/>
        <v/>
      </c>
      <c r="AK55" s="4" t="str">
        <f t="shared" si="47"/>
        <v/>
      </c>
      <c r="AL55" s="4" t="str">
        <f t="shared" si="48"/>
        <v/>
      </c>
      <c r="AM55" s="4" t="str">
        <f t="shared" si="49"/>
        <v/>
      </c>
      <c r="AN55" s="4" t="str">
        <f t="shared" si="50"/>
        <v/>
      </c>
      <c r="AO55" s="4" t="str">
        <f t="shared" si="51"/>
        <v/>
      </c>
      <c r="AP55" s="4">
        <f t="shared" si="41"/>
        <v>0</v>
      </c>
      <c r="AQ55" s="4" t="str">
        <f t="shared" si="52"/>
        <v>999:99.99</v>
      </c>
      <c r="AR55" s="4" t="str">
        <f t="shared" si="53"/>
        <v>999:99.99</v>
      </c>
      <c r="AS55" s="4" t="str">
        <f t="shared" si="54"/>
        <v>999:99.99</v>
      </c>
      <c r="AT55" s="4" t="str">
        <f t="shared" si="55"/>
        <v>999:99.99</v>
      </c>
      <c r="AU55" s="4" t="str">
        <f t="shared" si="27"/>
        <v/>
      </c>
      <c r="AV55" s="4" t="str">
        <f t="shared" si="28"/>
        <v/>
      </c>
    </row>
    <row r="56" spans="1:48" ht="16.5" customHeight="1">
      <c r="A56" s="7" t="str">
        <f t="shared" si="42"/>
        <v/>
      </c>
      <c r="B56" s="84"/>
      <c r="C56" s="85"/>
      <c r="D56" s="86"/>
      <c r="E56" s="86"/>
      <c r="F56" s="86"/>
      <c r="G56" s="86"/>
      <c r="H56" s="127"/>
      <c r="I56" s="114"/>
      <c r="J56" s="127"/>
      <c r="K56" s="114"/>
      <c r="L56" s="127"/>
      <c r="M56" s="114"/>
      <c r="N56" s="127"/>
      <c r="O56" s="114"/>
      <c r="P56" s="7" t="str">
        <f>IF(B56="","",YEAR(申込書!$C$60)-YEAR(申込一覧表!B56))</f>
        <v/>
      </c>
      <c r="Q56" s="11"/>
      <c r="R56" s="12">
        <f t="shared" si="29"/>
        <v>0</v>
      </c>
      <c r="S56" s="12">
        <f t="shared" si="30"/>
        <v>0</v>
      </c>
      <c r="T56" s="4" t="str">
        <f t="shared" si="31"/>
        <v/>
      </c>
      <c r="U56" s="4" t="str">
        <f t="shared" si="32"/>
        <v/>
      </c>
      <c r="V56" s="6">
        <f t="shared" si="43"/>
        <v>0</v>
      </c>
      <c r="W56" s="6" t="str">
        <f t="shared" si="44"/>
        <v/>
      </c>
      <c r="X56" s="4">
        <f t="shared" si="33"/>
        <v>0</v>
      </c>
      <c r="Y56" s="4">
        <f t="shared" si="12"/>
        <v>0</v>
      </c>
      <c r="Z56" s="4" t="str">
        <f t="shared" si="13"/>
        <v/>
      </c>
      <c r="AA56" s="4" t="str">
        <f t="shared" si="34"/>
        <v/>
      </c>
      <c r="AB56" s="12">
        <f t="shared" si="35"/>
        <v>0</v>
      </c>
      <c r="AC56" s="4" t="str">
        <f t="shared" si="36"/>
        <v/>
      </c>
      <c r="AD56" s="4">
        <v>5</v>
      </c>
      <c r="AE56" s="4" t="str">
        <f t="shared" si="37"/>
        <v xml:space="preserve"> </v>
      </c>
      <c r="AF56" s="4" t="str">
        <f t="shared" si="38"/>
        <v xml:space="preserve">  </v>
      </c>
      <c r="AG56" s="4" t="str">
        <f t="shared" si="45"/>
        <v/>
      </c>
      <c r="AH56" s="4" t="str">
        <f t="shared" si="39"/>
        <v/>
      </c>
      <c r="AI56" s="4" t="str">
        <f t="shared" si="40"/>
        <v/>
      </c>
      <c r="AJ56" s="4" t="str">
        <f t="shared" si="46"/>
        <v/>
      </c>
      <c r="AK56" s="4" t="str">
        <f t="shared" si="47"/>
        <v/>
      </c>
      <c r="AL56" s="4" t="str">
        <f t="shared" si="48"/>
        <v/>
      </c>
      <c r="AM56" s="4" t="str">
        <f t="shared" si="49"/>
        <v/>
      </c>
      <c r="AN56" s="4" t="str">
        <f t="shared" si="50"/>
        <v/>
      </c>
      <c r="AO56" s="4" t="str">
        <f t="shared" si="51"/>
        <v/>
      </c>
      <c r="AP56" s="4">
        <f t="shared" si="41"/>
        <v>0</v>
      </c>
      <c r="AQ56" s="4" t="str">
        <f t="shared" si="52"/>
        <v>999:99.99</v>
      </c>
      <c r="AR56" s="4" t="str">
        <f t="shared" si="53"/>
        <v>999:99.99</v>
      </c>
      <c r="AS56" s="4" t="str">
        <f t="shared" si="54"/>
        <v>999:99.99</v>
      </c>
      <c r="AT56" s="4" t="str">
        <f t="shared" si="55"/>
        <v>999:99.99</v>
      </c>
      <c r="AU56" s="4" t="str">
        <f t="shared" si="27"/>
        <v/>
      </c>
      <c r="AV56" s="4" t="str">
        <f t="shared" si="28"/>
        <v/>
      </c>
    </row>
    <row r="57" spans="1:48" ht="16.5" customHeight="1">
      <c r="A57" s="7" t="str">
        <f t="shared" si="42"/>
        <v/>
      </c>
      <c r="B57" s="84"/>
      <c r="C57" s="85"/>
      <c r="D57" s="86"/>
      <c r="E57" s="86"/>
      <c r="F57" s="86"/>
      <c r="G57" s="86"/>
      <c r="H57" s="127"/>
      <c r="I57" s="114"/>
      <c r="J57" s="127"/>
      <c r="K57" s="114"/>
      <c r="L57" s="127"/>
      <c r="M57" s="114"/>
      <c r="N57" s="127"/>
      <c r="O57" s="114"/>
      <c r="P57" s="7" t="str">
        <f>IF(B57="","",YEAR(申込書!$C$60)-YEAR(申込一覧表!B57))</f>
        <v/>
      </c>
      <c r="Q57" s="11"/>
      <c r="R57" s="12">
        <f t="shared" si="29"/>
        <v>0</v>
      </c>
      <c r="S57" s="12">
        <f t="shared" si="30"/>
        <v>0</v>
      </c>
      <c r="T57" s="4" t="str">
        <f t="shared" si="31"/>
        <v/>
      </c>
      <c r="U57" s="4" t="str">
        <f t="shared" si="32"/>
        <v/>
      </c>
      <c r="V57" s="6">
        <f t="shared" si="43"/>
        <v>0</v>
      </c>
      <c r="W57" s="6" t="str">
        <f t="shared" si="44"/>
        <v/>
      </c>
      <c r="X57" s="4">
        <f t="shared" si="33"/>
        <v>0</v>
      </c>
      <c r="Y57" s="4">
        <f t="shared" si="12"/>
        <v>0</v>
      </c>
      <c r="Z57" s="4" t="str">
        <f t="shared" si="13"/>
        <v/>
      </c>
      <c r="AA57" s="4" t="str">
        <f t="shared" si="34"/>
        <v/>
      </c>
      <c r="AB57" s="12">
        <f t="shared" si="35"/>
        <v>0</v>
      </c>
      <c r="AC57" s="4" t="str">
        <f t="shared" si="36"/>
        <v/>
      </c>
      <c r="AD57" s="4">
        <v>5</v>
      </c>
      <c r="AE57" s="4" t="str">
        <f t="shared" si="37"/>
        <v xml:space="preserve"> </v>
      </c>
      <c r="AF57" s="4" t="str">
        <f t="shared" si="38"/>
        <v xml:space="preserve">  </v>
      </c>
      <c r="AG57" s="4" t="str">
        <f t="shared" si="45"/>
        <v/>
      </c>
      <c r="AH57" s="4" t="str">
        <f t="shared" si="39"/>
        <v/>
      </c>
      <c r="AI57" s="4" t="str">
        <f t="shared" si="40"/>
        <v/>
      </c>
      <c r="AJ57" s="4" t="str">
        <f t="shared" si="46"/>
        <v/>
      </c>
      <c r="AK57" s="4" t="str">
        <f t="shared" si="47"/>
        <v/>
      </c>
      <c r="AL57" s="4" t="str">
        <f t="shared" si="48"/>
        <v/>
      </c>
      <c r="AM57" s="4" t="str">
        <f t="shared" si="49"/>
        <v/>
      </c>
      <c r="AN57" s="4" t="str">
        <f t="shared" si="50"/>
        <v/>
      </c>
      <c r="AO57" s="4" t="str">
        <f t="shared" si="51"/>
        <v/>
      </c>
      <c r="AP57" s="4">
        <f t="shared" si="41"/>
        <v>0</v>
      </c>
      <c r="AQ57" s="4" t="str">
        <f t="shared" si="52"/>
        <v>999:99.99</v>
      </c>
      <c r="AR57" s="4" t="str">
        <f t="shared" si="53"/>
        <v>999:99.99</v>
      </c>
      <c r="AS57" s="4" t="str">
        <f t="shared" si="54"/>
        <v>999:99.99</v>
      </c>
      <c r="AT57" s="4" t="str">
        <f t="shared" si="55"/>
        <v>999:99.99</v>
      </c>
      <c r="AU57" s="4" t="str">
        <f t="shared" si="27"/>
        <v/>
      </c>
      <c r="AV57" s="4" t="str">
        <f t="shared" si="28"/>
        <v/>
      </c>
    </row>
    <row r="58" spans="1:48" ht="16.5" customHeight="1">
      <c r="A58" s="7" t="str">
        <f t="shared" si="42"/>
        <v/>
      </c>
      <c r="B58" s="84"/>
      <c r="C58" s="85"/>
      <c r="D58" s="86"/>
      <c r="E58" s="86"/>
      <c r="F58" s="86"/>
      <c r="G58" s="86"/>
      <c r="H58" s="127"/>
      <c r="I58" s="114"/>
      <c r="J58" s="127"/>
      <c r="K58" s="114"/>
      <c r="L58" s="127"/>
      <c r="M58" s="114"/>
      <c r="N58" s="127"/>
      <c r="O58" s="114"/>
      <c r="P58" s="7" t="str">
        <f>IF(B58="","",YEAR(申込書!$C$60)-YEAR(申込一覧表!B58))</f>
        <v/>
      </c>
      <c r="Q58" s="11"/>
      <c r="R58" s="12">
        <f t="shared" si="29"/>
        <v>0</v>
      </c>
      <c r="S58" s="12">
        <f t="shared" si="30"/>
        <v>0</v>
      </c>
      <c r="T58" s="4" t="str">
        <f t="shared" si="31"/>
        <v/>
      </c>
      <c r="U58" s="4" t="str">
        <f t="shared" si="32"/>
        <v/>
      </c>
      <c r="V58" s="6">
        <f t="shared" si="43"/>
        <v>0</v>
      </c>
      <c r="W58" s="6" t="str">
        <f t="shared" si="44"/>
        <v/>
      </c>
      <c r="X58" s="4">
        <f t="shared" si="33"/>
        <v>0</v>
      </c>
      <c r="Y58" s="4">
        <f t="shared" si="12"/>
        <v>0</v>
      </c>
      <c r="Z58" s="4" t="str">
        <f t="shared" si="13"/>
        <v/>
      </c>
      <c r="AA58" s="4" t="str">
        <f t="shared" si="34"/>
        <v/>
      </c>
      <c r="AB58" s="12">
        <f t="shared" si="35"/>
        <v>0</v>
      </c>
      <c r="AC58" s="4" t="str">
        <f t="shared" si="36"/>
        <v/>
      </c>
      <c r="AD58" s="4">
        <v>5</v>
      </c>
      <c r="AE58" s="4" t="str">
        <f t="shared" si="37"/>
        <v xml:space="preserve"> </v>
      </c>
      <c r="AF58" s="4" t="str">
        <f t="shared" si="38"/>
        <v xml:space="preserve">  </v>
      </c>
      <c r="AG58" s="4" t="str">
        <f t="shared" si="45"/>
        <v/>
      </c>
      <c r="AH58" s="4" t="str">
        <f t="shared" si="39"/>
        <v/>
      </c>
      <c r="AI58" s="4" t="str">
        <f t="shared" si="40"/>
        <v/>
      </c>
      <c r="AJ58" s="4" t="str">
        <f t="shared" si="46"/>
        <v/>
      </c>
      <c r="AK58" s="4" t="str">
        <f t="shared" si="47"/>
        <v/>
      </c>
      <c r="AL58" s="4" t="str">
        <f t="shared" si="48"/>
        <v/>
      </c>
      <c r="AM58" s="4" t="str">
        <f t="shared" si="49"/>
        <v/>
      </c>
      <c r="AN58" s="4" t="str">
        <f t="shared" si="50"/>
        <v/>
      </c>
      <c r="AO58" s="4" t="str">
        <f t="shared" si="51"/>
        <v/>
      </c>
      <c r="AP58" s="4">
        <f t="shared" si="41"/>
        <v>0</v>
      </c>
      <c r="AQ58" s="4" t="str">
        <f t="shared" si="52"/>
        <v>999:99.99</v>
      </c>
      <c r="AR58" s="4" t="str">
        <f t="shared" si="53"/>
        <v>999:99.99</v>
      </c>
      <c r="AS58" s="4" t="str">
        <f t="shared" si="54"/>
        <v>999:99.99</v>
      </c>
      <c r="AT58" s="4" t="str">
        <f t="shared" si="55"/>
        <v>999:99.99</v>
      </c>
      <c r="AU58" s="4" t="str">
        <f t="shared" si="27"/>
        <v/>
      </c>
      <c r="AV58" s="4" t="str">
        <f t="shared" si="28"/>
        <v/>
      </c>
    </row>
    <row r="59" spans="1:48" ht="16.5" customHeight="1">
      <c r="A59" s="7" t="str">
        <f t="shared" si="42"/>
        <v/>
      </c>
      <c r="B59" s="84"/>
      <c r="C59" s="85"/>
      <c r="D59" s="86"/>
      <c r="E59" s="86"/>
      <c r="F59" s="86"/>
      <c r="G59" s="86"/>
      <c r="H59" s="127"/>
      <c r="I59" s="114"/>
      <c r="J59" s="127"/>
      <c r="K59" s="114"/>
      <c r="L59" s="127"/>
      <c r="M59" s="114"/>
      <c r="N59" s="127"/>
      <c r="O59" s="114"/>
      <c r="P59" s="7" t="str">
        <f>IF(B59="","",YEAR(申込書!$C$60)-YEAR(申込一覧表!B59))</f>
        <v/>
      </c>
      <c r="Q59" s="11"/>
      <c r="R59" s="12">
        <f t="shared" si="29"/>
        <v>0</v>
      </c>
      <c r="S59" s="12">
        <f t="shared" si="30"/>
        <v>0</v>
      </c>
      <c r="T59" s="4" t="str">
        <f t="shared" si="31"/>
        <v/>
      </c>
      <c r="U59" s="4" t="str">
        <f t="shared" si="32"/>
        <v/>
      </c>
      <c r="V59" s="6">
        <f t="shared" si="43"/>
        <v>0</v>
      </c>
      <c r="W59" s="6" t="str">
        <f t="shared" si="44"/>
        <v/>
      </c>
      <c r="X59" s="4">
        <f t="shared" si="33"/>
        <v>0</v>
      </c>
      <c r="Y59" s="4">
        <f t="shared" si="12"/>
        <v>0</v>
      </c>
      <c r="Z59" s="4" t="str">
        <f t="shared" si="13"/>
        <v/>
      </c>
      <c r="AA59" s="4" t="str">
        <f t="shared" si="34"/>
        <v/>
      </c>
      <c r="AB59" s="12">
        <f t="shared" si="35"/>
        <v>0</v>
      </c>
      <c r="AC59" s="4" t="str">
        <f t="shared" si="36"/>
        <v/>
      </c>
      <c r="AD59" s="4">
        <v>5</v>
      </c>
      <c r="AE59" s="4" t="str">
        <f t="shared" si="37"/>
        <v xml:space="preserve"> </v>
      </c>
      <c r="AF59" s="4" t="str">
        <f t="shared" si="38"/>
        <v xml:space="preserve">  </v>
      </c>
      <c r="AG59" s="4" t="str">
        <f t="shared" si="45"/>
        <v/>
      </c>
      <c r="AH59" s="4" t="str">
        <f t="shared" si="39"/>
        <v/>
      </c>
      <c r="AI59" s="4" t="str">
        <f t="shared" si="40"/>
        <v/>
      </c>
      <c r="AJ59" s="4" t="str">
        <f t="shared" si="46"/>
        <v/>
      </c>
      <c r="AK59" s="4" t="str">
        <f t="shared" si="47"/>
        <v/>
      </c>
      <c r="AL59" s="4" t="str">
        <f t="shared" si="48"/>
        <v/>
      </c>
      <c r="AM59" s="4" t="str">
        <f t="shared" si="49"/>
        <v/>
      </c>
      <c r="AN59" s="4" t="str">
        <f t="shared" si="50"/>
        <v/>
      </c>
      <c r="AO59" s="4" t="str">
        <f t="shared" si="51"/>
        <v/>
      </c>
      <c r="AP59" s="4">
        <f t="shared" si="41"/>
        <v>0</v>
      </c>
      <c r="AQ59" s="4" t="str">
        <f t="shared" si="52"/>
        <v>999:99.99</v>
      </c>
      <c r="AR59" s="4" t="str">
        <f t="shared" si="53"/>
        <v>999:99.99</v>
      </c>
      <c r="AS59" s="4" t="str">
        <f t="shared" si="54"/>
        <v>999:99.99</v>
      </c>
      <c r="AT59" s="4" t="str">
        <f t="shared" si="55"/>
        <v>999:99.99</v>
      </c>
      <c r="AU59" s="4" t="str">
        <f t="shared" si="27"/>
        <v/>
      </c>
      <c r="AV59" s="4" t="str">
        <f t="shared" si="28"/>
        <v/>
      </c>
    </row>
    <row r="60" spans="1:48" ht="16.5" customHeight="1">
      <c r="A60" s="7" t="str">
        <f t="shared" si="42"/>
        <v/>
      </c>
      <c r="B60" s="84"/>
      <c r="C60" s="85"/>
      <c r="D60" s="86"/>
      <c r="E60" s="86"/>
      <c r="F60" s="86"/>
      <c r="G60" s="86"/>
      <c r="H60" s="127"/>
      <c r="I60" s="114"/>
      <c r="J60" s="127"/>
      <c r="K60" s="114"/>
      <c r="L60" s="127"/>
      <c r="M60" s="114"/>
      <c r="N60" s="127"/>
      <c r="O60" s="114"/>
      <c r="P60" s="7" t="str">
        <f>IF(B60="","",YEAR(申込書!$C$60)-YEAR(申込一覧表!B60))</f>
        <v/>
      </c>
      <c r="Q60" s="11"/>
      <c r="R60" s="12">
        <f t="shared" si="29"/>
        <v>0</v>
      </c>
      <c r="S60" s="12">
        <f t="shared" si="30"/>
        <v>0</v>
      </c>
      <c r="T60" s="4" t="str">
        <f t="shared" si="31"/>
        <v/>
      </c>
      <c r="U60" s="4" t="str">
        <f t="shared" si="32"/>
        <v/>
      </c>
      <c r="V60" s="6">
        <f t="shared" si="43"/>
        <v>0</v>
      </c>
      <c r="W60" s="6" t="str">
        <f t="shared" si="44"/>
        <v/>
      </c>
      <c r="X60" s="4">
        <f t="shared" si="33"/>
        <v>0</v>
      </c>
      <c r="Y60" s="4">
        <f t="shared" si="12"/>
        <v>0</v>
      </c>
      <c r="Z60" s="4" t="str">
        <f t="shared" si="13"/>
        <v/>
      </c>
      <c r="AA60" s="4" t="str">
        <f t="shared" si="34"/>
        <v/>
      </c>
      <c r="AB60" s="12">
        <f t="shared" si="35"/>
        <v>0</v>
      </c>
      <c r="AC60" s="4" t="str">
        <f t="shared" si="36"/>
        <v/>
      </c>
      <c r="AD60" s="4">
        <v>5</v>
      </c>
      <c r="AE60" s="4" t="str">
        <f t="shared" si="37"/>
        <v xml:space="preserve"> </v>
      </c>
      <c r="AF60" s="4" t="str">
        <f t="shared" si="38"/>
        <v xml:space="preserve">  </v>
      </c>
      <c r="AG60" s="4" t="str">
        <f t="shared" si="45"/>
        <v/>
      </c>
      <c r="AH60" s="4" t="str">
        <f t="shared" si="39"/>
        <v/>
      </c>
      <c r="AI60" s="4" t="str">
        <f t="shared" si="40"/>
        <v/>
      </c>
      <c r="AJ60" s="4" t="str">
        <f t="shared" si="46"/>
        <v/>
      </c>
      <c r="AK60" s="4" t="str">
        <f t="shared" si="47"/>
        <v/>
      </c>
      <c r="AL60" s="4" t="str">
        <f t="shared" si="48"/>
        <v/>
      </c>
      <c r="AM60" s="4" t="str">
        <f t="shared" si="49"/>
        <v/>
      </c>
      <c r="AN60" s="4" t="str">
        <f t="shared" si="50"/>
        <v/>
      </c>
      <c r="AO60" s="4" t="str">
        <f t="shared" si="51"/>
        <v/>
      </c>
      <c r="AP60" s="4">
        <f t="shared" si="41"/>
        <v>0</v>
      </c>
      <c r="AQ60" s="4" t="str">
        <f t="shared" si="52"/>
        <v>999:99.99</v>
      </c>
      <c r="AR60" s="4" t="str">
        <f t="shared" si="53"/>
        <v>999:99.99</v>
      </c>
      <c r="AS60" s="4" t="str">
        <f t="shared" si="54"/>
        <v>999:99.99</v>
      </c>
      <c r="AT60" s="4" t="str">
        <f t="shared" si="55"/>
        <v>999:99.99</v>
      </c>
      <c r="AU60" s="4" t="str">
        <f t="shared" si="27"/>
        <v/>
      </c>
      <c r="AV60" s="4" t="str">
        <f t="shared" si="28"/>
        <v/>
      </c>
    </row>
    <row r="61" spans="1:48" ht="16.5" customHeight="1">
      <c r="A61" s="7" t="str">
        <f t="shared" si="42"/>
        <v/>
      </c>
      <c r="B61" s="84"/>
      <c r="C61" s="85"/>
      <c r="D61" s="86"/>
      <c r="E61" s="86"/>
      <c r="F61" s="86"/>
      <c r="G61" s="86"/>
      <c r="H61" s="127"/>
      <c r="I61" s="114"/>
      <c r="J61" s="127"/>
      <c r="K61" s="114"/>
      <c r="L61" s="127"/>
      <c r="M61" s="114"/>
      <c r="N61" s="127"/>
      <c r="O61" s="114"/>
      <c r="P61" s="7" t="str">
        <f>IF(B61="","",YEAR(申込書!$C$60)-YEAR(申込一覧表!B61))</f>
        <v/>
      </c>
      <c r="Q61" s="11"/>
      <c r="R61" s="12">
        <f t="shared" si="29"/>
        <v>0</v>
      </c>
      <c r="S61" s="12">
        <f t="shared" si="30"/>
        <v>0</v>
      </c>
      <c r="T61" s="4" t="str">
        <f t="shared" si="31"/>
        <v/>
      </c>
      <c r="U61" s="4" t="str">
        <f t="shared" si="32"/>
        <v/>
      </c>
      <c r="V61" s="6">
        <f t="shared" si="43"/>
        <v>0</v>
      </c>
      <c r="W61" s="6" t="str">
        <f t="shared" si="44"/>
        <v/>
      </c>
      <c r="X61" s="4">
        <f t="shared" si="33"/>
        <v>0</v>
      </c>
      <c r="Y61" s="4">
        <f t="shared" si="12"/>
        <v>0</v>
      </c>
      <c r="Z61" s="4" t="str">
        <f t="shared" si="13"/>
        <v/>
      </c>
      <c r="AA61" s="4" t="str">
        <f t="shared" si="34"/>
        <v/>
      </c>
      <c r="AB61" s="12">
        <f t="shared" si="35"/>
        <v>0</v>
      </c>
      <c r="AC61" s="4" t="str">
        <f t="shared" si="36"/>
        <v/>
      </c>
      <c r="AD61" s="4">
        <v>5</v>
      </c>
      <c r="AE61" s="4" t="str">
        <f t="shared" si="37"/>
        <v xml:space="preserve"> </v>
      </c>
      <c r="AF61" s="4" t="str">
        <f t="shared" si="38"/>
        <v xml:space="preserve">  </v>
      </c>
      <c r="AG61" s="4" t="str">
        <f t="shared" si="45"/>
        <v/>
      </c>
      <c r="AH61" s="4" t="str">
        <f t="shared" si="39"/>
        <v/>
      </c>
      <c r="AI61" s="4" t="str">
        <f t="shared" si="40"/>
        <v/>
      </c>
      <c r="AJ61" s="4" t="str">
        <f t="shared" si="46"/>
        <v/>
      </c>
      <c r="AK61" s="4" t="str">
        <f t="shared" si="47"/>
        <v/>
      </c>
      <c r="AL61" s="4" t="str">
        <f t="shared" si="48"/>
        <v/>
      </c>
      <c r="AM61" s="4" t="str">
        <f t="shared" si="49"/>
        <v/>
      </c>
      <c r="AN61" s="4" t="str">
        <f t="shared" si="50"/>
        <v/>
      </c>
      <c r="AO61" s="4" t="str">
        <f t="shared" si="51"/>
        <v/>
      </c>
      <c r="AP61" s="4">
        <f t="shared" si="41"/>
        <v>0</v>
      </c>
      <c r="AQ61" s="4" t="str">
        <f t="shared" si="52"/>
        <v>999:99.99</v>
      </c>
      <c r="AR61" s="4" t="str">
        <f t="shared" si="53"/>
        <v>999:99.99</v>
      </c>
      <c r="AS61" s="4" t="str">
        <f t="shared" si="54"/>
        <v>999:99.99</v>
      </c>
      <c r="AT61" s="4" t="str">
        <f t="shared" si="55"/>
        <v>999:99.99</v>
      </c>
      <c r="AU61" s="4" t="str">
        <f t="shared" si="27"/>
        <v/>
      </c>
      <c r="AV61" s="4" t="str">
        <f t="shared" si="28"/>
        <v/>
      </c>
    </row>
    <row r="62" spans="1:48" ht="16.5" customHeight="1">
      <c r="A62" s="7" t="str">
        <f t="shared" si="42"/>
        <v/>
      </c>
      <c r="B62" s="84"/>
      <c r="C62" s="85"/>
      <c r="D62" s="86"/>
      <c r="E62" s="86"/>
      <c r="F62" s="86"/>
      <c r="G62" s="86"/>
      <c r="H62" s="127"/>
      <c r="I62" s="114"/>
      <c r="J62" s="127"/>
      <c r="K62" s="114"/>
      <c r="L62" s="127"/>
      <c r="M62" s="114"/>
      <c r="N62" s="127"/>
      <c r="O62" s="114"/>
      <c r="P62" s="7" t="str">
        <f>IF(B62="","",YEAR(申込書!$C$60)-YEAR(申込一覧表!B62))</f>
        <v/>
      </c>
      <c r="Q62" s="11"/>
      <c r="R62" s="12">
        <f t="shared" si="29"/>
        <v>0</v>
      </c>
      <c r="S62" s="12">
        <f t="shared" si="30"/>
        <v>0</v>
      </c>
      <c r="T62" s="4" t="str">
        <f t="shared" si="31"/>
        <v/>
      </c>
      <c r="U62" s="4" t="str">
        <f t="shared" si="32"/>
        <v/>
      </c>
      <c r="V62" s="6">
        <f t="shared" si="43"/>
        <v>0</v>
      </c>
      <c r="W62" s="6" t="str">
        <f t="shared" si="44"/>
        <v/>
      </c>
      <c r="X62" s="4">
        <f t="shared" si="33"/>
        <v>0</v>
      </c>
      <c r="Y62" s="4">
        <f t="shared" si="12"/>
        <v>0</v>
      </c>
      <c r="Z62" s="4" t="str">
        <f t="shared" si="13"/>
        <v/>
      </c>
      <c r="AA62" s="4" t="str">
        <f t="shared" si="34"/>
        <v/>
      </c>
      <c r="AB62" s="12">
        <f t="shared" si="35"/>
        <v>0</v>
      </c>
      <c r="AC62" s="4" t="str">
        <f t="shared" si="36"/>
        <v/>
      </c>
      <c r="AD62" s="4">
        <v>5</v>
      </c>
      <c r="AE62" s="4" t="str">
        <f t="shared" si="37"/>
        <v xml:space="preserve"> </v>
      </c>
      <c r="AF62" s="4" t="str">
        <f t="shared" si="38"/>
        <v xml:space="preserve">  </v>
      </c>
      <c r="AG62" s="4" t="str">
        <f t="shared" si="45"/>
        <v/>
      </c>
      <c r="AH62" s="4" t="str">
        <f t="shared" si="39"/>
        <v/>
      </c>
      <c r="AI62" s="4" t="str">
        <f t="shared" si="40"/>
        <v/>
      </c>
      <c r="AJ62" s="4" t="str">
        <f t="shared" si="46"/>
        <v/>
      </c>
      <c r="AK62" s="4" t="str">
        <f t="shared" si="47"/>
        <v/>
      </c>
      <c r="AL62" s="4" t="str">
        <f t="shared" si="48"/>
        <v/>
      </c>
      <c r="AM62" s="4" t="str">
        <f t="shared" si="49"/>
        <v/>
      </c>
      <c r="AN62" s="4" t="str">
        <f t="shared" si="50"/>
        <v/>
      </c>
      <c r="AO62" s="4" t="str">
        <f t="shared" si="51"/>
        <v/>
      </c>
      <c r="AP62" s="4">
        <f t="shared" si="41"/>
        <v>0</v>
      </c>
      <c r="AQ62" s="4" t="str">
        <f t="shared" si="52"/>
        <v>999:99.99</v>
      </c>
      <c r="AR62" s="4" t="str">
        <f t="shared" si="53"/>
        <v>999:99.99</v>
      </c>
      <c r="AS62" s="4" t="str">
        <f t="shared" si="54"/>
        <v>999:99.99</v>
      </c>
      <c r="AT62" s="4" t="str">
        <f t="shared" si="55"/>
        <v>999:99.99</v>
      </c>
      <c r="AU62" s="4" t="str">
        <f t="shared" si="27"/>
        <v/>
      </c>
      <c r="AV62" s="4" t="str">
        <f t="shared" si="28"/>
        <v/>
      </c>
    </row>
    <row r="63" spans="1:48" ht="16.5" customHeight="1">
      <c r="A63" s="7" t="str">
        <f t="shared" si="42"/>
        <v/>
      </c>
      <c r="B63" s="84"/>
      <c r="C63" s="85"/>
      <c r="D63" s="86"/>
      <c r="E63" s="86"/>
      <c r="F63" s="86"/>
      <c r="G63" s="86"/>
      <c r="H63" s="127"/>
      <c r="I63" s="114"/>
      <c r="J63" s="127"/>
      <c r="K63" s="114"/>
      <c r="L63" s="127"/>
      <c r="M63" s="114"/>
      <c r="N63" s="127"/>
      <c r="O63" s="114"/>
      <c r="P63" s="7" t="str">
        <f>IF(B63="","",YEAR(申込書!$C$60)-YEAR(申込一覧表!B63))</f>
        <v/>
      </c>
      <c r="Q63" s="11"/>
      <c r="R63" s="12">
        <f t="shared" si="29"/>
        <v>0</v>
      </c>
      <c r="S63" s="12">
        <f t="shared" si="30"/>
        <v>0</v>
      </c>
      <c r="T63" s="4" t="str">
        <f t="shared" si="31"/>
        <v/>
      </c>
      <c r="U63" s="4" t="str">
        <f t="shared" si="32"/>
        <v/>
      </c>
      <c r="V63" s="6">
        <f t="shared" si="43"/>
        <v>0</v>
      </c>
      <c r="W63" s="6" t="str">
        <f t="shared" si="44"/>
        <v/>
      </c>
      <c r="X63" s="4">
        <f t="shared" si="33"/>
        <v>0</v>
      </c>
      <c r="Y63" s="4">
        <f t="shared" si="12"/>
        <v>0</v>
      </c>
      <c r="Z63" s="4" t="str">
        <f t="shared" si="13"/>
        <v/>
      </c>
      <c r="AA63" s="4" t="str">
        <f t="shared" si="34"/>
        <v/>
      </c>
      <c r="AB63" s="12">
        <f t="shared" si="35"/>
        <v>0</v>
      </c>
      <c r="AC63" s="4" t="str">
        <f t="shared" si="36"/>
        <v/>
      </c>
      <c r="AD63" s="4">
        <v>5</v>
      </c>
      <c r="AE63" s="4" t="str">
        <f t="shared" si="37"/>
        <v xml:space="preserve"> </v>
      </c>
      <c r="AF63" s="4" t="str">
        <f t="shared" si="38"/>
        <v xml:space="preserve">  </v>
      </c>
      <c r="AG63" s="4" t="str">
        <f t="shared" si="45"/>
        <v/>
      </c>
      <c r="AH63" s="4" t="str">
        <f t="shared" si="39"/>
        <v/>
      </c>
      <c r="AI63" s="4" t="str">
        <f t="shared" si="40"/>
        <v/>
      </c>
      <c r="AJ63" s="4" t="str">
        <f t="shared" si="46"/>
        <v/>
      </c>
      <c r="AK63" s="4" t="str">
        <f t="shared" si="47"/>
        <v/>
      </c>
      <c r="AL63" s="4" t="str">
        <f t="shared" si="48"/>
        <v/>
      </c>
      <c r="AM63" s="4" t="str">
        <f t="shared" si="49"/>
        <v/>
      </c>
      <c r="AN63" s="4" t="str">
        <f t="shared" si="50"/>
        <v/>
      </c>
      <c r="AO63" s="4" t="str">
        <f t="shared" si="51"/>
        <v/>
      </c>
      <c r="AP63" s="4">
        <f t="shared" si="41"/>
        <v>0</v>
      </c>
      <c r="AQ63" s="4" t="str">
        <f t="shared" si="52"/>
        <v>999:99.99</v>
      </c>
      <c r="AR63" s="4" t="str">
        <f t="shared" si="53"/>
        <v>999:99.99</v>
      </c>
      <c r="AS63" s="4" t="str">
        <f t="shared" si="54"/>
        <v>999:99.99</v>
      </c>
      <c r="AT63" s="4" t="str">
        <f t="shared" si="55"/>
        <v>999:99.99</v>
      </c>
      <c r="AU63" s="4" t="str">
        <f t="shared" si="27"/>
        <v/>
      </c>
      <c r="AV63" s="4" t="str">
        <f t="shared" si="28"/>
        <v/>
      </c>
    </row>
    <row r="64" spans="1:48" ht="16.5" customHeight="1">
      <c r="A64" s="7" t="str">
        <f t="shared" si="42"/>
        <v/>
      </c>
      <c r="B64" s="84"/>
      <c r="C64" s="85"/>
      <c r="D64" s="86"/>
      <c r="E64" s="86"/>
      <c r="F64" s="86"/>
      <c r="G64" s="86"/>
      <c r="H64" s="127"/>
      <c r="I64" s="114"/>
      <c r="J64" s="127"/>
      <c r="K64" s="114"/>
      <c r="L64" s="127"/>
      <c r="M64" s="114"/>
      <c r="N64" s="127"/>
      <c r="O64" s="114"/>
      <c r="P64" s="7" t="str">
        <f>IF(B64="","",YEAR(申込書!$C$60)-YEAR(申込一覧表!B64))</f>
        <v/>
      </c>
      <c r="Q64" s="11"/>
      <c r="R64" s="12">
        <f t="shared" si="29"/>
        <v>0</v>
      </c>
      <c r="S64" s="12">
        <f t="shared" si="30"/>
        <v>0</v>
      </c>
      <c r="T64" s="4" t="str">
        <f t="shared" si="31"/>
        <v/>
      </c>
      <c r="U64" s="4" t="str">
        <f t="shared" si="32"/>
        <v/>
      </c>
      <c r="V64" s="6">
        <f t="shared" si="43"/>
        <v>0</v>
      </c>
      <c r="W64" s="6" t="str">
        <f t="shared" si="44"/>
        <v/>
      </c>
      <c r="X64" s="4">
        <f t="shared" si="33"/>
        <v>0</v>
      </c>
      <c r="Y64" s="4">
        <f t="shared" si="12"/>
        <v>0</v>
      </c>
      <c r="Z64" s="4" t="str">
        <f t="shared" si="13"/>
        <v/>
      </c>
      <c r="AA64" s="4" t="str">
        <f t="shared" si="34"/>
        <v/>
      </c>
      <c r="AB64" s="12">
        <f t="shared" si="35"/>
        <v>0</v>
      </c>
      <c r="AC64" s="4" t="str">
        <f t="shared" si="36"/>
        <v/>
      </c>
      <c r="AD64" s="4">
        <v>5</v>
      </c>
      <c r="AE64" s="4" t="str">
        <f t="shared" si="37"/>
        <v xml:space="preserve"> </v>
      </c>
      <c r="AF64" s="4" t="str">
        <f t="shared" si="38"/>
        <v xml:space="preserve">  </v>
      </c>
      <c r="AG64" s="4" t="str">
        <f t="shared" si="45"/>
        <v/>
      </c>
      <c r="AH64" s="4" t="str">
        <f t="shared" si="39"/>
        <v/>
      </c>
      <c r="AI64" s="4" t="str">
        <f t="shared" si="40"/>
        <v/>
      </c>
      <c r="AJ64" s="4" t="str">
        <f t="shared" si="46"/>
        <v/>
      </c>
      <c r="AK64" s="4" t="str">
        <f t="shared" si="47"/>
        <v/>
      </c>
      <c r="AL64" s="4" t="str">
        <f t="shared" si="48"/>
        <v/>
      </c>
      <c r="AM64" s="4" t="str">
        <f t="shared" si="49"/>
        <v/>
      </c>
      <c r="AN64" s="4" t="str">
        <f t="shared" si="50"/>
        <v/>
      </c>
      <c r="AO64" s="4" t="str">
        <f t="shared" si="51"/>
        <v/>
      </c>
      <c r="AP64" s="4">
        <f t="shared" si="41"/>
        <v>0</v>
      </c>
      <c r="AQ64" s="4" t="str">
        <f t="shared" si="52"/>
        <v>999:99.99</v>
      </c>
      <c r="AR64" s="4" t="str">
        <f t="shared" si="53"/>
        <v>999:99.99</v>
      </c>
      <c r="AS64" s="4" t="str">
        <f t="shared" si="54"/>
        <v>999:99.99</v>
      </c>
      <c r="AT64" s="4" t="str">
        <f t="shared" si="55"/>
        <v>999:99.99</v>
      </c>
      <c r="AU64" s="4" t="str">
        <f t="shared" si="27"/>
        <v/>
      </c>
      <c r="AV64" s="4" t="str">
        <f t="shared" si="28"/>
        <v/>
      </c>
    </row>
    <row r="65" spans="1:48" ht="16.5" customHeight="1">
      <c r="A65" s="7" t="str">
        <f t="shared" si="42"/>
        <v/>
      </c>
      <c r="B65" s="84"/>
      <c r="C65" s="85"/>
      <c r="D65" s="86"/>
      <c r="E65" s="86"/>
      <c r="F65" s="86"/>
      <c r="G65" s="86"/>
      <c r="H65" s="127"/>
      <c r="I65" s="114"/>
      <c r="J65" s="127"/>
      <c r="K65" s="114"/>
      <c r="L65" s="127"/>
      <c r="M65" s="114"/>
      <c r="N65" s="127"/>
      <c r="O65" s="114"/>
      <c r="P65" s="7" t="str">
        <f>IF(B65="","",YEAR(申込書!$C$60)-YEAR(申込一覧表!B65))</f>
        <v/>
      </c>
      <c r="Q65" s="11"/>
      <c r="R65" s="12">
        <f t="shared" si="29"/>
        <v>0</v>
      </c>
      <c r="S65" s="12">
        <f t="shared" si="30"/>
        <v>0</v>
      </c>
      <c r="T65" s="4" t="str">
        <f t="shared" si="31"/>
        <v/>
      </c>
      <c r="U65" s="4" t="str">
        <f t="shared" si="32"/>
        <v/>
      </c>
      <c r="V65" s="6">
        <f t="shared" si="43"/>
        <v>0</v>
      </c>
      <c r="W65" s="6" t="str">
        <f t="shared" si="44"/>
        <v/>
      </c>
      <c r="X65" s="4">
        <f t="shared" si="33"/>
        <v>0</v>
      </c>
      <c r="Y65" s="4">
        <f t="shared" si="12"/>
        <v>0</v>
      </c>
      <c r="Z65" s="4" t="str">
        <f t="shared" si="13"/>
        <v/>
      </c>
      <c r="AA65" s="4" t="str">
        <f t="shared" si="34"/>
        <v/>
      </c>
      <c r="AB65" s="12">
        <f t="shared" si="35"/>
        <v>0</v>
      </c>
      <c r="AC65" s="4" t="str">
        <f t="shared" si="36"/>
        <v/>
      </c>
      <c r="AD65" s="4">
        <v>5</v>
      </c>
      <c r="AE65" s="4" t="str">
        <f t="shared" si="37"/>
        <v xml:space="preserve"> </v>
      </c>
      <c r="AF65" s="4" t="str">
        <f t="shared" si="38"/>
        <v xml:space="preserve">  </v>
      </c>
      <c r="AG65" s="4" t="str">
        <f t="shared" si="45"/>
        <v/>
      </c>
      <c r="AH65" s="4" t="str">
        <f t="shared" si="39"/>
        <v/>
      </c>
      <c r="AI65" s="4" t="str">
        <f t="shared" si="40"/>
        <v/>
      </c>
      <c r="AJ65" s="4" t="str">
        <f t="shared" si="46"/>
        <v/>
      </c>
      <c r="AK65" s="4" t="str">
        <f t="shared" si="47"/>
        <v/>
      </c>
      <c r="AL65" s="4" t="str">
        <f t="shared" si="48"/>
        <v/>
      </c>
      <c r="AM65" s="4" t="str">
        <f t="shared" si="49"/>
        <v/>
      </c>
      <c r="AN65" s="4" t="str">
        <f t="shared" si="50"/>
        <v/>
      </c>
      <c r="AO65" s="4" t="str">
        <f t="shared" si="51"/>
        <v/>
      </c>
      <c r="AP65" s="4">
        <f t="shared" si="41"/>
        <v>0</v>
      </c>
      <c r="AQ65" s="4" t="str">
        <f t="shared" si="52"/>
        <v>999:99.99</v>
      </c>
      <c r="AR65" s="4" t="str">
        <f t="shared" si="53"/>
        <v>999:99.99</v>
      </c>
      <c r="AS65" s="4" t="str">
        <f t="shared" si="54"/>
        <v>999:99.99</v>
      </c>
      <c r="AT65" s="4" t="str">
        <f t="shared" si="55"/>
        <v>999:99.99</v>
      </c>
      <c r="AU65" s="4" t="str">
        <f t="shared" si="27"/>
        <v/>
      </c>
      <c r="AV65" s="4" t="str">
        <f t="shared" si="28"/>
        <v/>
      </c>
    </row>
    <row r="66" spans="1:48" ht="16.5" customHeight="1">
      <c r="A66" s="7" t="str">
        <f t="shared" si="42"/>
        <v/>
      </c>
      <c r="B66" s="84"/>
      <c r="C66" s="85"/>
      <c r="D66" s="86"/>
      <c r="E66" s="86"/>
      <c r="F66" s="86"/>
      <c r="G66" s="86"/>
      <c r="H66" s="127"/>
      <c r="I66" s="114"/>
      <c r="J66" s="127"/>
      <c r="K66" s="114"/>
      <c r="L66" s="127"/>
      <c r="M66" s="114"/>
      <c r="N66" s="127"/>
      <c r="O66" s="114"/>
      <c r="P66" s="7" t="str">
        <f>IF(B66="","",YEAR(申込書!$C$60)-YEAR(申込一覧表!B66))</f>
        <v/>
      </c>
      <c r="Q66" s="11"/>
      <c r="R66" s="12">
        <f t="shared" si="29"/>
        <v>0</v>
      </c>
      <c r="S66" s="12">
        <f t="shared" si="30"/>
        <v>0</v>
      </c>
      <c r="T66" s="4" t="str">
        <f t="shared" si="31"/>
        <v/>
      </c>
      <c r="U66" s="4" t="str">
        <f t="shared" si="32"/>
        <v/>
      </c>
      <c r="V66" s="6">
        <f t="shared" si="43"/>
        <v>0</v>
      </c>
      <c r="W66" s="6" t="str">
        <f t="shared" si="44"/>
        <v/>
      </c>
      <c r="X66" s="4">
        <f t="shared" si="33"/>
        <v>0</v>
      </c>
      <c r="Y66" s="4">
        <f t="shared" si="12"/>
        <v>0</v>
      </c>
      <c r="Z66" s="4" t="str">
        <f t="shared" si="13"/>
        <v/>
      </c>
      <c r="AA66" s="4" t="str">
        <f t="shared" si="34"/>
        <v/>
      </c>
      <c r="AB66" s="12">
        <f t="shared" si="35"/>
        <v>0</v>
      </c>
      <c r="AC66" s="4" t="str">
        <f t="shared" si="36"/>
        <v/>
      </c>
      <c r="AD66" s="4">
        <v>5</v>
      </c>
      <c r="AE66" s="4" t="str">
        <f t="shared" si="37"/>
        <v xml:space="preserve"> </v>
      </c>
      <c r="AF66" s="4" t="str">
        <f t="shared" si="38"/>
        <v xml:space="preserve">  </v>
      </c>
      <c r="AG66" s="4" t="str">
        <f t="shared" si="45"/>
        <v/>
      </c>
      <c r="AH66" s="4" t="str">
        <f t="shared" si="39"/>
        <v/>
      </c>
      <c r="AI66" s="4" t="str">
        <f t="shared" si="40"/>
        <v/>
      </c>
      <c r="AJ66" s="4" t="str">
        <f t="shared" si="46"/>
        <v/>
      </c>
      <c r="AK66" s="4" t="str">
        <f t="shared" si="47"/>
        <v/>
      </c>
      <c r="AL66" s="4" t="str">
        <f t="shared" si="48"/>
        <v/>
      </c>
      <c r="AM66" s="4" t="str">
        <f t="shared" si="49"/>
        <v/>
      </c>
      <c r="AN66" s="4" t="str">
        <f t="shared" si="50"/>
        <v/>
      </c>
      <c r="AO66" s="4" t="str">
        <f t="shared" si="51"/>
        <v/>
      </c>
      <c r="AP66" s="4">
        <f t="shared" si="41"/>
        <v>0</v>
      </c>
      <c r="AQ66" s="4" t="str">
        <f t="shared" si="52"/>
        <v>999:99.99</v>
      </c>
      <c r="AR66" s="4" t="str">
        <f t="shared" si="53"/>
        <v>999:99.99</v>
      </c>
      <c r="AS66" s="4" t="str">
        <f t="shared" si="54"/>
        <v>999:99.99</v>
      </c>
      <c r="AT66" s="4" t="str">
        <f t="shared" si="55"/>
        <v>999:99.99</v>
      </c>
      <c r="AU66" s="4" t="str">
        <f t="shared" si="27"/>
        <v/>
      </c>
      <c r="AV66" s="4" t="str">
        <f t="shared" si="28"/>
        <v/>
      </c>
    </row>
    <row r="67" spans="1:48" ht="16.5" customHeight="1">
      <c r="A67" s="7" t="str">
        <f t="shared" si="42"/>
        <v/>
      </c>
      <c r="B67" s="84"/>
      <c r="C67" s="85"/>
      <c r="D67" s="86"/>
      <c r="E67" s="86"/>
      <c r="F67" s="86"/>
      <c r="G67" s="86"/>
      <c r="H67" s="127"/>
      <c r="I67" s="114"/>
      <c r="J67" s="127"/>
      <c r="K67" s="114"/>
      <c r="L67" s="127"/>
      <c r="M67" s="114"/>
      <c r="N67" s="127"/>
      <c r="O67" s="114"/>
      <c r="P67" s="7" t="str">
        <f>IF(B67="","",YEAR(申込書!$C$60)-YEAR(申込一覧表!B67))</f>
        <v/>
      </c>
      <c r="Q67" s="11"/>
      <c r="R67" s="12">
        <f t="shared" si="29"/>
        <v>0</v>
      </c>
      <c r="S67" s="12">
        <f t="shared" si="30"/>
        <v>0</v>
      </c>
      <c r="T67" s="4" t="str">
        <f t="shared" si="31"/>
        <v/>
      </c>
      <c r="U67" s="4" t="str">
        <f t="shared" si="32"/>
        <v/>
      </c>
      <c r="V67" s="6">
        <f t="shared" si="43"/>
        <v>0</v>
      </c>
      <c r="W67" s="6" t="str">
        <f t="shared" si="44"/>
        <v/>
      </c>
      <c r="X67" s="4">
        <f t="shared" si="33"/>
        <v>0</v>
      </c>
      <c r="Y67" s="4">
        <f t="shared" si="12"/>
        <v>0</v>
      </c>
      <c r="Z67" s="4" t="str">
        <f t="shared" si="13"/>
        <v/>
      </c>
      <c r="AA67" s="4" t="str">
        <f t="shared" si="34"/>
        <v/>
      </c>
      <c r="AB67" s="12">
        <f t="shared" si="35"/>
        <v>0</v>
      </c>
      <c r="AC67" s="4" t="str">
        <f t="shared" si="36"/>
        <v/>
      </c>
      <c r="AD67" s="4">
        <v>5</v>
      </c>
      <c r="AE67" s="4" t="str">
        <f t="shared" si="37"/>
        <v xml:space="preserve"> </v>
      </c>
      <c r="AF67" s="4" t="str">
        <f t="shared" si="38"/>
        <v xml:space="preserve">  </v>
      </c>
      <c r="AG67" s="4" t="str">
        <f t="shared" si="45"/>
        <v/>
      </c>
      <c r="AH67" s="4" t="str">
        <f t="shared" si="39"/>
        <v/>
      </c>
      <c r="AI67" s="4" t="str">
        <f t="shared" si="40"/>
        <v/>
      </c>
      <c r="AJ67" s="4" t="str">
        <f t="shared" si="46"/>
        <v/>
      </c>
      <c r="AK67" s="4" t="str">
        <f t="shared" si="47"/>
        <v/>
      </c>
      <c r="AL67" s="4" t="str">
        <f t="shared" si="48"/>
        <v/>
      </c>
      <c r="AM67" s="4" t="str">
        <f t="shared" si="49"/>
        <v/>
      </c>
      <c r="AN67" s="4" t="str">
        <f t="shared" si="50"/>
        <v/>
      </c>
      <c r="AO67" s="4" t="str">
        <f t="shared" si="51"/>
        <v/>
      </c>
      <c r="AP67" s="4">
        <f t="shared" si="41"/>
        <v>0</v>
      </c>
      <c r="AQ67" s="4" t="str">
        <f t="shared" si="52"/>
        <v>999:99.99</v>
      </c>
      <c r="AR67" s="4" t="str">
        <f t="shared" si="53"/>
        <v>999:99.99</v>
      </c>
      <c r="AS67" s="4" t="str">
        <f t="shared" si="54"/>
        <v>999:99.99</v>
      </c>
      <c r="AT67" s="4" t="str">
        <f t="shared" si="55"/>
        <v>999:99.99</v>
      </c>
      <c r="AU67" s="4" t="str">
        <f t="shared" si="27"/>
        <v/>
      </c>
      <c r="AV67" s="4" t="str">
        <f t="shared" si="28"/>
        <v/>
      </c>
    </row>
    <row r="68" spans="1:48" ht="16.5" customHeight="1">
      <c r="A68" s="7" t="str">
        <f t="shared" si="42"/>
        <v/>
      </c>
      <c r="B68" s="84"/>
      <c r="C68" s="85"/>
      <c r="D68" s="86"/>
      <c r="E68" s="86"/>
      <c r="F68" s="86"/>
      <c r="G68" s="86"/>
      <c r="H68" s="127"/>
      <c r="I68" s="114"/>
      <c r="J68" s="127"/>
      <c r="K68" s="114"/>
      <c r="L68" s="127"/>
      <c r="M68" s="114"/>
      <c r="N68" s="127"/>
      <c r="O68" s="114"/>
      <c r="P68" s="7" t="str">
        <f>IF(B68="","",YEAR(申込書!$C$60)-YEAR(申込一覧表!B68))</f>
        <v/>
      </c>
      <c r="Q68" s="11"/>
      <c r="R68" s="12">
        <f t="shared" si="29"/>
        <v>0</v>
      </c>
      <c r="S68" s="12">
        <f t="shared" si="30"/>
        <v>0</v>
      </c>
      <c r="T68" s="4" t="str">
        <f t="shared" si="31"/>
        <v/>
      </c>
      <c r="U68" s="4" t="str">
        <f t="shared" si="32"/>
        <v/>
      </c>
      <c r="V68" s="6">
        <f t="shared" si="43"/>
        <v>0</v>
      </c>
      <c r="W68" s="6" t="str">
        <f t="shared" si="44"/>
        <v/>
      </c>
      <c r="X68" s="4">
        <f t="shared" si="33"/>
        <v>0</v>
      </c>
      <c r="Y68" s="4">
        <f t="shared" si="12"/>
        <v>0</v>
      </c>
      <c r="Z68" s="4" t="str">
        <f t="shared" si="13"/>
        <v/>
      </c>
      <c r="AA68" s="4" t="str">
        <f t="shared" si="34"/>
        <v/>
      </c>
      <c r="AB68" s="12">
        <f t="shared" si="35"/>
        <v>0</v>
      </c>
      <c r="AC68" s="4" t="str">
        <f t="shared" si="36"/>
        <v/>
      </c>
      <c r="AD68" s="4">
        <v>5</v>
      </c>
      <c r="AE68" s="4" t="str">
        <f t="shared" si="37"/>
        <v xml:space="preserve"> </v>
      </c>
      <c r="AF68" s="4" t="str">
        <f t="shared" si="38"/>
        <v xml:space="preserve">  </v>
      </c>
      <c r="AG68" s="4" t="str">
        <f t="shared" si="45"/>
        <v/>
      </c>
      <c r="AH68" s="4" t="str">
        <f t="shared" si="39"/>
        <v/>
      </c>
      <c r="AI68" s="4" t="str">
        <f t="shared" si="40"/>
        <v/>
      </c>
      <c r="AJ68" s="4" t="str">
        <f t="shared" si="46"/>
        <v/>
      </c>
      <c r="AK68" s="4" t="str">
        <f t="shared" si="47"/>
        <v/>
      </c>
      <c r="AL68" s="4" t="str">
        <f t="shared" si="48"/>
        <v/>
      </c>
      <c r="AM68" s="4" t="str">
        <f t="shared" si="49"/>
        <v/>
      </c>
      <c r="AN68" s="4" t="str">
        <f t="shared" si="50"/>
        <v/>
      </c>
      <c r="AO68" s="4" t="str">
        <f t="shared" si="51"/>
        <v/>
      </c>
      <c r="AP68" s="4">
        <f t="shared" si="41"/>
        <v>0</v>
      </c>
      <c r="AQ68" s="4" t="str">
        <f t="shared" si="52"/>
        <v>999:99.99</v>
      </c>
      <c r="AR68" s="4" t="str">
        <f t="shared" si="53"/>
        <v>999:99.99</v>
      </c>
      <c r="AS68" s="4" t="str">
        <f t="shared" si="54"/>
        <v>999:99.99</v>
      </c>
      <c r="AT68" s="4" t="str">
        <f t="shared" si="55"/>
        <v>999:99.99</v>
      </c>
      <c r="AU68" s="4" t="str">
        <f t="shared" si="27"/>
        <v/>
      </c>
      <c r="AV68" s="4" t="str">
        <f t="shared" si="28"/>
        <v/>
      </c>
    </row>
    <row r="69" spans="1:48" ht="16.5" customHeight="1">
      <c r="A69" s="7" t="str">
        <f t="shared" si="42"/>
        <v/>
      </c>
      <c r="B69" s="84"/>
      <c r="C69" s="85"/>
      <c r="D69" s="86"/>
      <c r="E69" s="86"/>
      <c r="F69" s="86"/>
      <c r="G69" s="86"/>
      <c r="H69" s="127"/>
      <c r="I69" s="114"/>
      <c r="J69" s="127"/>
      <c r="K69" s="114"/>
      <c r="L69" s="127"/>
      <c r="M69" s="114"/>
      <c r="N69" s="127"/>
      <c r="O69" s="114"/>
      <c r="P69" s="7" t="str">
        <f>IF(B69="","",YEAR(申込書!$C$60)-YEAR(申込一覧表!B69))</f>
        <v/>
      </c>
      <c r="Q69" s="11"/>
      <c r="R69" s="12">
        <f t="shared" si="29"/>
        <v>0</v>
      </c>
      <c r="S69" s="12">
        <f t="shared" si="30"/>
        <v>0</v>
      </c>
      <c r="T69" s="4" t="str">
        <f t="shared" si="31"/>
        <v/>
      </c>
      <c r="U69" s="4" t="str">
        <f t="shared" si="32"/>
        <v/>
      </c>
      <c r="V69" s="6">
        <f t="shared" si="43"/>
        <v>0</v>
      </c>
      <c r="W69" s="6" t="str">
        <f t="shared" si="44"/>
        <v/>
      </c>
      <c r="X69" s="4">
        <f t="shared" si="33"/>
        <v>0</v>
      </c>
      <c r="Y69" s="4">
        <f t="shared" si="12"/>
        <v>0</v>
      </c>
      <c r="Z69" s="4" t="str">
        <f t="shared" si="13"/>
        <v/>
      </c>
      <c r="AA69" s="4" t="str">
        <f t="shared" si="34"/>
        <v/>
      </c>
      <c r="AB69" s="12">
        <f t="shared" si="35"/>
        <v>0</v>
      </c>
      <c r="AC69" s="4" t="str">
        <f t="shared" si="36"/>
        <v/>
      </c>
      <c r="AD69" s="4">
        <v>5</v>
      </c>
      <c r="AE69" s="4" t="str">
        <f t="shared" si="37"/>
        <v xml:space="preserve"> </v>
      </c>
      <c r="AF69" s="4" t="str">
        <f t="shared" si="38"/>
        <v xml:space="preserve">  </v>
      </c>
      <c r="AG69" s="4" t="str">
        <f t="shared" si="45"/>
        <v/>
      </c>
      <c r="AH69" s="4" t="str">
        <f t="shared" si="39"/>
        <v/>
      </c>
      <c r="AI69" s="4" t="str">
        <f t="shared" si="40"/>
        <v/>
      </c>
      <c r="AJ69" s="4" t="str">
        <f t="shared" si="46"/>
        <v/>
      </c>
      <c r="AK69" s="4" t="str">
        <f t="shared" si="47"/>
        <v/>
      </c>
      <c r="AL69" s="4" t="str">
        <f t="shared" si="48"/>
        <v/>
      </c>
      <c r="AM69" s="4" t="str">
        <f t="shared" si="49"/>
        <v/>
      </c>
      <c r="AN69" s="4" t="str">
        <f t="shared" si="50"/>
        <v/>
      </c>
      <c r="AO69" s="4" t="str">
        <f t="shared" si="51"/>
        <v/>
      </c>
      <c r="AP69" s="4">
        <f t="shared" si="41"/>
        <v>0</v>
      </c>
      <c r="AQ69" s="4" t="str">
        <f t="shared" si="52"/>
        <v>999:99.99</v>
      </c>
      <c r="AR69" s="4" t="str">
        <f t="shared" si="53"/>
        <v>999:99.99</v>
      </c>
      <c r="AS69" s="4" t="str">
        <f t="shared" si="54"/>
        <v>999:99.99</v>
      </c>
      <c r="AT69" s="4" t="str">
        <f t="shared" si="55"/>
        <v>999:99.99</v>
      </c>
      <c r="AU69" s="4" t="str">
        <f t="shared" si="27"/>
        <v/>
      </c>
      <c r="AV69" s="4" t="str">
        <f t="shared" si="28"/>
        <v/>
      </c>
    </row>
    <row r="70" spans="1:48" ht="16.5" customHeight="1">
      <c r="A70" s="7" t="str">
        <f t="shared" si="42"/>
        <v/>
      </c>
      <c r="B70" s="84"/>
      <c r="C70" s="85"/>
      <c r="D70" s="86"/>
      <c r="E70" s="86"/>
      <c r="F70" s="86"/>
      <c r="G70" s="86"/>
      <c r="H70" s="127"/>
      <c r="I70" s="114"/>
      <c r="J70" s="127"/>
      <c r="K70" s="114"/>
      <c r="L70" s="127"/>
      <c r="M70" s="114"/>
      <c r="N70" s="127"/>
      <c r="O70" s="114"/>
      <c r="P70" s="7" t="str">
        <f>IF(B70="","",YEAR(申込書!$C$60)-YEAR(申込一覧表!B70))</f>
        <v/>
      </c>
      <c r="Q70" s="11"/>
      <c r="R70" s="12">
        <f t="shared" si="29"/>
        <v>0</v>
      </c>
      <c r="S70" s="12">
        <f t="shared" si="30"/>
        <v>0</v>
      </c>
      <c r="T70" s="4" t="str">
        <f t="shared" si="31"/>
        <v/>
      </c>
      <c r="U70" s="4" t="str">
        <f t="shared" si="32"/>
        <v/>
      </c>
      <c r="V70" s="6">
        <f t="shared" si="43"/>
        <v>0</v>
      </c>
      <c r="W70" s="6" t="str">
        <f t="shared" si="44"/>
        <v/>
      </c>
      <c r="X70" s="4">
        <f t="shared" si="33"/>
        <v>0</v>
      </c>
      <c r="Y70" s="4">
        <f t="shared" si="12"/>
        <v>0</v>
      </c>
      <c r="Z70" s="4" t="str">
        <f t="shared" si="13"/>
        <v/>
      </c>
      <c r="AA70" s="4" t="str">
        <f t="shared" si="34"/>
        <v/>
      </c>
      <c r="AB70" s="12">
        <f t="shared" si="35"/>
        <v>0</v>
      </c>
      <c r="AC70" s="4" t="str">
        <f t="shared" si="36"/>
        <v/>
      </c>
      <c r="AD70" s="4">
        <v>5</v>
      </c>
      <c r="AE70" s="4" t="str">
        <f t="shared" si="37"/>
        <v xml:space="preserve"> </v>
      </c>
      <c r="AF70" s="4" t="str">
        <f t="shared" si="38"/>
        <v xml:space="preserve">  </v>
      </c>
      <c r="AG70" s="4" t="str">
        <f t="shared" si="45"/>
        <v/>
      </c>
      <c r="AH70" s="4" t="str">
        <f t="shared" si="39"/>
        <v/>
      </c>
      <c r="AI70" s="4" t="str">
        <f t="shared" si="40"/>
        <v/>
      </c>
      <c r="AJ70" s="4" t="str">
        <f t="shared" si="46"/>
        <v/>
      </c>
      <c r="AK70" s="4" t="str">
        <f t="shared" si="47"/>
        <v/>
      </c>
      <c r="AL70" s="4" t="str">
        <f t="shared" si="48"/>
        <v/>
      </c>
      <c r="AM70" s="4" t="str">
        <f t="shared" si="49"/>
        <v/>
      </c>
      <c r="AN70" s="4" t="str">
        <f t="shared" si="50"/>
        <v/>
      </c>
      <c r="AO70" s="4" t="str">
        <f t="shared" si="51"/>
        <v/>
      </c>
      <c r="AP70" s="4">
        <f t="shared" si="41"/>
        <v>0</v>
      </c>
      <c r="AQ70" s="4" t="str">
        <f t="shared" si="52"/>
        <v>999:99.99</v>
      </c>
      <c r="AR70" s="4" t="str">
        <f t="shared" si="53"/>
        <v>999:99.99</v>
      </c>
      <c r="AS70" s="4" t="str">
        <f t="shared" si="54"/>
        <v>999:99.99</v>
      </c>
      <c r="AT70" s="4" t="str">
        <f t="shared" si="55"/>
        <v>999:99.99</v>
      </c>
      <c r="AU70" s="4" t="str">
        <f t="shared" si="27"/>
        <v/>
      </c>
      <c r="AV70" s="4" t="str">
        <f t="shared" si="28"/>
        <v/>
      </c>
    </row>
    <row r="71" spans="1:48" ht="16.5" customHeight="1">
      <c r="A71" s="7" t="str">
        <f t="shared" si="42"/>
        <v/>
      </c>
      <c r="B71" s="84"/>
      <c r="C71" s="85"/>
      <c r="D71" s="86"/>
      <c r="E71" s="86"/>
      <c r="F71" s="86"/>
      <c r="G71" s="86"/>
      <c r="H71" s="127"/>
      <c r="I71" s="114"/>
      <c r="J71" s="127"/>
      <c r="K71" s="114"/>
      <c r="L71" s="127"/>
      <c r="M71" s="114"/>
      <c r="N71" s="127"/>
      <c r="O71" s="114"/>
      <c r="P71" s="7" t="str">
        <f>IF(B71="","",YEAR(申込書!$C$60)-YEAR(申込一覧表!B71))</f>
        <v/>
      </c>
      <c r="Q71" s="11"/>
      <c r="R71" s="12">
        <f t="shared" si="29"/>
        <v>0</v>
      </c>
      <c r="S71" s="12">
        <f t="shared" si="30"/>
        <v>0</v>
      </c>
      <c r="T71" s="4" t="str">
        <f t="shared" si="31"/>
        <v/>
      </c>
      <c r="U71" s="4" t="str">
        <f t="shared" si="32"/>
        <v/>
      </c>
      <c r="V71" s="6">
        <f t="shared" si="43"/>
        <v>0</v>
      </c>
      <c r="W71" s="6" t="str">
        <f t="shared" si="44"/>
        <v/>
      </c>
      <c r="X71" s="4">
        <f t="shared" si="33"/>
        <v>0</v>
      </c>
      <c r="Y71" s="4">
        <f t="shared" ref="Y71:Y87" si="56">Y70+IF(AA71="",0,1)</f>
        <v>0</v>
      </c>
      <c r="Z71" s="4" t="str">
        <f t="shared" ref="Z71:Z87" si="57">IF(AA71="","",Y71)</f>
        <v/>
      </c>
      <c r="AA71" s="4" t="str">
        <f t="shared" si="34"/>
        <v/>
      </c>
      <c r="AB71" s="12">
        <f t="shared" si="35"/>
        <v>0</v>
      </c>
      <c r="AC71" s="4" t="str">
        <f t="shared" si="36"/>
        <v/>
      </c>
      <c r="AD71" s="4">
        <v>5</v>
      </c>
      <c r="AE71" s="4" t="str">
        <f t="shared" si="37"/>
        <v xml:space="preserve"> </v>
      </c>
      <c r="AF71" s="4" t="str">
        <f t="shared" si="38"/>
        <v xml:space="preserve">  </v>
      </c>
      <c r="AG71" s="4" t="str">
        <f t="shared" si="45"/>
        <v/>
      </c>
      <c r="AH71" s="4" t="str">
        <f t="shared" si="39"/>
        <v/>
      </c>
      <c r="AI71" s="4" t="str">
        <f t="shared" si="40"/>
        <v/>
      </c>
      <c r="AJ71" s="4" t="str">
        <f t="shared" si="46"/>
        <v/>
      </c>
      <c r="AK71" s="4" t="str">
        <f t="shared" si="47"/>
        <v/>
      </c>
      <c r="AL71" s="4" t="str">
        <f t="shared" si="48"/>
        <v/>
      </c>
      <c r="AM71" s="4" t="str">
        <f t="shared" si="49"/>
        <v/>
      </c>
      <c r="AN71" s="4" t="str">
        <f t="shared" si="50"/>
        <v/>
      </c>
      <c r="AO71" s="4" t="str">
        <f t="shared" si="51"/>
        <v/>
      </c>
      <c r="AP71" s="4">
        <f t="shared" si="41"/>
        <v>0</v>
      </c>
      <c r="AQ71" s="4" t="str">
        <f t="shared" si="52"/>
        <v>999:99.99</v>
      </c>
      <c r="AR71" s="4" t="str">
        <f t="shared" si="53"/>
        <v>999:99.99</v>
      </c>
      <c r="AS71" s="4" t="str">
        <f t="shared" si="54"/>
        <v>999:99.99</v>
      </c>
      <c r="AT71" s="4" t="str">
        <f t="shared" si="55"/>
        <v>999:99.99</v>
      </c>
      <c r="AU71" s="4" t="str">
        <f t="shared" ref="AU71:AU87" si="58">IF(AH71="","",COUNT(AH71))</f>
        <v/>
      </c>
      <c r="AV71" s="4" t="str">
        <f t="shared" si="28"/>
        <v/>
      </c>
    </row>
    <row r="72" spans="1:48" ht="16.5" customHeight="1">
      <c r="A72" s="7" t="str">
        <f t="shared" si="42"/>
        <v/>
      </c>
      <c r="B72" s="84"/>
      <c r="C72" s="85"/>
      <c r="D72" s="86"/>
      <c r="E72" s="86"/>
      <c r="F72" s="86"/>
      <c r="G72" s="86"/>
      <c r="H72" s="127"/>
      <c r="I72" s="114"/>
      <c r="J72" s="127"/>
      <c r="K72" s="114"/>
      <c r="L72" s="127"/>
      <c r="M72" s="114"/>
      <c r="N72" s="127"/>
      <c r="O72" s="114"/>
      <c r="P72" s="7" t="str">
        <f>IF(B72="","",YEAR(申込書!$C$60)-YEAR(申込一覧表!B72))</f>
        <v/>
      </c>
      <c r="Q72" s="11"/>
      <c r="R72" s="12">
        <f t="shared" si="29"/>
        <v>0</v>
      </c>
      <c r="S72" s="12">
        <f t="shared" si="30"/>
        <v>0</v>
      </c>
      <c r="T72" s="4" t="str">
        <f t="shared" si="31"/>
        <v/>
      </c>
      <c r="U72" s="4" t="str">
        <f t="shared" si="32"/>
        <v/>
      </c>
      <c r="V72" s="6">
        <f t="shared" si="43"/>
        <v>0</v>
      </c>
      <c r="W72" s="6" t="str">
        <f t="shared" si="44"/>
        <v/>
      </c>
      <c r="X72" s="4">
        <f t="shared" si="33"/>
        <v>0</v>
      </c>
      <c r="Y72" s="4">
        <f t="shared" si="56"/>
        <v>0</v>
      </c>
      <c r="Z72" s="4" t="str">
        <f t="shared" si="57"/>
        <v/>
      </c>
      <c r="AA72" s="4" t="str">
        <f t="shared" si="34"/>
        <v/>
      </c>
      <c r="AB72" s="12">
        <f t="shared" si="35"/>
        <v>0</v>
      </c>
      <c r="AC72" s="4" t="str">
        <f t="shared" si="36"/>
        <v/>
      </c>
      <c r="AD72" s="4">
        <v>5</v>
      </c>
      <c r="AE72" s="4" t="str">
        <f t="shared" si="37"/>
        <v xml:space="preserve"> </v>
      </c>
      <c r="AF72" s="4" t="str">
        <f t="shared" si="38"/>
        <v xml:space="preserve">  </v>
      </c>
      <c r="AG72" s="4" t="str">
        <f t="shared" si="45"/>
        <v/>
      </c>
      <c r="AH72" s="4" t="str">
        <f t="shared" si="39"/>
        <v/>
      </c>
      <c r="AI72" s="4" t="str">
        <f t="shared" si="40"/>
        <v/>
      </c>
      <c r="AJ72" s="4" t="str">
        <f t="shared" si="46"/>
        <v/>
      </c>
      <c r="AK72" s="4" t="str">
        <f t="shared" si="47"/>
        <v/>
      </c>
      <c r="AL72" s="4" t="str">
        <f t="shared" si="48"/>
        <v/>
      </c>
      <c r="AM72" s="4" t="str">
        <f t="shared" si="49"/>
        <v/>
      </c>
      <c r="AN72" s="4" t="str">
        <f t="shared" si="50"/>
        <v/>
      </c>
      <c r="AO72" s="4" t="str">
        <f t="shared" si="51"/>
        <v/>
      </c>
      <c r="AP72" s="4">
        <f t="shared" si="41"/>
        <v>0</v>
      </c>
      <c r="AQ72" s="4" t="str">
        <f t="shared" si="52"/>
        <v>999:99.99</v>
      </c>
      <c r="AR72" s="4" t="str">
        <f t="shared" si="53"/>
        <v>999:99.99</v>
      </c>
      <c r="AS72" s="4" t="str">
        <f t="shared" si="54"/>
        <v>999:99.99</v>
      </c>
      <c r="AT72" s="4" t="str">
        <f t="shared" si="55"/>
        <v>999:99.99</v>
      </c>
      <c r="AU72" s="4" t="str">
        <f t="shared" si="58"/>
        <v/>
      </c>
      <c r="AV72" s="4" t="str">
        <f t="shared" si="28"/>
        <v/>
      </c>
    </row>
    <row r="73" spans="1:48" ht="16.5" customHeight="1">
      <c r="A73" s="7" t="str">
        <f t="shared" si="42"/>
        <v/>
      </c>
      <c r="B73" s="84"/>
      <c r="C73" s="85"/>
      <c r="D73" s="86"/>
      <c r="E73" s="86"/>
      <c r="F73" s="86"/>
      <c r="G73" s="86"/>
      <c r="H73" s="127"/>
      <c r="I73" s="114"/>
      <c r="J73" s="127"/>
      <c r="K73" s="114"/>
      <c r="L73" s="127"/>
      <c r="M73" s="114"/>
      <c r="N73" s="127"/>
      <c r="O73" s="114"/>
      <c r="P73" s="7" t="str">
        <f>IF(B73="","",YEAR(申込書!$C$60)-YEAR(申込一覧表!B73))</f>
        <v/>
      </c>
      <c r="Q73" s="11"/>
      <c r="R73" s="12">
        <f t="shared" si="29"/>
        <v>0</v>
      </c>
      <c r="S73" s="12">
        <f t="shared" si="30"/>
        <v>0</v>
      </c>
      <c r="T73" s="4" t="str">
        <f t="shared" si="31"/>
        <v/>
      </c>
      <c r="U73" s="4" t="str">
        <f t="shared" si="32"/>
        <v/>
      </c>
      <c r="V73" s="6">
        <f t="shared" si="43"/>
        <v>0</v>
      </c>
      <c r="W73" s="6" t="str">
        <f t="shared" si="44"/>
        <v/>
      </c>
      <c r="X73" s="4">
        <f t="shared" si="33"/>
        <v>0</v>
      </c>
      <c r="Y73" s="4">
        <f t="shared" si="56"/>
        <v>0</v>
      </c>
      <c r="Z73" s="4" t="str">
        <f t="shared" si="57"/>
        <v/>
      </c>
      <c r="AA73" s="4" t="str">
        <f t="shared" si="34"/>
        <v/>
      </c>
      <c r="AB73" s="12">
        <f t="shared" si="35"/>
        <v>0</v>
      </c>
      <c r="AC73" s="4" t="str">
        <f t="shared" si="36"/>
        <v/>
      </c>
      <c r="AD73" s="4">
        <v>5</v>
      </c>
      <c r="AE73" s="4" t="str">
        <f t="shared" si="37"/>
        <v xml:space="preserve"> </v>
      </c>
      <c r="AF73" s="4" t="str">
        <f t="shared" si="38"/>
        <v xml:space="preserve">  </v>
      </c>
      <c r="AG73" s="4" t="str">
        <f t="shared" si="45"/>
        <v/>
      </c>
      <c r="AH73" s="4" t="str">
        <f t="shared" si="39"/>
        <v/>
      </c>
      <c r="AI73" s="4" t="str">
        <f t="shared" si="40"/>
        <v/>
      </c>
      <c r="AJ73" s="4" t="str">
        <f t="shared" si="46"/>
        <v/>
      </c>
      <c r="AK73" s="4" t="str">
        <f t="shared" si="47"/>
        <v/>
      </c>
      <c r="AL73" s="4" t="str">
        <f t="shared" si="48"/>
        <v/>
      </c>
      <c r="AM73" s="4" t="str">
        <f t="shared" si="49"/>
        <v/>
      </c>
      <c r="AN73" s="4" t="str">
        <f t="shared" si="50"/>
        <v/>
      </c>
      <c r="AO73" s="4" t="str">
        <f t="shared" si="51"/>
        <v/>
      </c>
      <c r="AP73" s="4">
        <f t="shared" si="41"/>
        <v>0</v>
      </c>
      <c r="AQ73" s="4" t="str">
        <f t="shared" si="52"/>
        <v>999:99.99</v>
      </c>
      <c r="AR73" s="4" t="str">
        <f t="shared" si="53"/>
        <v>999:99.99</v>
      </c>
      <c r="AS73" s="4" t="str">
        <f t="shared" si="54"/>
        <v>999:99.99</v>
      </c>
      <c r="AT73" s="4" t="str">
        <f t="shared" si="55"/>
        <v>999:99.99</v>
      </c>
      <c r="AU73" s="4" t="str">
        <f t="shared" si="58"/>
        <v/>
      </c>
      <c r="AV73" s="4" t="str">
        <f t="shared" ref="AV73:AV87" si="59">IF(AI73="","",COUNT(AI73:AK73))</f>
        <v/>
      </c>
    </row>
    <row r="74" spans="1:48" ht="16.5" customHeight="1">
      <c r="A74" s="7" t="str">
        <f t="shared" si="42"/>
        <v/>
      </c>
      <c r="B74" s="84"/>
      <c r="C74" s="85"/>
      <c r="D74" s="86"/>
      <c r="E74" s="86"/>
      <c r="F74" s="86"/>
      <c r="G74" s="86"/>
      <c r="H74" s="127"/>
      <c r="I74" s="114"/>
      <c r="J74" s="127"/>
      <c r="K74" s="114"/>
      <c r="L74" s="127"/>
      <c r="M74" s="114"/>
      <c r="N74" s="127"/>
      <c r="O74" s="114"/>
      <c r="P74" s="7" t="str">
        <f>IF(B74="","",YEAR(申込書!$C$60)-YEAR(申込一覧表!B74))</f>
        <v/>
      </c>
      <c r="Q74" s="11"/>
      <c r="R74" s="12">
        <f t="shared" si="29"/>
        <v>0</v>
      </c>
      <c r="S74" s="12">
        <f t="shared" si="30"/>
        <v>0</v>
      </c>
      <c r="T74" s="4" t="str">
        <f t="shared" si="31"/>
        <v/>
      </c>
      <c r="U74" s="4" t="str">
        <f t="shared" si="32"/>
        <v/>
      </c>
      <c r="V74" s="6">
        <f t="shared" si="43"/>
        <v>0</v>
      </c>
      <c r="W74" s="6" t="str">
        <f t="shared" si="44"/>
        <v/>
      </c>
      <c r="X74" s="4">
        <f t="shared" si="33"/>
        <v>0</v>
      </c>
      <c r="Y74" s="4">
        <f t="shared" si="56"/>
        <v>0</v>
      </c>
      <c r="Z74" s="4" t="str">
        <f t="shared" si="57"/>
        <v/>
      </c>
      <c r="AA74" s="4" t="str">
        <f t="shared" si="34"/>
        <v/>
      </c>
      <c r="AB74" s="12">
        <f t="shared" si="35"/>
        <v>0</v>
      </c>
      <c r="AC74" s="4" t="str">
        <f t="shared" si="36"/>
        <v/>
      </c>
      <c r="AD74" s="4">
        <v>5</v>
      </c>
      <c r="AE74" s="4" t="str">
        <f t="shared" si="37"/>
        <v xml:space="preserve"> </v>
      </c>
      <c r="AF74" s="4" t="str">
        <f t="shared" si="38"/>
        <v xml:space="preserve">  </v>
      </c>
      <c r="AG74" s="4" t="str">
        <f t="shared" si="45"/>
        <v/>
      </c>
      <c r="AH74" s="4" t="str">
        <f t="shared" si="39"/>
        <v/>
      </c>
      <c r="AI74" s="4" t="str">
        <f t="shared" si="40"/>
        <v/>
      </c>
      <c r="AJ74" s="4" t="str">
        <f t="shared" si="46"/>
        <v/>
      </c>
      <c r="AK74" s="4" t="str">
        <f t="shared" si="47"/>
        <v/>
      </c>
      <c r="AL74" s="4" t="str">
        <f t="shared" si="48"/>
        <v/>
      </c>
      <c r="AM74" s="4" t="str">
        <f t="shared" si="49"/>
        <v/>
      </c>
      <c r="AN74" s="4" t="str">
        <f t="shared" si="50"/>
        <v/>
      </c>
      <c r="AO74" s="4" t="str">
        <f t="shared" si="51"/>
        <v/>
      </c>
      <c r="AP74" s="4">
        <f t="shared" si="41"/>
        <v>0</v>
      </c>
      <c r="AQ74" s="4" t="str">
        <f t="shared" si="52"/>
        <v>999:99.99</v>
      </c>
      <c r="AR74" s="4" t="str">
        <f t="shared" si="53"/>
        <v>999:99.99</v>
      </c>
      <c r="AS74" s="4" t="str">
        <f t="shared" si="54"/>
        <v>999:99.99</v>
      </c>
      <c r="AT74" s="4" t="str">
        <f t="shared" si="55"/>
        <v>999:99.99</v>
      </c>
      <c r="AU74" s="4" t="str">
        <f t="shared" si="58"/>
        <v/>
      </c>
      <c r="AV74" s="4" t="str">
        <f t="shared" si="59"/>
        <v/>
      </c>
    </row>
    <row r="75" spans="1:48" ht="16.5" customHeight="1">
      <c r="A75" s="7" t="str">
        <f t="shared" si="42"/>
        <v/>
      </c>
      <c r="B75" s="84"/>
      <c r="C75" s="85"/>
      <c r="D75" s="86"/>
      <c r="E75" s="86"/>
      <c r="F75" s="86"/>
      <c r="G75" s="86"/>
      <c r="H75" s="127"/>
      <c r="I75" s="114"/>
      <c r="J75" s="127"/>
      <c r="K75" s="114"/>
      <c r="L75" s="127"/>
      <c r="M75" s="114"/>
      <c r="N75" s="127"/>
      <c r="O75" s="114"/>
      <c r="P75" s="7" t="str">
        <f>IF(B75="","",YEAR(申込書!$C$60)-YEAR(申込一覧表!B75))</f>
        <v/>
      </c>
      <c r="Q75" s="11"/>
      <c r="R75" s="12">
        <f t="shared" si="29"/>
        <v>0</v>
      </c>
      <c r="S75" s="12">
        <f t="shared" si="30"/>
        <v>0</v>
      </c>
      <c r="T75" s="4" t="str">
        <f t="shared" si="31"/>
        <v/>
      </c>
      <c r="U75" s="4" t="str">
        <f t="shared" si="32"/>
        <v/>
      </c>
      <c r="V75" s="6">
        <f t="shared" si="43"/>
        <v>0</v>
      </c>
      <c r="W75" s="6" t="str">
        <f t="shared" si="44"/>
        <v/>
      </c>
      <c r="X75" s="4">
        <f t="shared" si="33"/>
        <v>0</v>
      </c>
      <c r="Y75" s="4">
        <f t="shared" si="56"/>
        <v>0</v>
      </c>
      <c r="Z75" s="4" t="str">
        <f t="shared" si="57"/>
        <v/>
      </c>
      <c r="AA75" s="4" t="str">
        <f t="shared" si="34"/>
        <v/>
      </c>
      <c r="AB75" s="12">
        <f t="shared" si="35"/>
        <v>0</v>
      </c>
      <c r="AC75" s="4" t="str">
        <f t="shared" si="36"/>
        <v/>
      </c>
      <c r="AD75" s="4">
        <v>5</v>
      </c>
      <c r="AE75" s="4" t="str">
        <f t="shared" si="37"/>
        <v xml:space="preserve"> </v>
      </c>
      <c r="AF75" s="4" t="str">
        <f t="shared" si="38"/>
        <v xml:space="preserve">  </v>
      </c>
      <c r="AG75" s="4" t="str">
        <f t="shared" si="45"/>
        <v/>
      </c>
      <c r="AH75" s="4" t="str">
        <f t="shared" si="39"/>
        <v/>
      </c>
      <c r="AI75" s="4" t="str">
        <f t="shared" si="40"/>
        <v/>
      </c>
      <c r="AJ75" s="4" t="str">
        <f t="shared" si="46"/>
        <v/>
      </c>
      <c r="AK75" s="4" t="str">
        <f t="shared" si="47"/>
        <v/>
      </c>
      <c r="AL75" s="4" t="str">
        <f t="shared" si="48"/>
        <v/>
      </c>
      <c r="AM75" s="4" t="str">
        <f t="shared" si="49"/>
        <v/>
      </c>
      <c r="AN75" s="4" t="str">
        <f t="shared" si="50"/>
        <v/>
      </c>
      <c r="AO75" s="4" t="str">
        <f t="shared" si="51"/>
        <v/>
      </c>
      <c r="AP75" s="4">
        <f t="shared" si="41"/>
        <v>0</v>
      </c>
      <c r="AQ75" s="4" t="str">
        <f t="shared" si="52"/>
        <v>999:99.99</v>
      </c>
      <c r="AR75" s="4" t="str">
        <f t="shared" si="53"/>
        <v>999:99.99</v>
      </c>
      <c r="AS75" s="4" t="str">
        <f t="shared" si="54"/>
        <v>999:99.99</v>
      </c>
      <c r="AT75" s="4" t="str">
        <f t="shared" si="55"/>
        <v>999:99.99</v>
      </c>
      <c r="AU75" s="4" t="str">
        <f t="shared" si="58"/>
        <v/>
      </c>
      <c r="AV75" s="4" t="str">
        <f t="shared" si="59"/>
        <v/>
      </c>
    </row>
    <row r="76" spans="1:48" ht="16.5" customHeight="1">
      <c r="A76" s="7" t="str">
        <f t="shared" si="42"/>
        <v/>
      </c>
      <c r="B76" s="84"/>
      <c r="C76" s="85"/>
      <c r="D76" s="86"/>
      <c r="E76" s="86"/>
      <c r="F76" s="86"/>
      <c r="G76" s="86"/>
      <c r="H76" s="127"/>
      <c r="I76" s="114"/>
      <c r="J76" s="127"/>
      <c r="K76" s="114"/>
      <c r="L76" s="127"/>
      <c r="M76" s="114"/>
      <c r="N76" s="127"/>
      <c r="O76" s="114"/>
      <c r="P76" s="7" t="str">
        <f>IF(B76="","",YEAR(申込書!$C$60)-YEAR(申込一覧表!B76))</f>
        <v/>
      </c>
      <c r="Q76" s="11"/>
      <c r="R76" s="12">
        <f t="shared" si="29"/>
        <v>0</v>
      </c>
      <c r="S76" s="12">
        <f t="shared" si="30"/>
        <v>0</v>
      </c>
      <c r="T76" s="4" t="str">
        <f t="shared" si="31"/>
        <v/>
      </c>
      <c r="U76" s="4" t="str">
        <f t="shared" si="32"/>
        <v/>
      </c>
      <c r="V76" s="6">
        <f t="shared" si="43"/>
        <v>0</v>
      </c>
      <c r="W76" s="6" t="str">
        <f t="shared" si="44"/>
        <v/>
      </c>
      <c r="X76" s="4">
        <f t="shared" si="33"/>
        <v>0</v>
      </c>
      <c r="Y76" s="4">
        <f t="shared" si="56"/>
        <v>0</v>
      </c>
      <c r="Z76" s="4" t="str">
        <f t="shared" si="57"/>
        <v/>
      </c>
      <c r="AA76" s="4" t="str">
        <f t="shared" si="34"/>
        <v/>
      </c>
      <c r="AB76" s="12">
        <f t="shared" si="35"/>
        <v>0</v>
      </c>
      <c r="AC76" s="4" t="str">
        <f t="shared" si="36"/>
        <v/>
      </c>
      <c r="AD76" s="4">
        <v>5</v>
      </c>
      <c r="AE76" s="4" t="str">
        <f t="shared" si="37"/>
        <v xml:space="preserve"> </v>
      </c>
      <c r="AF76" s="4" t="str">
        <f t="shared" si="38"/>
        <v xml:space="preserve">  </v>
      </c>
      <c r="AG76" s="4" t="str">
        <f t="shared" si="45"/>
        <v/>
      </c>
      <c r="AH76" s="4" t="str">
        <f t="shared" si="39"/>
        <v/>
      </c>
      <c r="AI76" s="4" t="str">
        <f t="shared" si="40"/>
        <v/>
      </c>
      <c r="AJ76" s="4" t="str">
        <f t="shared" si="46"/>
        <v/>
      </c>
      <c r="AK76" s="4" t="str">
        <f t="shared" si="47"/>
        <v/>
      </c>
      <c r="AL76" s="4" t="str">
        <f t="shared" si="48"/>
        <v/>
      </c>
      <c r="AM76" s="4" t="str">
        <f t="shared" si="49"/>
        <v/>
      </c>
      <c r="AN76" s="4" t="str">
        <f t="shared" si="50"/>
        <v/>
      </c>
      <c r="AO76" s="4" t="str">
        <f t="shared" si="51"/>
        <v/>
      </c>
      <c r="AP76" s="4">
        <f t="shared" si="41"/>
        <v>0</v>
      </c>
      <c r="AQ76" s="4" t="str">
        <f t="shared" si="52"/>
        <v>999:99.99</v>
      </c>
      <c r="AR76" s="4" t="str">
        <f t="shared" si="53"/>
        <v>999:99.99</v>
      </c>
      <c r="AS76" s="4" t="str">
        <f t="shared" si="54"/>
        <v>999:99.99</v>
      </c>
      <c r="AT76" s="4" t="str">
        <f t="shared" si="55"/>
        <v>999:99.99</v>
      </c>
      <c r="AU76" s="4" t="str">
        <f t="shared" si="58"/>
        <v/>
      </c>
      <c r="AV76" s="4" t="str">
        <f t="shared" si="59"/>
        <v/>
      </c>
    </row>
    <row r="77" spans="1:48" ht="16.5" customHeight="1">
      <c r="A77" s="7" t="str">
        <f t="shared" si="42"/>
        <v/>
      </c>
      <c r="B77" s="84"/>
      <c r="C77" s="85"/>
      <c r="D77" s="86"/>
      <c r="E77" s="86"/>
      <c r="F77" s="86"/>
      <c r="G77" s="86"/>
      <c r="H77" s="127"/>
      <c r="I77" s="114"/>
      <c r="J77" s="127"/>
      <c r="K77" s="114"/>
      <c r="L77" s="127"/>
      <c r="M77" s="114"/>
      <c r="N77" s="127"/>
      <c r="O77" s="114"/>
      <c r="P77" s="7" t="str">
        <f>IF(B77="","",YEAR(申込書!$C$60)-YEAR(申込一覧表!B77))</f>
        <v/>
      </c>
      <c r="Q77" s="11"/>
      <c r="R77" s="12">
        <f t="shared" si="29"/>
        <v>0</v>
      </c>
      <c r="S77" s="12">
        <f t="shared" si="30"/>
        <v>0</v>
      </c>
      <c r="T77" s="4" t="str">
        <f t="shared" si="31"/>
        <v/>
      </c>
      <c r="U77" s="4" t="str">
        <f t="shared" si="32"/>
        <v/>
      </c>
      <c r="V77" s="6">
        <f t="shared" si="43"/>
        <v>0</v>
      </c>
      <c r="W77" s="6" t="str">
        <f t="shared" si="44"/>
        <v/>
      </c>
      <c r="X77" s="4">
        <f t="shared" si="33"/>
        <v>0</v>
      </c>
      <c r="Y77" s="4">
        <f t="shared" si="56"/>
        <v>0</v>
      </c>
      <c r="Z77" s="4" t="str">
        <f t="shared" si="57"/>
        <v/>
      </c>
      <c r="AA77" s="4" t="str">
        <f t="shared" si="34"/>
        <v/>
      </c>
      <c r="AB77" s="12">
        <f t="shared" si="35"/>
        <v>0</v>
      </c>
      <c r="AC77" s="4" t="str">
        <f t="shared" si="36"/>
        <v/>
      </c>
      <c r="AD77" s="4">
        <v>5</v>
      </c>
      <c r="AE77" s="4" t="str">
        <f t="shared" si="37"/>
        <v xml:space="preserve"> </v>
      </c>
      <c r="AF77" s="4" t="str">
        <f t="shared" si="38"/>
        <v xml:space="preserve">  </v>
      </c>
      <c r="AG77" s="4" t="str">
        <f t="shared" si="45"/>
        <v/>
      </c>
      <c r="AH77" s="4" t="str">
        <f t="shared" si="39"/>
        <v/>
      </c>
      <c r="AI77" s="4" t="str">
        <f t="shared" si="40"/>
        <v/>
      </c>
      <c r="AJ77" s="4" t="str">
        <f t="shared" si="46"/>
        <v/>
      </c>
      <c r="AK77" s="4" t="str">
        <f t="shared" si="47"/>
        <v/>
      </c>
      <c r="AL77" s="4" t="str">
        <f t="shared" si="48"/>
        <v/>
      </c>
      <c r="AM77" s="4" t="str">
        <f t="shared" si="49"/>
        <v/>
      </c>
      <c r="AN77" s="4" t="str">
        <f t="shared" si="50"/>
        <v/>
      </c>
      <c r="AO77" s="4" t="str">
        <f t="shared" si="51"/>
        <v/>
      </c>
      <c r="AP77" s="4">
        <f t="shared" si="41"/>
        <v>0</v>
      </c>
      <c r="AQ77" s="4" t="str">
        <f t="shared" si="52"/>
        <v>999:99.99</v>
      </c>
      <c r="AR77" s="4" t="str">
        <f t="shared" si="53"/>
        <v>999:99.99</v>
      </c>
      <c r="AS77" s="4" t="str">
        <f t="shared" si="54"/>
        <v>999:99.99</v>
      </c>
      <c r="AT77" s="4" t="str">
        <f t="shared" si="55"/>
        <v>999:99.99</v>
      </c>
      <c r="AU77" s="4" t="str">
        <f t="shared" si="58"/>
        <v/>
      </c>
      <c r="AV77" s="4" t="str">
        <f t="shared" si="59"/>
        <v/>
      </c>
    </row>
    <row r="78" spans="1:48" ht="16.5" customHeight="1">
      <c r="A78" s="7" t="str">
        <f t="shared" si="42"/>
        <v/>
      </c>
      <c r="B78" s="84"/>
      <c r="C78" s="85"/>
      <c r="D78" s="86"/>
      <c r="E78" s="86"/>
      <c r="F78" s="86"/>
      <c r="G78" s="86"/>
      <c r="H78" s="127"/>
      <c r="I78" s="114"/>
      <c r="J78" s="127"/>
      <c r="K78" s="114"/>
      <c r="L78" s="127"/>
      <c r="M78" s="114"/>
      <c r="N78" s="127"/>
      <c r="O78" s="114"/>
      <c r="P78" s="7" t="str">
        <f>IF(B78="","",YEAR(申込書!$C$60)-YEAR(申込一覧表!B78))</f>
        <v/>
      </c>
      <c r="Q78" s="11"/>
      <c r="R78" s="12">
        <f t="shared" si="29"/>
        <v>0</v>
      </c>
      <c r="S78" s="12">
        <f t="shared" si="30"/>
        <v>0</v>
      </c>
      <c r="T78" s="4" t="str">
        <f t="shared" si="31"/>
        <v/>
      </c>
      <c r="U78" s="4" t="str">
        <f t="shared" si="32"/>
        <v/>
      </c>
      <c r="V78" s="6">
        <f t="shared" si="43"/>
        <v>0</v>
      </c>
      <c r="W78" s="6" t="str">
        <f t="shared" si="44"/>
        <v/>
      </c>
      <c r="X78" s="4">
        <f t="shared" si="33"/>
        <v>0</v>
      </c>
      <c r="Y78" s="4">
        <f t="shared" si="56"/>
        <v>0</v>
      </c>
      <c r="Z78" s="4" t="str">
        <f t="shared" si="57"/>
        <v/>
      </c>
      <c r="AA78" s="4" t="str">
        <f t="shared" si="34"/>
        <v/>
      </c>
      <c r="AB78" s="12">
        <f t="shared" si="35"/>
        <v>0</v>
      </c>
      <c r="AC78" s="4" t="str">
        <f t="shared" si="36"/>
        <v/>
      </c>
      <c r="AD78" s="4">
        <v>5</v>
      </c>
      <c r="AE78" s="4" t="str">
        <f t="shared" si="37"/>
        <v xml:space="preserve"> </v>
      </c>
      <c r="AF78" s="4" t="str">
        <f t="shared" si="38"/>
        <v xml:space="preserve">  </v>
      </c>
      <c r="AG78" s="4" t="str">
        <f t="shared" si="45"/>
        <v/>
      </c>
      <c r="AH78" s="4" t="str">
        <f t="shared" si="39"/>
        <v/>
      </c>
      <c r="AI78" s="4" t="str">
        <f t="shared" si="40"/>
        <v/>
      </c>
      <c r="AJ78" s="4" t="str">
        <f t="shared" si="46"/>
        <v/>
      </c>
      <c r="AK78" s="4" t="str">
        <f t="shared" si="47"/>
        <v/>
      </c>
      <c r="AL78" s="4" t="str">
        <f t="shared" si="48"/>
        <v/>
      </c>
      <c r="AM78" s="4" t="str">
        <f t="shared" si="49"/>
        <v/>
      </c>
      <c r="AN78" s="4" t="str">
        <f t="shared" si="50"/>
        <v/>
      </c>
      <c r="AO78" s="4" t="str">
        <f t="shared" si="51"/>
        <v/>
      </c>
      <c r="AP78" s="4">
        <f t="shared" si="41"/>
        <v>0</v>
      </c>
      <c r="AQ78" s="4" t="str">
        <f t="shared" si="52"/>
        <v>999:99.99</v>
      </c>
      <c r="AR78" s="4" t="str">
        <f t="shared" si="53"/>
        <v>999:99.99</v>
      </c>
      <c r="AS78" s="4" t="str">
        <f t="shared" si="54"/>
        <v>999:99.99</v>
      </c>
      <c r="AT78" s="4" t="str">
        <f t="shared" si="55"/>
        <v>999:99.99</v>
      </c>
      <c r="AU78" s="4" t="str">
        <f t="shared" si="58"/>
        <v/>
      </c>
      <c r="AV78" s="4" t="str">
        <f t="shared" si="59"/>
        <v/>
      </c>
    </row>
    <row r="79" spans="1:48" ht="16.5" customHeight="1">
      <c r="A79" s="7" t="str">
        <f t="shared" si="42"/>
        <v/>
      </c>
      <c r="B79" s="84"/>
      <c r="C79" s="85"/>
      <c r="D79" s="86"/>
      <c r="E79" s="86"/>
      <c r="F79" s="86"/>
      <c r="G79" s="86"/>
      <c r="H79" s="127"/>
      <c r="I79" s="114"/>
      <c r="J79" s="127"/>
      <c r="K79" s="114"/>
      <c r="L79" s="127"/>
      <c r="M79" s="114"/>
      <c r="N79" s="127"/>
      <c r="O79" s="114"/>
      <c r="P79" s="7" t="str">
        <f>IF(B79="","",YEAR(申込書!$C$60)-YEAR(申込一覧表!B79))</f>
        <v/>
      </c>
      <c r="Q79" s="11"/>
      <c r="R79" s="12">
        <f t="shared" si="29"/>
        <v>0</v>
      </c>
      <c r="S79" s="12">
        <f t="shared" si="30"/>
        <v>0</v>
      </c>
      <c r="T79" s="4" t="str">
        <f t="shared" si="31"/>
        <v/>
      </c>
      <c r="U79" s="4" t="str">
        <f t="shared" si="32"/>
        <v/>
      </c>
      <c r="V79" s="6">
        <f t="shared" si="43"/>
        <v>0</v>
      </c>
      <c r="W79" s="6" t="str">
        <f t="shared" si="44"/>
        <v/>
      </c>
      <c r="X79" s="4">
        <f t="shared" si="33"/>
        <v>0</v>
      </c>
      <c r="Y79" s="4">
        <f t="shared" si="56"/>
        <v>0</v>
      </c>
      <c r="Z79" s="4" t="str">
        <f t="shared" si="57"/>
        <v/>
      </c>
      <c r="AA79" s="4" t="str">
        <f t="shared" si="34"/>
        <v/>
      </c>
      <c r="AB79" s="12">
        <f t="shared" si="35"/>
        <v>0</v>
      </c>
      <c r="AC79" s="4" t="str">
        <f t="shared" si="36"/>
        <v/>
      </c>
      <c r="AD79" s="4">
        <v>5</v>
      </c>
      <c r="AE79" s="4" t="str">
        <f t="shared" si="37"/>
        <v xml:space="preserve"> </v>
      </c>
      <c r="AF79" s="4" t="str">
        <f t="shared" si="38"/>
        <v xml:space="preserve">  </v>
      </c>
      <c r="AG79" s="4" t="str">
        <f t="shared" si="45"/>
        <v/>
      </c>
      <c r="AH79" s="4" t="str">
        <f t="shared" si="39"/>
        <v/>
      </c>
      <c r="AI79" s="4" t="str">
        <f t="shared" si="40"/>
        <v/>
      </c>
      <c r="AJ79" s="4" t="str">
        <f t="shared" si="46"/>
        <v/>
      </c>
      <c r="AK79" s="4" t="str">
        <f t="shared" si="47"/>
        <v/>
      </c>
      <c r="AL79" s="4" t="str">
        <f t="shared" si="48"/>
        <v/>
      </c>
      <c r="AM79" s="4" t="str">
        <f t="shared" si="49"/>
        <v/>
      </c>
      <c r="AN79" s="4" t="str">
        <f t="shared" si="50"/>
        <v/>
      </c>
      <c r="AO79" s="4" t="str">
        <f t="shared" si="51"/>
        <v/>
      </c>
      <c r="AP79" s="4">
        <f t="shared" si="41"/>
        <v>0</v>
      </c>
      <c r="AQ79" s="4" t="str">
        <f t="shared" si="52"/>
        <v>999:99.99</v>
      </c>
      <c r="AR79" s="4" t="str">
        <f t="shared" si="53"/>
        <v>999:99.99</v>
      </c>
      <c r="AS79" s="4" t="str">
        <f t="shared" si="54"/>
        <v>999:99.99</v>
      </c>
      <c r="AT79" s="4" t="str">
        <f t="shared" si="55"/>
        <v>999:99.99</v>
      </c>
      <c r="AU79" s="4" t="str">
        <f t="shared" si="58"/>
        <v/>
      </c>
      <c r="AV79" s="4" t="str">
        <f t="shared" si="59"/>
        <v/>
      </c>
    </row>
    <row r="80" spans="1:48" ht="16.5" customHeight="1">
      <c r="A80" s="7" t="str">
        <f t="shared" si="42"/>
        <v/>
      </c>
      <c r="B80" s="84"/>
      <c r="C80" s="85"/>
      <c r="D80" s="86"/>
      <c r="E80" s="86"/>
      <c r="F80" s="86"/>
      <c r="G80" s="86"/>
      <c r="H80" s="127"/>
      <c r="I80" s="114"/>
      <c r="J80" s="127"/>
      <c r="K80" s="114"/>
      <c r="L80" s="127"/>
      <c r="M80" s="114"/>
      <c r="N80" s="127"/>
      <c r="O80" s="114"/>
      <c r="P80" s="7" t="str">
        <f>IF(B80="","",YEAR(申込書!$C$60)-YEAR(申込一覧表!B80))</f>
        <v/>
      </c>
      <c r="Q80" s="11"/>
      <c r="R80" s="12">
        <f t="shared" si="29"/>
        <v>0</v>
      </c>
      <c r="S80" s="12">
        <f t="shared" si="30"/>
        <v>0</v>
      </c>
      <c r="T80" s="4" t="str">
        <f t="shared" si="31"/>
        <v/>
      </c>
      <c r="U80" s="4" t="str">
        <f t="shared" si="32"/>
        <v/>
      </c>
      <c r="V80" s="6">
        <f t="shared" si="43"/>
        <v>0</v>
      </c>
      <c r="W80" s="6" t="str">
        <f t="shared" si="44"/>
        <v/>
      </c>
      <c r="X80" s="4">
        <f t="shared" si="33"/>
        <v>0</v>
      </c>
      <c r="Y80" s="4">
        <f t="shared" si="56"/>
        <v>0</v>
      </c>
      <c r="Z80" s="4" t="str">
        <f t="shared" si="57"/>
        <v/>
      </c>
      <c r="AA80" s="4" t="str">
        <f t="shared" si="34"/>
        <v/>
      </c>
      <c r="AB80" s="12">
        <f t="shared" si="35"/>
        <v>0</v>
      </c>
      <c r="AC80" s="4" t="str">
        <f t="shared" si="36"/>
        <v/>
      </c>
      <c r="AD80" s="4">
        <v>5</v>
      </c>
      <c r="AE80" s="4" t="str">
        <f t="shared" si="37"/>
        <v xml:space="preserve"> </v>
      </c>
      <c r="AF80" s="4" t="str">
        <f t="shared" si="38"/>
        <v xml:space="preserve">  </v>
      </c>
      <c r="AG80" s="4" t="str">
        <f t="shared" si="45"/>
        <v/>
      </c>
      <c r="AH80" s="4" t="str">
        <f t="shared" si="39"/>
        <v/>
      </c>
      <c r="AI80" s="4" t="str">
        <f t="shared" si="40"/>
        <v/>
      </c>
      <c r="AJ80" s="4" t="str">
        <f t="shared" si="46"/>
        <v/>
      </c>
      <c r="AK80" s="4" t="str">
        <f t="shared" si="47"/>
        <v/>
      </c>
      <c r="AL80" s="4" t="str">
        <f t="shared" si="48"/>
        <v/>
      </c>
      <c r="AM80" s="4" t="str">
        <f t="shared" si="49"/>
        <v/>
      </c>
      <c r="AN80" s="4" t="str">
        <f t="shared" si="50"/>
        <v/>
      </c>
      <c r="AO80" s="4" t="str">
        <f t="shared" si="51"/>
        <v/>
      </c>
      <c r="AP80" s="4">
        <f t="shared" si="41"/>
        <v>0</v>
      </c>
      <c r="AQ80" s="4" t="str">
        <f t="shared" si="52"/>
        <v>999:99.99</v>
      </c>
      <c r="AR80" s="4" t="str">
        <f t="shared" si="53"/>
        <v>999:99.99</v>
      </c>
      <c r="AS80" s="4" t="str">
        <f t="shared" si="54"/>
        <v>999:99.99</v>
      </c>
      <c r="AT80" s="4" t="str">
        <f t="shared" si="55"/>
        <v>999:99.99</v>
      </c>
      <c r="AU80" s="4" t="str">
        <f t="shared" si="58"/>
        <v/>
      </c>
      <c r="AV80" s="4" t="str">
        <f t="shared" si="59"/>
        <v/>
      </c>
    </row>
    <row r="81" spans="1:48" ht="16.5" customHeight="1">
      <c r="A81" s="7" t="str">
        <f t="shared" si="42"/>
        <v/>
      </c>
      <c r="B81" s="84"/>
      <c r="C81" s="85"/>
      <c r="D81" s="86"/>
      <c r="E81" s="86"/>
      <c r="F81" s="86"/>
      <c r="G81" s="86"/>
      <c r="H81" s="127"/>
      <c r="I81" s="114"/>
      <c r="J81" s="127"/>
      <c r="K81" s="114"/>
      <c r="L81" s="127"/>
      <c r="M81" s="114"/>
      <c r="N81" s="127"/>
      <c r="O81" s="114"/>
      <c r="P81" s="7" t="str">
        <f>IF(B81="","",YEAR(申込書!$C$60)-YEAR(申込一覧表!B81))</f>
        <v/>
      </c>
      <c r="Q81" s="11"/>
      <c r="R81" s="12">
        <f t="shared" si="29"/>
        <v>0</v>
      </c>
      <c r="S81" s="12">
        <f t="shared" si="30"/>
        <v>0</v>
      </c>
      <c r="T81" s="4" t="str">
        <f t="shared" si="31"/>
        <v/>
      </c>
      <c r="U81" s="4" t="str">
        <f t="shared" si="32"/>
        <v/>
      </c>
      <c r="V81" s="6">
        <f t="shared" si="43"/>
        <v>0</v>
      </c>
      <c r="W81" s="6" t="str">
        <f t="shared" si="44"/>
        <v/>
      </c>
      <c r="X81" s="4">
        <f t="shared" si="33"/>
        <v>0</v>
      </c>
      <c r="Y81" s="4">
        <f t="shared" si="56"/>
        <v>0</v>
      </c>
      <c r="Z81" s="4" t="str">
        <f t="shared" si="57"/>
        <v/>
      </c>
      <c r="AA81" s="4" t="str">
        <f t="shared" si="34"/>
        <v/>
      </c>
      <c r="AB81" s="12">
        <f t="shared" si="35"/>
        <v>0</v>
      </c>
      <c r="AC81" s="4" t="str">
        <f t="shared" si="36"/>
        <v/>
      </c>
      <c r="AD81" s="4">
        <v>5</v>
      </c>
      <c r="AE81" s="4" t="str">
        <f t="shared" si="37"/>
        <v xml:space="preserve"> </v>
      </c>
      <c r="AF81" s="4" t="str">
        <f t="shared" si="38"/>
        <v xml:space="preserve">  </v>
      </c>
      <c r="AG81" s="4" t="str">
        <f t="shared" si="45"/>
        <v/>
      </c>
      <c r="AH81" s="4" t="str">
        <f t="shared" si="39"/>
        <v/>
      </c>
      <c r="AI81" s="4" t="str">
        <f t="shared" si="40"/>
        <v/>
      </c>
      <c r="AJ81" s="4" t="str">
        <f t="shared" si="46"/>
        <v/>
      </c>
      <c r="AK81" s="4" t="str">
        <f t="shared" si="47"/>
        <v/>
      </c>
      <c r="AL81" s="4" t="str">
        <f t="shared" si="48"/>
        <v/>
      </c>
      <c r="AM81" s="4" t="str">
        <f t="shared" si="49"/>
        <v/>
      </c>
      <c r="AN81" s="4" t="str">
        <f t="shared" si="50"/>
        <v/>
      </c>
      <c r="AO81" s="4" t="str">
        <f t="shared" si="51"/>
        <v/>
      </c>
      <c r="AP81" s="4">
        <f t="shared" si="41"/>
        <v>0</v>
      </c>
      <c r="AQ81" s="4" t="str">
        <f t="shared" si="52"/>
        <v>999:99.99</v>
      </c>
      <c r="AR81" s="4" t="str">
        <f t="shared" si="53"/>
        <v>999:99.99</v>
      </c>
      <c r="AS81" s="4" t="str">
        <f t="shared" si="54"/>
        <v>999:99.99</v>
      </c>
      <c r="AT81" s="4" t="str">
        <f t="shared" si="55"/>
        <v>999:99.99</v>
      </c>
      <c r="AU81" s="4" t="str">
        <f t="shared" si="58"/>
        <v/>
      </c>
      <c r="AV81" s="4" t="str">
        <f t="shared" si="59"/>
        <v/>
      </c>
    </row>
    <row r="82" spans="1:48" ht="16.5" customHeight="1">
      <c r="A82" s="7" t="str">
        <f t="shared" si="42"/>
        <v/>
      </c>
      <c r="B82" s="84"/>
      <c r="C82" s="85"/>
      <c r="D82" s="86"/>
      <c r="E82" s="86"/>
      <c r="F82" s="86"/>
      <c r="G82" s="86"/>
      <c r="H82" s="127"/>
      <c r="I82" s="114"/>
      <c r="J82" s="127"/>
      <c r="K82" s="114"/>
      <c r="L82" s="127"/>
      <c r="M82" s="114"/>
      <c r="N82" s="127"/>
      <c r="O82" s="114"/>
      <c r="P82" s="7" t="str">
        <f>IF(B82="","",YEAR(申込書!$C$60)-YEAR(申込一覧表!B82))</f>
        <v/>
      </c>
      <c r="Q82" s="11"/>
      <c r="R82" s="12">
        <f t="shared" si="29"/>
        <v>0</v>
      </c>
      <c r="S82" s="12">
        <f t="shared" si="30"/>
        <v>0</v>
      </c>
      <c r="T82" s="4" t="str">
        <f t="shared" si="31"/>
        <v/>
      </c>
      <c r="U82" s="4" t="str">
        <f t="shared" si="32"/>
        <v/>
      </c>
      <c r="V82" s="6">
        <f t="shared" si="43"/>
        <v>0</v>
      </c>
      <c r="W82" s="6" t="str">
        <f t="shared" si="44"/>
        <v/>
      </c>
      <c r="X82" s="4">
        <f t="shared" si="33"/>
        <v>0</v>
      </c>
      <c r="Y82" s="4">
        <f t="shared" si="56"/>
        <v>0</v>
      </c>
      <c r="Z82" s="4" t="str">
        <f t="shared" si="57"/>
        <v/>
      </c>
      <c r="AA82" s="4" t="str">
        <f t="shared" si="34"/>
        <v/>
      </c>
      <c r="AB82" s="12">
        <f t="shared" si="35"/>
        <v>0</v>
      </c>
      <c r="AC82" s="4" t="str">
        <f t="shared" si="36"/>
        <v/>
      </c>
      <c r="AD82" s="4">
        <v>5</v>
      </c>
      <c r="AE82" s="4" t="str">
        <f t="shared" si="37"/>
        <v xml:space="preserve"> </v>
      </c>
      <c r="AF82" s="4" t="str">
        <f t="shared" si="38"/>
        <v xml:space="preserve">  </v>
      </c>
      <c r="AG82" s="4" t="str">
        <f t="shared" si="45"/>
        <v/>
      </c>
      <c r="AH82" s="4" t="str">
        <f t="shared" si="39"/>
        <v/>
      </c>
      <c r="AI82" s="4" t="str">
        <f t="shared" si="40"/>
        <v/>
      </c>
      <c r="AJ82" s="4" t="str">
        <f t="shared" si="46"/>
        <v/>
      </c>
      <c r="AK82" s="4" t="str">
        <f t="shared" si="47"/>
        <v/>
      </c>
      <c r="AL82" s="4" t="str">
        <f t="shared" si="48"/>
        <v/>
      </c>
      <c r="AM82" s="4" t="str">
        <f t="shared" si="49"/>
        <v/>
      </c>
      <c r="AN82" s="4" t="str">
        <f t="shared" si="50"/>
        <v/>
      </c>
      <c r="AO82" s="4" t="str">
        <f t="shared" si="51"/>
        <v/>
      </c>
      <c r="AP82" s="4">
        <f t="shared" si="41"/>
        <v>0</v>
      </c>
      <c r="AQ82" s="4" t="str">
        <f t="shared" si="52"/>
        <v>999:99.99</v>
      </c>
      <c r="AR82" s="4" t="str">
        <f t="shared" si="53"/>
        <v>999:99.99</v>
      </c>
      <c r="AS82" s="4" t="str">
        <f t="shared" si="54"/>
        <v>999:99.99</v>
      </c>
      <c r="AT82" s="4" t="str">
        <f t="shared" si="55"/>
        <v>999:99.99</v>
      </c>
      <c r="AU82" s="4" t="str">
        <f t="shared" si="58"/>
        <v/>
      </c>
      <c r="AV82" s="4" t="str">
        <f t="shared" si="59"/>
        <v/>
      </c>
    </row>
    <row r="83" spans="1:48" ht="16.5" customHeight="1">
      <c r="A83" s="7" t="str">
        <f t="shared" si="42"/>
        <v/>
      </c>
      <c r="B83" s="84"/>
      <c r="C83" s="85"/>
      <c r="D83" s="86"/>
      <c r="E83" s="86"/>
      <c r="F83" s="86"/>
      <c r="G83" s="86"/>
      <c r="H83" s="127"/>
      <c r="I83" s="114"/>
      <c r="J83" s="127"/>
      <c r="K83" s="114"/>
      <c r="L83" s="127"/>
      <c r="M83" s="114"/>
      <c r="N83" s="127"/>
      <c r="O83" s="114"/>
      <c r="P83" s="7" t="str">
        <f>IF(B83="","",YEAR(申込書!$C$60)-YEAR(申込一覧表!B83))</f>
        <v/>
      </c>
      <c r="Q83" s="11"/>
      <c r="R83" s="12">
        <f t="shared" si="29"/>
        <v>0</v>
      </c>
      <c r="S83" s="12">
        <f t="shared" si="30"/>
        <v>0</v>
      </c>
      <c r="T83" s="4" t="str">
        <f t="shared" si="31"/>
        <v/>
      </c>
      <c r="U83" s="4" t="str">
        <f t="shared" si="32"/>
        <v/>
      </c>
      <c r="V83" s="6">
        <f t="shared" si="43"/>
        <v>0</v>
      </c>
      <c r="W83" s="6" t="str">
        <f t="shared" si="44"/>
        <v/>
      </c>
      <c r="X83" s="4">
        <f t="shared" si="33"/>
        <v>0</v>
      </c>
      <c r="Y83" s="4">
        <f t="shared" si="56"/>
        <v>0</v>
      </c>
      <c r="Z83" s="4" t="str">
        <f t="shared" si="57"/>
        <v/>
      </c>
      <c r="AA83" s="4" t="str">
        <f t="shared" si="34"/>
        <v/>
      </c>
      <c r="AB83" s="12">
        <f t="shared" si="35"/>
        <v>0</v>
      </c>
      <c r="AC83" s="4" t="str">
        <f t="shared" si="36"/>
        <v/>
      </c>
      <c r="AD83" s="4">
        <v>5</v>
      </c>
      <c r="AE83" s="4" t="str">
        <f t="shared" si="37"/>
        <v xml:space="preserve"> </v>
      </c>
      <c r="AF83" s="4" t="str">
        <f t="shared" si="38"/>
        <v xml:space="preserve">  </v>
      </c>
      <c r="AG83" s="4" t="str">
        <f t="shared" si="45"/>
        <v/>
      </c>
      <c r="AH83" s="4" t="str">
        <f t="shared" si="39"/>
        <v/>
      </c>
      <c r="AI83" s="4" t="str">
        <f t="shared" si="40"/>
        <v/>
      </c>
      <c r="AJ83" s="4" t="str">
        <f t="shared" si="46"/>
        <v/>
      </c>
      <c r="AK83" s="4" t="str">
        <f t="shared" si="47"/>
        <v/>
      </c>
      <c r="AL83" s="4" t="str">
        <f t="shared" si="48"/>
        <v/>
      </c>
      <c r="AM83" s="4" t="str">
        <f t="shared" si="49"/>
        <v/>
      </c>
      <c r="AN83" s="4" t="str">
        <f t="shared" si="50"/>
        <v/>
      </c>
      <c r="AO83" s="4" t="str">
        <f t="shared" si="51"/>
        <v/>
      </c>
      <c r="AP83" s="4">
        <f t="shared" si="41"/>
        <v>0</v>
      </c>
      <c r="AQ83" s="4" t="str">
        <f t="shared" si="52"/>
        <v>999:99.99</v>
      </c>
      <c r="AR83" s="4" t="str">
        <f t="shared" si="53"/>
        <v>999:99.99</v>
      </c>
      <c r="AS83" s="4" t="str">
        <f t="shared" si="54"/>
        <v>999:99.99</v>
      </c>
      <c r="AT83" s="4" t="str">
        <f t="shared" si="55"/>
        <v>999:99.99</v>
      </c>
      <c r="AU83" s="4" t="str">
        <f t="shared" si="58"/>
        <v/>
      </c>
      <c r="AV83" s="4" t="str">
        <f t="shared" si="59"/>
        <v/>
      </c>
    </row>
    <row r="84" spans="1:48" ht="16.5" customHeight="1">
      <c r="A84" s="7" t="str">
        <f t="shared" si="42"/>
        <v/>
      </c>
      <c r="B84" s="84"/>
      <c r="C84" s="85"/>
      <c r="D84" s="86"/>
      <c r="E84" s="86"/>
      <c r="F84" s="86"/>
      <c r="G84" s="86"/>
      <c r="H84" s="127"/>
      <c r="I84" s="114"/>
      <c r="J84" s="127"/>
      <c r="K84" s="114"/>
      <c r="L84" s="127"/>
      <c r="M84" s="114"/>
      <c r="N84" s="127"/>
      <c r="O84" s="114"/>
      <c r="P84" s="7" t="str">
        <f>IF(B84="","",YEAR(申込書!$C$60)-YEAR(申込一覧表!B84))</f>
        <v/>
      </c>
      <c r="Q84" s="11"/>
      <c r="R84" s="12">
        <f t="shared" si="29"/>
        <v>0</v>
      </c>
      <c r="S84" s="12">
        <f t="shared" si="30"/>
        <v>0</v>
      </c>
      <c r="T84" s="4" t="str">
        <f t="shared" si="31"/>
        <v/>
      </c>
      <c r="U84" s="4" t="str">
        <f t="shared" si="32"/>
        <v/>
      </c>
      <c r="V84" s="6">
        <f t="shared" si="43"/>
        <v>0</v>
      </c>
      <c r="W84" s="6" t="str">
        <f t="shared" si="44"/>
        <v/>
      </c>
      <c r="X84" s="4">
        <f t="shared" si="33"/>
        <v>0</v>
      </c>
      <c r="Y84" s="4">
        <f t="shared" si="56"/>
        <v>0</v>
      </c>
      <c r="Z84" s="4" t="str">
        <f t="shared" si="57"/>
        <v/>
      </c>
      <c r="AA84" s="4" t="str">
        <f t="shared" si="34"/>
        <v/>
      </c>
      <c r="AB84" s="12">
        <f t="shared" si="35"/>
        <v>0</v>
      </c>
      <c r="AC84" s="4" t="str">
        <f t="shared" si="36"/>
        <v/>
      </c>
      <c r="AD84" s="4">
        <v>5</v>
      </c>
      <c r="AE84" s="4" t="str">
        <f t="shared" si="37"/>
        <v xml:space="preserve"> </v>
      </c>
      <c r="AF84" s="4" t="str">
        <f t="shared" si="38"/>
        <v xml:space="preserve">  </v>
      </c>
      <c r="AG84" s="4" t="str">
        <f t="shared" si="45"/>
        <v/>
      </c>
      <c r="AH84" s="4" t="str">
        <f t="shared" si="39"/>
        <v/>
      </c>
      <c r="AI84" s="4" t="str">
        <f t="shared" si="40"/>
        <v/>
      </c>
      <c r="AJ84" s="4" t="str">
        <f t="shared" si="46"/>
        <v/>
      </c>
      <c r="AK84" s="4" t="str">
        <f t="shared" si="47"/>
        <v/>
      </c>
      <c r="AL84" s="4" t="str">
        <f t="shared" si="48"/>
        <v/>
      </c>
      <c r="AM84" s="4" t="str">
        <f t="shared" si="49"/>
        <v/>
      </c>
      <c r="AN84" s="4" t="str">
        <f t="shared" si="50"/>
        <v/>
      </c>
      <c r="AO84" s="4" t="str">
        <f t="shared" si="51"/>
        <v/>
      </c>
      <c r="AP84" s="4">
        <f t="shared" si="41"/>
        <v>0</v>
      </c>
      <c r="AQ84" s="4" t="str">
        <f t="shared" si="52"/>
        <v>999:99.99</v>
      </c>
      <c r="AR84" s="4" t="str">
        <f t="shared" si="53"/>
        <v>999:99.99</v>
      </c>
      <c r="AS84" s="4" t="str">
        <f t="shared" si="54"/>
        <v>999:99.99</v>
      </c>
      <c r="AT84" s="4" t="str">
        <f t="shared" si="55"/>
        <v>999:99.99</v>
      </c>
      <c r="AU84" s="4" t="str">
        <f t="shared" si="58"/>
        <v/>
      </c>
      <c r="AV84" s="4" t="str">
        <f t="shared" si="59"/>
        <v/>
      </c>
    </row>
    <row r="85" spans="1:48" ht="16.5" customHeight="1">
      <c r="A85" s="7" t="str">
        <f t="shared" si="42"/>
        <v/>
      </c>
      <c r="B85" s="84"/>
      <c r="C85" s="85"/>
      <c r="D85" s="86"/>
      <c r="E85" s="86"/>
      <c r="F85" s="86"/>
      <c r="G85" s="86"/>
      <c r="H85" s="127"/>
      <c r="I85" s="114"/>
      <c r="J85" s="127"/>
      <c r="K85" s="114"/>
      <c r="L85" s="127"/>
      <c r="M85" s="114"/>
      <c r="N85" s="127"/>
      <c r="O85" s="114"/>
      <c r="P85" s="7" t="str">
        <f>IF(B85="","",YEAR(申込書!$C$60)-YEAR(申込一覧表!B85))</f>
        <v/>
      </c>
      <c r="Q85" s="11"/>
      <c r="R85" s="12">
        <f t="shared" si="29"/>
        <v>0</v>
      </c>
      <c r="S85" s="12">
        <f t="shared" si="30"/>
        <v>0</v>
      </c>
      <c r="T85" s="4" t="str">
        <f t="shared" si="31"/>
        <v/>
      </c>
      <c r="U85" s="4" t="str">
        <f t="shared" si="32"/>
        <v/>
      </c>
      <c r="V85" s="6">
        <f t="shared" si="43"/>
        <v>0</v>
      </c>
      <c r="W85" s="6" t="str">
        <f t="shared" si="44"/>
        <v/>
      </c>
      <c r="X85" s="4">
        <f t="shared" si="33"/>
        <v>0</v>
      </c>
      <c r="Y85" s="4">
        <f t="shared" si="56"/>
        <v>0</v>
      </c>
      <c r="Z85" s="4" t="str">
        <f t="shared" si="57"/>
        <v/>
      </c>
      <c r="AA85" s="4" t="str">
        <f t="shared" si="34"/>
        <v/>
      </c>
      <c r="AB85" s="12">
        <f t="shared" si="35"/>
        <v>0</v>
      </c>
      <c r="AC85" s="4" t="str">
        <f t="shared" si="36"/>
        <v/>
      </c>
      <c r="AD85" s="4">
        <v>5</v>
      </c>
      <c r="AE85" s="4" t="str">
        <f t="shared" si="37"/>
        <v xml:space="preserve"> </v>
      </c>
      <c r="AF85" s="4" t="str">
        <f t="shared" si="38"/>
        <v xml:space="preserve">  </v>
      </c>
      <c r="AG85" s="4" t="str">
        <f t="shared" si="45"/>
        <v/>
      </c>
      <c r="AH85" s="4" t="str">
        <f t="shared" si="39"/>
        <v/>
      </c>
      <c r="AI85" s="4" t="str">
        <f t="shared" si="40"/>
        <v/>
      </c>
      <c r="AJ85" s="4" t="str">
        <f t="shared" si="46"/>
        <v/>
      </c>
      <c r="AK85" s="4" t="str">
        <f t="shared" si="47"/>
        <v/>
      </c>
      <c r="AL85" s="4" t="str">
        <f t="shared" si="48"/>
        <v/>
      </c>
      <c r="AM85" s="4" t="str">
        <f t="shared" si="49"/>
        <v/>
      </c>
      <c r="AN85" s="4" t="str">
        <f t="shared" si="50"/>
        <v/>
      </c>
      <c r="AO85" s="4" t="str">
        <f t="shared" si="51"/>
        <v/>
      </c>
      <c r="AP85" s="4">
        <f t="shared" si="41"/>
        <v>0</v>
      </c>
      <c r="AQ85" s="4" t="str">
        <f t="shared" si="52"/>
        <v>999:99.99</v>
      </c>
      <c r="AR85" s="4" t="str">
        <f t="shared" si="53"/>
        <v>999:99.99</v>
      </c>
      <c r="AS85" s="4" t="str">
        <f t="shared" si="54"/>
        <v>999:99.99</v>
      </c>
      <c r="AT85" s="4" t="str">
        <f t="shared" si="55"/>
        <v>999:99.99</v>
      </c>
      <c r="AU85" s="4" t="str">
        <f t="shared" si="58"/>
        <v/>
      </c>
      <c r="AV85" s="4" t="str">
        <f t="shared" si="59"/>
        <v/>
      </c>
    </row>
    <row r="86" spans="1:48" ht="16.5" customHeight="1">
      <c r="A86" s="7" t="str">
        <f t="shared" si="42"/>
        <v/>
      </c>
      <c r="B86" s="84"/>
      <c r="C86" s="85"/>
      <c r="D86" s="86"/>
      <c r="E86" s="86"/>
      <c r="F86" s="86"/>
      <c r="G86" s="86"/>
      <c r="H86" s="127"/>
      <c r="I86" s="114"/>
      <c r="J86" s="127"/>
      <c r="K86" s="114"/>
      <c r="L86" s="127"/>
      <c r="M86" s="114"/>
      <c r="N86" s="127"/>
      <c r="O86" s="114"/>
      <c r="P86" s="7" t="str">
        <f>IF(B86="","",YEAR(申込書!$C$60)-YEAR(申込一覧表!B86))</f>
        <v/>
      </c>
      <c r="Q86" s="11"/>
      <c r="R86" s="12">
        <f t="shared" si="29"/>
        <v>0</v>
      </c>
      <c r="S86" s="12">
        <f t="shared" si="30"/>
        <v>0</v>
      </c>
      <c r="T86" s="4" t="str">
        <f t="shared" si="31"/>
        <v/>
      </c>
      <c r="U86" s="4" t="str">
        <f t="shared" si="32"/>
        <v/>
      </c>
      <c r="V86" s="6">
        <f t="shared" si="43"/>
        <v>0</v>
      </c>
      <c r="W86" s="6" t="str">
        <f t="shared" si="44"/>
        <v/>
      </c>
      <c r="X86" s="4">
        <f t="shared" si="33"/>
        <v>0</v>
      </c>
      <c r="Y86" s="4">
        <f t="shared" si="56"/>
        <v>0</v>
      </c>
      <c r="Z86" s="4" t="str">
        <f t="shared" si="57"/>
        <v/>
      </c>
      <c r="AA86" s="4" t="str">
        <f t="shared" si="34"/>
        <v/>
      </c>
      <c r="AB86" s="12">
        <f t="shared" si="35"/>
        <v>0</v>
      </c>
      <c r="AC86" s="4" t="str">
        <f t="shared" si="36"/>
        <v/>
      </c>
      <c r="AD86" s="4">
        <v>5</v>
      </c>
      <c r="AE86" s="4" t="str">
        <f t="shared" si="37"/>
        <v xml:space="preserve"> </v>
      </c>
      <c r="AF86" s="4" t="str">
        <f t="shared" si="38"/>
        <v xml:space="preserve">  </v>
      </c>
      <c r="AG86" s="4" t="str">
        <f t="shared" si="45"/>
        <v/>
      </c>
      <c r="AH86" s="4" t="str">
        <f t="shared" si="39"/>
        <v/>
      </c>
      <c r="AI86" s="4" t="str">
        <f t="shared" si="40"/>
        <v/>
      </c>
      <c r="AJ86" s="4" t="str">
        <f t="shared" si="46"/>
        <v/>
      </c>
      <c r="AK86" s="4" t="str">
        <f t="shared" si="47"/>
        <v/>
      </c>
      <c r="AL86" s="4" t="str">
        <f t="shared" si="48"/>
        <v/>
      </c>
      <c r="AM86" s="4" t="str">
        <f t="shared" si="49"/>
        <v/>
      </c>
      <c r="AN86" s="4" t="str">
        <f t="shared" si="50"/>
        <v/>
      </c>
      <c r="AO86" s="4" t="str">
        <f t="shared" si="51"/>
        <v/>
      </c>
      <c r="AP86" s="4">
        <f t="shared" si="41"/>
        <v>0</v>
      </c>
      <c r="AQ86" s="4" t="str">
        <f t="shared" si="52"/>
        <v>999:99.99</v>
      </c>
      <c r="AR86" s="4" t="str">
        <f t="shared" si="53"/>
        <v>999:99.99</v>
      </c>
      <c r="AS86" s="4" t="str">
        <f t="shared" si="54"/>
        <v>999:99.99</v>
      </c>
      <c r="AT86" s="4" t="str">
        <f t="shared" si="55"/>
        <v>999:99.99</v>
      </c>
      <c r="AU86" s="4" t="str">
        <f t="shared" si="58"/>
        <v/>
      </c>
      <c r="AV86" s="4" t="str">
        <f t="shared" si="59"/>
        <v/>
      </c>
    </row>
    <row r="87" spans="1:48" ht="16.5" customHeight="1">
      <c r="A87" s="7" t="str">
        <f t="shared" si="42"/>
        <v/>
      </c>
      <c r="B87" s="84"/>
      <c r="C87" s="85"/>
      <c r="D87" s="86"/>
      <c r="E87" s="86"/>
      <c r="F87" s="86"/>
      <c r="G87" s="86"/>
      <c r="H87" s="127"/>
      <c r="I87" s="114"/>
      <c r="J87" s="127"/>
      <c r="K87" s="114"/>
      <c r="L87" s="127"/>
      <c r="M87" s="114"/>
      <c r="N87" s="127"/>
      <c r="O87" s="114"/>
      <c r="P87" s="7" t="str">
        <f>IF(B87="","",YEAR(申込書!$C$60)-YEAR(申込一覧表!B87))</f>
        <v/>
      </c>
      <c r="Q87" s="11"/>
      <c r="R87" s="12">
        <f t="shared" si="29"/>
        <v>0</v>
      </c>
      <c r="S87" s="12">
        <f t="shared" si="30"/>
        <v>0</v>
      </c>
      <c r="T87" s="4" t="str">
        <f t="shared" si="31"/>
        <v/>
      </c>
      <c r="U87" s="4" t="str">
        <f t="shared" si="32"/>
        <v/>
      </c>
      <c r="V87" s="6">
        <f t="shared" si="43"/>
        <v>0</v>
      </c>
      <c r="W87" s="6" t="str">
        <f t="shared" si="44"/>
        <v/>
      </c>
      <c r="X87" s="4">
        <f t="shared" si="33"/>
        <v>0</v>
      </c>
      <c r="Y87" s="4">
        <f t="shared" si="56"/>
        <v>0</v>
      </c>
      <c r="Z87" s="4" t="str">
        <f t="shared" si="57"/>
        <v/>
      </c>
      <c r="AA87" s="4" t="str">
        <f t="shared" si="34"/>
        <v/>
      </c>
      <c r="AB87" s="12">
        <f t="shared" si="35"/>
        <v>0</v>
      </c>
      <c r="AC87" s="4" t="str">
        <f t="shared" si="36"/>
        <v/>
      </c>
      <c r="AD87" s="4">
        <v>5</v>
      </c>
      <c r="AE87" s="4" t="str">
        <f t="shared" si="37"/>
        <v xml:space="preserve"> </v>
      </c>
      <c r="AF87" s="4" t="str">
        <f t="shared" si="38"/>
        <v xml:space="preserve">  </v>
      </c>
      <c r="AG87" s="4" t="str">
        <f t="shared" si="45"/>
        <v/>
      </c>
      <c r="AH87" s="4" t="str">
        <f t="shared" si="39"/>
        <v/>
      </c>
      <c r="AI87" s="4" t="str">
        <f t="shared" si="40"/>
        <v/>
      </c>
      <c r="AJ87" s="4" t="str">
        <f t="shared" si="46"/>
        <v/>
      </c>
      <c r="AK87" s="4" t="str">
        <f t="shared" si="47"/>
        <v/>
      </c>
      <c r="AL87" s="4" t="str">
        <f t="shared" ref="AL87" si="60">IF(H87="","",VALUE(LEFT(H87,4)))</f>
        <v/>
      </c>
      <c r="AM87" s="4" t="str">
        <f t="shared" ref="AM87" si="61">IF(J87="","",VALUE(LEFT(J87,4)))</f>
        <v/>
      </c>
      <c r="AN87" s="4" t="str">
        <f t="shared" ref="AN87" si="62">IF(L87="","",VALUE(LEFT(L87,4)))</f>
        <v/>
      </c>
      <c r="AO87" s="4" t="str">
        <f t="shared" ref="AO87" si="63">IF(N87="","",VALUE(LEFT(N87,4)))</f>
        <v/>
      </c>
      <c r="AP87" s="4">
        <f t="shared" si="41"/>
        <v>0</v>
      </c>
      <c r="AQ87" s="4" t="str">
        <f t="shared" si="52"/>
        <v>999:99.99</v>
      </c>
      <c r="AR87" s="4" t="str">
        <f t="shared" si="53"/>
        <v>999:99.99</v>
      </c>
      <c r="AS87" s="4" t="str">
        <f t="shared" si="54"/>
        <v>999:99.99</v>
      </c>
      <c r="AT87" s="4" t="str">
        <f t="shared" si="55"/>
        <v>999:99.99</v>
      </c>
      <c r="AU87" s="4" t="str">
        <f t="shared" si="58"/>
        <v/>
      </c>
      <c r="AV87" s="4" t="str">
        <f t="shared" si="59"/>
        <v/>
      </c>
    </row>
    <row r="88" spans="1:48" ht="16.5" customHeight="1">
      <c r="AB88" s="12">
        <f>40-COUNTIF(AB48:AB87,0)</f>
        <v>0</v>
      </c>
      <c r="AU88" s="4">
        <f>SUM(AU6:AU87)</f>
        <v>0</v>
      </c>
      <c r="AV88" s="4">
        <f>SUM(AV6:AV87)</f>
        <v>0</v>
      </c>
    </row>
    <row r="89" spans="1:48" ht="16.5" customHeight="1">
      <c r="AB89" s="12">
        <f>SUM(AB48:AB87)</f>
        <v>0</v>
      </c>
    </row>
  </sheetData>
  <sheetProtection algorithmName="SHA-512" hashValue="/P57EjIaC4o19GWgU14pwfo4G0SduLD9eQ2ppR9uB8YlQ4+cxL7Zr8pIuzK8vJzAKu5bou4oRKaLZoeXaW+ogA==" saltValue="SPwB2fm7AUE0V7/9OfuqgA==" spinCount="100000" sheet="1" selectLockedCells="1"/>
  <mergeCells count="9">
    <mergeCell ref="AQ4:AT4"/>
    <mergeCell ref="AH4:AK4"/>
    <mergeCell ref="AL4:AO4"/>
    <mergeCell ref="R3:S3"/>
    <mergeCell ref="O1:P1"/>
    <mergeCell ref="N4:O4"/>
    <mergeCell ref="H4:I4"/>
    <mergeCell ref="J4:K4"/>
    <mergeCell ref="L4:M4"/>
  </mergeCells>
  <phoneticPr fontId="2"/>
  <conditionalFormatting sqref="J48:J87 H6:H45 J6:J45 H48:H87">
    <cfRule type="expression" dxfId="13" priority="9" stopIfTrue="1">
      <formula>$R6=1</formula>
    </cfRule>
  </conditionalFormatting>
  <conditionalFormatting sqref="L48:L87 N48:N87 L6:L45 N6:N45">
    <cfRule type="expression" dxfId="12" priority="10" stopIfTrue="1">
      <formula>$S6=1</formula>
    </cfRule>
  </conditionalFormatting>
  <conditionalFormatting sqref="L6:L45">
    <cfRule type="expression" dxfId="11" priority="8" stopIfTrue="1">
      <formula>$R6=1</formula>
    </cfRule>
  </conditionalFormatting>
  <conditionalFormatting sqref="N6:N45">
    <cfRule type="expression" dxfId="10" priority="7" stopIfTrue="1">
      <formula>$R6=1</formula>
    </cfRule>
  </conditionalFormatting>
  <conditionalFormatting sqref="L48:L87">
    <cfRule type="expression" dxfId="9" priority="6" stopIfTrue="1">
      <formula>$R48=1</formula>
    </cfRule>
  </conditionalFormatting>
  <conditionalFormatting sqref="N48:N87">
    <cfRule type="expression" dxfId="8" priority="5" stopIfTrue="1">
      <formula>$R48=1</formula>
    </cfRule>
  </conditionalFormatting>
  <conditionalFormatting sqref="L6:L45">
    <cfRule type="expression" dxfId="7" priority="4" stopIfTrue="1">
      <formula>$R6=1</formula>
    </cfRule>
  </conditionalFormatting>
  <conditionalFormatting sqref="N6:N45">
    <cfRule type="expression" dxfId="6" priority="3" stopIfTrue="1">
      <formula>$R6=1</formula>
    </cfRule>
  </conditionalFormatting>
  <conditionalFormatting sqref="L48:L87">
    <cfRule type="expression" dxfId="5" priority="2" stopIfTrue="1">
      <formula>$R48=1</formula>
    </cfRule>
  </conditionalFormatting>
  <conditionalFormatting sqref="N48:N87">
    <cfRule type="expression" dxfId="4" priority="1" stopIfTrue="1">
      <formula>$R48=1</formula>
    </cfRule>
  </conditionalFormatting>
  <dataValidations xWindow="494" yWindow="644" count="10">
    <dataValidation type="list" imeMode="on" allowBlank="1" showInputMessage="1" showErrorMessage="1" promptTitle="種別選択" prompt="マスターズ協会_x000a_登録種別を_x000a_選択して下さい。" sqref="C6:C45 C48:C87" xr:uid="{00000000-0002-0000-0100-000000000000}">
      <formula1>"100歳,１年間"</formula1>
    </dataValidation>
    <dataValidation imeMode="on" allowBlank="1" showInputMessage="1" showErrorMessage="1" promptTitle="名" prompt="選手の名を入力して下さい。" sqref="E48:E87 E6:E45" xr:uid="{00000000-0002-0000-0100-000001000000}"/>
    <dataValidation allowBlank="1" showInputMessage="1" showErrorMessage="1" prompt="入力不要" sqref="A6:A45 P48:P87 P6:P45 A48:A87" xr:uid="{00000000-0002-0000-0100-000002000000}"/>
    <dataValidation type="date" imeMode="off" operator="lessThanOrEqual" allowBlank="1" showInputMessage="1" showErrorMessage="1" error="18歳未満は出場出来ません。" promptTitle="入力形式" prompt="例　1943/01/14 の形式で_x000a_入力して下さい。" sqref="B48:B87 B6:B45" xr:uid="{00000000-0002-0000-0100-000003000000}">
      <formula1>TODAY()-16*365</formula1>
    </dataValidation>
    <dataValidation imeMode="on" allowBlank="1" showInputMessage="1" showErrorMessage="1" promptTitle="姓" prompt="選手の姓を入力して下さい。" sqref="D48:D87 D6:D45" xr:uid="{00000000-0002-0000-0100-000004000000}"/>
    <dataValidation imeMode="halfKatakana" allowBlank="1" showInputMessage="1" showErrorMessage="1" promptTitle="選手姓カナ" prompt="選手の姓のフリカナを入力して下さい。_x000a_（半角カタカナ）" sqref="F6:F45 F48:F87" xr:uid="{00000000-0002-0000-0100-000005000000}"/>
    <dataValidation imeMode="halfKatakana" allowBlank="1" showInputMessage="1" showErrorMessage="1" promptTitle="選手名カナ" prompt="選手の名のフリカナを入力して下さい。_x000a_（半角カタカナ）" sqref="G6:G45 G48:G87" xr:uid="{00000000-0002-0000-0100-000006000000}"/>
    <dataValidation type="list" allowBlank="1" showInputMessage="1" showErrorMessage="1" promptTitle="種目選択" prompt="泳いだ種目を選択して下さい。" sqref="N48:N87 H6:H45 J6:J45 L6:L45 N6:N45 J48:J87 L48:L87 H48:H87" xr:uid="{00000000-0002-0000-0100-000007000000}">
      <formula1>$V$6:$V$10</formula1>
    </dataValidation>
    <dataValidation type="decimal" imeMode="off" allowBlank="1" showInputMessage="1" showErrorMessage="1" errorTitle="入力確認" error="20秒から200分以内で入力して下さい。_x000a_１分以上の場合は_x000a_1分45秒67→｢145.67｣の形式で_x000a_入力して下さい。" promptTitle="記録入力" prompt="例   1分13秒32→113.32               10分35秒45→1035.45 _x000a_100分23秒45→10023.45" sqref="I6:I45 K6:K45 M6:M45 O6:O45" xr:uid="{00000000-0002-0000-0100-000008000000}">
      <formula1>20</formula1>
      <formula2>200000</formula2>
    </dataValidation>
    <dataValidation type="decimal" imeMode="off" allowBlank="1" showInputMessage="1" showErrorMessage="1" errorTitle="入力確認" error="20秒から20分以内で入力して下さい。_x000a_１分以上の場合は_x000a_1分45秒67→｢145.67｣の形式で_x000a_入力して下さい。" promptTitle="記録入力" prompt="例   1分13秒32→113.32               10分35秒45→1035.45_x000a_100分23秒45→10023.45" sqref="I48:I87 K48:K87 M48:M87 O48:O87" xr:uid="{00000000-0002-0000-0100-000009000000}">
      <formula1>20</formula1>
      <formula2>200000</formula2>
    </dataValidation>
  </dataValidations>
  <pageMargins left="0.39370078740157483" right="0.39370078740157483" top="0.39370078740157483" bottom="0.39370078740157483" header="0.51181102362204722" footer="0.51181102362204722"/>
  <pageSetup paperSize="9" scale="72" fitToHeight="2" orientation="landscape" blackAndWhite="1" horizontalDpi="4294967292" verticalDpi="300" r:id="rId1"/>
  <headerFooter alignWithMargins="0"/>
  <rowBreaks count="1" manualBreakCount="1">
    <brk id="46"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W128"/>
  <sheetViews>
    <sheetView showGridLines="0" workbookViewId="0">
      <pane ySplit="5" topLeftCell="A6" activePane="bottomLeft" state="frozen"/>
      <selection pane="bottomLeft" activeCell="F24" sqref="F24"/>
    </sheetView>
  </sheetViews>
  <sheetFormatPr defaultRowHeight="14.25" customHeight="1"/>
  <cols>
    <col min="1" max="1" width="4.42578125" style="14" customWidth="1"/>
    <col min="2" max="2" width="13.7109375" customWidth="1"/>
    <col min="3" max="3" width="7.7109375" style="14" customWidth="1"/>
    <col min="4" max="4" width="9.140625" style="14"/>
    <col min="6" max="10" width="12.85546875" customWidth="1"/>
    <col min="11" max="11" width="9.140625" customWidth="1"/>
    <col min="12" max="12" width="12.7109375" customWidth="1"/>
    <col min="13" max="13" width="3.7109375" customWidth="1"/>
    <col min="14" max="14" width="14.42578125" customWidth="1"/>
    <col min="15" max="15" width="4.28515625" customWidth="1"/>
    <col min="16" max="16" width="2.7109375" customWidth="1"/>
    <col min="17" max="20" width="9.140625" customWidth="1"/>
    <col min="21" max="32" width="3.28515625" customWidth="1"/>
    <col min="33" max="33" width="4.5703125" customWidth="1"/>
    <col min="34" max="34" width="9.140625" customWidth="1"/>
    <col min="35" max="42" width="5.7109375" customWidth="1"/>
    <col min="43" max="44" width="9.140625" customWidth="1"/>
    <col min="45" max="48" width="5.140625" customWidth="1"/>
    <col min="49" max="52" width="9.140625" customWidth="1"/>
  </cols>
  <sheetData>
    <row r="1" spans="1:49" ht="14.25" customHeight="1">
      <c r="A1" s="2" t="str">
        <f>申込書!B1</f>
        <v>第28回ＪＳＣＡマスターズ水泳通信記録会</v>
      </c>
      <c r="I1" s="157" t="s">
        <v>89</v>
      </c>
      <c r="J1" s="159"/>
    </row>
    <row r="2" spans="1:49" ht="14.25" customHeight="1">
      <c r="B2" s="115" t="str">
        <f>IF(AND(AND(申込書!$E$20="",申込書!$P$20=""),申込書!$E$27&gt;5),"※競技役員欄にご記入がありません。このままですと受付できません。","")</f>
        <v/>
      </c>
      <c r="C2" s="115"/>
      <c r="D2" s="115"/>
      <c r="E2" s="115"/>
      <c r="F2" s="115"/>
      <c r="G2" s="115"/>
      <c r="H2" s="115"/>
      <c r="I2" s="115"/>
      <c r="J2" s="115"/>
      <c r="K2" s="115"/>
      <c r="L2" s="115"/>
      <c r="M2" s="115"/>
      <c r="N2" s="115"/>
      <c r="O2" s="115"/>
      <c r="P2" s="115"/>
      <c r="Q2" s="115"/>
      <c r="R2" s="115"/>
      <c r="S2" s="115"/>
      <c r="T2" s="115"/>
      <c r="U2" s="115"/>
      <c r="V2" s="115"/>
      <c r="W2" s="115"/>
      <c r="X2" s="115"/>
      <c r="Y2" s="115"/>
      <c r="Z2" s="115"/>
    </row>
    <row r="3" spans="1:49" ht="14.25" customHeight="1">
      <c r="A3" s="3" t="str">
        <f>申込書!C4&amp;申込書!D4&amp;"-0"&amp;申込書!G4&amp;申込書!H4&amp;申込書!I4</f>
        <v>-0</v>
      </c>
      <c r="B3" s="13"/>
      <c r="C3" s="1"/>
      <c r="D3" s="1" t="str">
        <f>IF(申込書!C6="","チーム登録を行って下さい",申込書!C6)</f>
        <v>チーム登録を行って下さい</v>
      </c>
      <c r="N3" s="14"/>
      <c r="O3" s="14"/>
    </row>
    <row r="4" spans="1:49" ht="14.25" customHeight="1">
      <c r="B4" s="2"/>
      <c r="C4" s="15"/>
      <c r="D4" s="15"/>
      <c r="G4" s="46" t="s">
        <v>65</v>
      </c>
      <c r="N4" t="str">
        <f>申込書!Q4&amp;申込書!R4&amp;申込書!S4&amp;申込書!T4&amp;申込書!U4&amp;申込書!W4</f>
        <v/>
      </c>
    </row>
    <row r="5" spans="1:49" s="14" customFormat="1" ht="14.25" customHeight="1">
      <c r="A5" s="16" t="s">
        <v>16</v>
      </c>
      <c r="B5" s="16" t="s">
        <v>17</v>
      </c>
      <c r="C5" s="16" t="s">
        <v>25</v>
      </c>
      <c r="D5" s="16" t="s">
        <v>18</v>
      </c>
      <c r="E5" s="16" t="s">
        <v>23</v>
      </c>
      <c r="F5" s="16" t="s">
        <v>19</v>
      </c>
      <c r="G5" s="16" t="s">
        <v>20</v>
      </c>
      <c r="H5" s="16" t="s">
        <v>21</v>
      </c>
      <c r="I5" s="16" t="s">
        <v>22</v>
      </c>
      <c r="J5" s="43"/>
      <c r="N5"/>
      <c r="O5"/>
      <c r="U5" s="14" t="s">
        <v>24</v>
      </c>
      <c r="Y5" s="14" t="s">
        <v>154</v>
      </c>
      <c r="AC5" s="14" t="s">
        <v>182</v>
      </c>
      <c r="AS5" s="233" t="s">
        <v>183</v>
      </c>
      <c r="AT5" s="233"/>
      <c r="AU5" s="233"/>
      <c r="AV5" s="233"/>
    </row>
    <row r="6" spans="1:49" s="14" customFormat="1" ht="14.25" customHeight="1">
      <c r="A6" s="17" t="s">
        <v>59</v>
      </c>
      <c r="B6" s="18"/>
      <c r="C6" s="19"/>
      <c r="D6" s="18"/>
      <c r="E6" s="19"/>
      <c r="F6" s="20" t="str">
        <f>IF(AQ14&gt;1,"区分の重複があります!!","")</f>
        <v/>
      </c>
      <c r="G6" s="19"/>
      <c r="H6" s="19"/>
      <c r="I6" s="19"/>
      <c r="K6" s="14">
        <f>申込一覧表!Y87</f>
        <v>0</v>
      </c>
      <c r="N6"/>
      <c r="O6"/>
      <c r="Q6" s="14" t="s">
        <v>95</v>
      </c>
      <c r="R6" s="14" t="s">
        <v>96</v>
      </c>
      <c r="S6" s="14" t="s">
        <v>93</v>
      </c>
      <c r="T6" s="14" t="s">
        <v>94</v>
      </c>
      <c r="U6" s="14" t="s">
        <v>51</v>
      </c>
      <c r="V6" s="14" t="s">
        <v>52</v>
      </c>
      <c r="W6" s="14" t="s">
        <v>53</v>
      </c>
      <c r="X6" s="14" t="s">
        <v>54</v>
      </c>
      <c r="Y6" s="14" t="s">
        <v>51</v>
      </c>
      <c r="Z6" s="14" t="s">
        <v>52</v>
      </c>
      <c r="AA6" s="14" t="s">
        <v>53</v>
      </c>
      <c r="AB6" s="14" t="s">
        <v>54</v>
      </c>
      <c r="AC6" s="14" t="s">
        <v>51</v>
      </c>
      <c r="AD6" s="14" t="s">
        <v>52</v>
      </c>
      <c r="AE6" s="14" t="s">
        <v>53</v>
      </c>
      <c r="AF6" s="14" t="s">
        <v>54</v>
      </c>
      <c r="AH6" s="14" t="s">
        <v>25</v>
      </c>
      <c r="AI6" s="107">
        <v>119</v>
      </c>
      <c r="AJ6" s="107">
        <v>120</v>
      </c>
      <c r="AK6" s="107">
        <v>160</v>
      </c>
      <c r="AL6" s="107">
        <v>200</v>
      </c>
      <c r="AM6" s="107">
        <v>240</v>
      </c>
      <c r="AN6" s="107">
        <v>280</v>
      </c>
      <c r="AO6" s="107">
        <v>320</v>
      </c>
      <c r="AP6" s="107">
        <v>360</v>
      </c>
      <c r="AS6" s="14" t="s">
        <v>51</v>
      </c>
      <c r="AT6" s="14" t="s">
        <v>52</v>
      </c>
      <c r="AU6" s="14" t="s">
        <v>53</v>
      </c>
      <c r="AV6" s="14" t="s">
        <v>54</v>
      </c>
    </row>
    <row r="7" spans="1:49" ht="14.25" customHeight="1">
      <c r="A7" s="16" t="str">
        <f>IF(F7="","",1)</f>
        <v/>
      </c>
      <c r="B7" s="21" t="str">
        <f>IF(D7="","",リレーオーダー用紙!$N$4)</f>
        <v/>
      </c>
      <c r="C7" s="22" t="str">
        <f t="shared" ref="C7:C13" si="0">IF(D7="","",IF(D7&lt;120,119,FLOOR(D7,40)))</f>
        <v/>
      </c>
      <c r="D7" s="22" t="str">
        <f t="shared" ref="D7:D13" si="1">IF(SUM(U7:X7)=0,"",SUM(U7:X7))</f>
        <v/>
      </c>
      <c r="E7" s="87"/>
      <c r="F7" s="88"/>
      <c r="G7" s="88"/>
      <c r="H7" s="88"/>
      <c r="I7" s="88"/>
      <c r="J7" s="42" t="str">
        <f>IF(COUNTIF(AC7:AF7,"&gt;1")&gt;0,"泳者重複!!","")</f>
        <v/>
      </c>
      <c r="K7">
        <v>1</v>
      </c>
      <c r="L7" t="str">
        <f>IF(K7&lt;=K$6,VLOOKUP(K7,申込一覧表!Z:AA,2,0),"")</f>
        <v/>
      </c>
      <c r="M7">
        <f>IF(K7&lt;=K$6,VLOOKUP(K7,申込一覧表!Z:AB,3,0),0)</f>
        <v>0</v>
      </c>
      <c r="N7" s="23" t="str">
        <f>IF(M7=0,"",L7)</f>
        <v/>
      </c>
      <c r="O7" t="str">
        <f>IF(K7&lt;=K$6,VLOOKUP(K7,申込一覧表!Z:AG,8,0),"")</f>
        <v/>
      </c>
      <c r="P7" t="str">
        <f>IF(K7&lt;=K$6,VLOOKUP(K7,申込一覧表!Z:AD,5,0),"")</f>
        <v/>
      </c>
      <c r="Q7">
        <f t="shared" ref="Q7:Q38" si="2">COUNTIF($F$7:$I$13,N7)+COUNTIF($F$25:$I$31,N7)</f>
        <v>56</v>
      </c>
      <c r="R7">
        <f t="shared" ref="R7:R38" si="3">COUNTIF($F$16:$I$22,N7)+COUNTIF($F$34:$I$40,N7)</f>
        <v>56</v>
      </c>
      <c r="S7">
        <f t="shared" ref="S7:S46" si="4">COUNTIF($F$43:$I$49,N7)</f>
        <v>28</v>
      </c>
      <c r="T7">
        <f>COUNTIF($F$52:$I$58,_LM7)</f>
        <v>0</v>
      </c>
      <c r="U7" t="str">
        <f t="shared" ref="U7:X13" si="5">IF(F7="","",VLOOKUP(F7,$N$7:$O$87,2,0))</f>
        <v/>
      </c>
      <c r="V7" t="str">
        <f t="shared" si="5"/>
        <v/>
      </c>
      <c r="W7" t="str">
        <f t="shared" si="5"/>
        <v/>
      </c>
      <c r="X7" t="str">
        <f t="shared" si="5"/>
        <v/>
      </c>
      <c r="AC7" t="str">
        <f t="shared" ref="AC7:AF13" si="6">IF(F7="","",VLOOKUP(F7,$N$7:$T$87,4,0))</f>
        <v/>
      </c>
      <c r="AD7" t="str">
        <f t="shared" si="6"/>
        <v/>
      </c>
      <c r="AE7" t="str">
        <f t="shared" si="6"/>
        <v/>
      </c>
      <c r="AF7" t="str">
        <f t="shared" si="6"/>
        <v/>
      </c>
      <c r="AG7">
        <v>1</v>
      </c>
      <c r="AH7" s="47" t="str">
        <f t="shared" ref="AH7:AH13" si="7">C7</f>
        <v/>
      </c>
      <c r="AI7">
        <f>IF(AI$6=$AH7,1,0)</f>
        <v>0</v>
      </c>
      <c r="AJ7">
        <f t="shared" ref="AJ7:AP13" si="8">IF(AJ$6=$AH7,1,0)</f>
        <v>0</v>
      </c>
      <c r="AK7">
        <f t="shared" si="8"/>
        <v>0</v>
      </c>
      <c r="AL7">
        <f t="shared" si="8"/>
        <v>0</v>
      </c>
      <c r="AM7">
        <f t="shared" si="8"/>
        <v>0</v>
      </c>
      <c r="AN7">
        <f t="shared" si="8"/>
        <v>0</v>
      </c>
      <c r="AO7">
        <f t="shared" si="8"/>
        <v>0</v>
      </c>
      <c r="AP7">
        <f t="shared" si="8"/>
        <v>0</v>
      </c>
      <c r="AS7" t="str">
        <f>IF(F7="","",VLOOKUP(F7,$N$7:$AG$86,20,0))</f>
        <v/>
      </c>
      <c r="AT7" t="str">
        <f>IF(G7="","",VLOOKUP(G7,$N$7:$AG$86,20,0))</f>
        <v/>
      </c>
      <c r="AU7" t="str">
        <f>IF(H7="","",VLOOKUP(H7,$N$7:$AG$86,20,0))</f>
        <v/>
      </c>
      <c r="AV7" t="str">
        <f>IF(I7="","",VLOOKUP(I7,$N$7:$AG$86,20,0))</f>
        <v/>
      </c>
      <c r="AW7" s="4" t="str">
        <f>IF(E7="","999:99.99"," "&amp;LEFT(RIGHT("        "&amp;TEXT(E7,"0.00"),7),2)&amp;":"&amp;RIGHT(TEXT(E7,"0.00"),5))</f>
        <v>999:99.99</v>
      </c>
    </row>
    <row r="8" spans="1:49" ht="14.25" customHeight="1">
      <c r="A8" s="16" t="str">
        <f t="shared" ref="A8:A13" si="9">IF(F8="","",A7+1)</f>
        <v/>
      </c>
      <c r="B8" s="21" t="str">
        <f>IF(F8="","",リレーオーダー用紙!$N$4)</f>
        <v/>
      </c>
      <c r="C8" s="22" t="str">
        <f t="shared" si="0"/>
        <v/>
      </c>
      <c r="D8" s="22" t="str">
        <f t="shared" si="1"/>
        <v/>
      </c>
      <c r="E8" s="87"/>
      <c r="F8" s="88"/>
      <c r="G8" s="88"/>
      <c r="H8" s="88"/>
      <c r="I8" s="88"/>
      <c r="J8" s="42" t="str">
        <f t="shared" ref="J8:J13" si="10">IF(COUNTIF(AC8:AF8,"&gt;1")&gt;0,"泳者重複!!","")</f>
        <v/>
      </c>
      <c r="K8">
        <v>2</v>
      </c>
      <c r="L8" t="str">
        <f>IF(K8&lt;=K$6,VLOOKUP(K8,申込一覧表!Z:AA,2,0),"")</f>
        <v/>
      </c>
      <c r="M8">
        <f>IF(K8&lt;=K$6,VLOOKUP(K8,申込一覧表!Z:AB,3,0),0)</f>
        <v>0</v>
      </c>
      <c r="N8" s="24" t="str">
        <f t="shared" ref="N8:N71" si="11">IF(M8=0,"",L8)</f>
        <v/>
      </c>
      <c r="O8" t="str">
        <f>IF(K8&lt;=K$6,VLOOKUP(K8,申込一覧表!Z:AG,8,0),"")</f>
        <v/>
      </c>
      <c r="P8" t="str">
        <f>IF(K8&lt;=K$6,VLOOKUP(K8,申込一覧表!Z:AD,5,0),"")</f>
        <v/>
      </c>
      <c r="Q8">
        <f t="shared" si="2"/>
        <v>56</v>
      </c>
      <c r="R8">
        <f t="shared" si="3"/>
        <v>56</v>
      </c>
      <c r="S8">
        <f t="shared" si="4"/>
        <v>28</v>
      </c>
      <c r="T8">
        <f t="shared" ref="T8:T71" si="12">COUNTIF($F$52:$I$58,_LM7)</f>
        <v>0</v>
      </c>
      <c r="U8" t="str">
        <f t="shared" si="5"/>
        <v/>
      </c>
      <c r="V8" t="str">
        <f t="shared" si="5"/>
        <v/>
      </c>
      <c r="W8" t="str">
        <f t="shared" si="5"/>
        <v/>
      </c>
      <c r="X8" t="str">
        <f t="shared" si="5"/>
        <v/>
      </c>
      <c r="AC8" t="str">
        <f t="shared" si="6"/>
        <v/>
      </c>
      <c r="AD8" t="str">
        <f t="shared" si="6"/>
        <v/>
      </c>
      <c r="AE8" t="str">
        <f t="shared" si="6"/>
        <v/>
      </c>
      <c r="AF8" t="str">
        <f t="shared" si="6"/>
        <v/>
      </c>
      <c r="AG8">
        <v>2</v>
      </c>
      <c r="AH8" s="47" t="str">
        <f t="shared" si="7"/>
        <v/>
      </c>
      <c r="AI8">
        <f t="shared" ref="AI8:AI13" si="13">IF(AI$6=$AH8,1,0)</f>
        <v>0</v>
      </c>
      <c r="AJ8">
        <f t="shared" si="8"/>
        <v>0</v>
      </c>
      <c r="AK8">
        <f t="shared" si="8"/>
        <v>0</v>
      </c>
      <c r="AL8">
        <f t="shared" si="8"/>
        <v>0</v>
      </c>
      <c r="AM8">
        <f t="shared" si="8"/>
        <v>0</v>
      </c>
      <c r="AN8">
        <f t="shared" si="8"/>
        <v>0</v>
      </c>
      <c r="AO8">
        <f t="shared" si="8"/>
        <v>0</v>
      </c>
      <c r="AP8">
        <f t="shared" si="8"/>
        <v>0</v>
      </c>
      <c r="AS8" t="str">
        <f t="shared" ref="AS8:AS58" si="14">IF(F8="","",VLOOKUP(F8,$N$7:$AG$86,20,0))</f>
        <v/>
      </c>
      <c r="AT8" t="str">
        <f t="shared" ref="AT8:AT58" si="15">IF(G8="","",VLOOKUP(G8,$N$7:$AG$86,20,0))</f>
        <v/>
      </c>
      <c r="AU8" t="str">
        <f t="shared" ref="AU8:AU58" si="16">IF(H8="","",VLOOKUP(H8,$N$7:$AG$86,20,0))</f>
        <v/>
      </c>
      <c r="AV8" t="str">
        <f t="shared" ref="AV8:AV59" si="17">IF(I8="","",VLOOKUP(I8,$N$7:$AG$86,20,0))</f>
        <v/>
      </c>
      <c r="AW8" s="4" t="str">
        <f t="shared" ref="AW8:AW58" si="18">IF(E8="","999:99.99"," "&amp;LEFT(RIGHT("        "&amp;TEXT(E8,"0.00"),7),2)&amp;":"&amp;RIGHT(TEXT(E8,"0.00"),5))</f>
        <v>999:99.99</v>
      </c>
    </row>
    <row r="9" spans="1:49" ht="14.25" customHeight="1">
      <c r="A9" s="16" t="str">
        <f t="shared" si="9"/>
        <v/>
      </c>
      <c r="B9" s="21" t="str">
        <f>IF(F9="","",リレーオーダー用紙!$N$4)</f>
        <v/>
      </c>
      <c r="C9" s="22" t="str">
        <f t="shared" si="0"/>
        <v/>
      </c>
      <c r="D9" s="22" t="str">
        <f t="shared" si="1"/>
        <v/>
      </c>
      <c r="E9" s="87"/>
      <c r="F9" s="88"/>
      <c r="G9" s="88"/>
      <c r="H9" s="88"/>
      <c r="I9" s="88"/>
      <c r="J9" s="42" t="str">
        <f t="shared" si="10"/>
        <v/>
      </c>
      <c r="K9">
        <v>3</v>
      </c>
      <c r="L9" t="str">
        <f>IF(K9&lt;=K$6,VLOOKUP(K9,申込一覧表!Z:AA,2,0),"")</f>
        <v/>
      </c>
      <c r="M9">
        <f>IF(K9&lt;=K$6,VLOOKUP(K9,申込一覧表!Z:AB,3,0),0)</f>
        <v>0</v>
      </c>
      <c r="N9" s="24" t="str">
        <f t="shared" si="11"/>
        <v/>
      </c>
      <c r="O9" t="str">
        <f>IF(K9&lt;=K$6,VLOOKUP(K9,申込一覧表!Z:AG,8,0),"")</f>
        <v/>
      </c>
      <c r="P9" t="str">
        <f>IF(K9&lt;=K$6,VLOOKUP(K9,申込一覧表!Z:AD,5,0),"")</f>
        <v/>
      </c>
      <c r="Q9">
        <f t="shared" si="2"/>
        <v>56</v>
      </c>
      <c r="R9">
        <f t="shared" si="3"/>
        <v>56</v>
      </c>
      <c r="S9">
        <f t="shared" si="4"/>
        <v>28</v>
      </c>
      <c r="T9">
        <f t="shared" si="12"/>
        <v>0</v>
      </c>
      <c r="U9" t="str">
        <f t="shared" si="5"/>
        <v/>
      </c>
      <c r="V9" t="str">
        <f t="shared" si="5"/>
        <v/>
      </c>
      <c r="W9" t="str">
        <f t="shared" si="5"/>
        <v/>
      </c>
      <c r="X9" t="str">
        <f t="shared" si="5"/>
        <v/>
      </c>
      <c r="AC9" t="str">
        <f t="shared" si="6"/>
        <v/>
      </c>
      <c r="AD9" t="str">
        <f t="shared" si="6"/>
        <v/>
      </c>
      <c r="AE9" t="str">
        <f t="shared" si="6"/>
        <v/>
      </c>
      <c r="AF9" t="str">
        <f t="shared" si="6"/>
        <v/>
      </c>
      <c r="AG9">
        <v>3</v>
      </c>
      <c r="AH9" s="47" t="str">
        <f t="shared" si="7"/>
        <v/>
      </c>
      <c r="AI9">
        <f t="shared" si="13"/>
        <v>0</v>
      </c>
      <c r="AJ9">
        <f t="shared" si="8"/>
        <v>0</v>
      </c>
      <c r="AK9">
        <f t="shared" si="8"/>
        <v>0</v>
      </c>
      <c r="AL9">
        <f t="shared" si="8"/>
        <v>0</v>
      </c>
      <c r="AM9">
        <f t="shared" si="8"/>
        <v>0</v>
      </c>
      <c r="AN9">
        <f t="shared" si="8"/>
        <v>0</v>
      </c>
      <c r="AO9">
        <f t="shared" si="8"/>
        <v>0</v>
      </c>
      <c r="AP9">
        <f t="shared" si="8"/>
        <v>0</v>
      </c>
      <c r="AS9" t="str">
        <f t="shared" si="14"/>
        <v/>
      </c>
      <c r="AT9" t="str">
        <f t="shared" si="15"/>
        <v/>
      </c>
      <c r="AU9" t="str">
        <f t="shared" si="16"/>
        <v/>
      </c>
      <c r="AV9" t="str">
        <f t="shared" si="17"/>
        <v/>
      </c>
      <c r="AW9" s="4" t="str">
        <f t="shared" si="18"/>
        <v>999:99.99</v>
      </c>
    </row>
    <row r="10" spans="1:49" ht="14.25" customHeight="1">
      <c r="A10" s="16" t="str">
        <f t="shared" si="9"/>
        <v/>
      </c>
      <c r="B10" s="21" t="str">
        <f>IF(F10="","",リレーオーダー用紙!$N$4)</f>
        <v/>
      </c>
      <c r="C10" s="22" t="str">
        <f t="shared" si="0"/>
        <v/>
      </c>
      <c r="D10" s="22" t="str">
        <f t="shared" si="1"/>
        <v/>
      </c>
      <c r="E10" s="87"/>
      <c r="F10" s="88"/>
      <c r="G10" s="88"/>
      <c r="H10" s="88"/>
      <c r="I10" s="88"/>
      <c r="J10" s="42" t="str">
        <f t="shared" si="10"/>
        <v/>
      </c>
      <c r="K10">
        <v>4</v>
      </c>
      <c r="L10" t="str">
        <f>IF(K10&lt;=K$6,VLOOKUP(K10,申込一覧表!Z:AA,2,0),"")</f>
        <v/>
      </c>
      <c r="M10">
        <f>IF(K10&lt;=K$6,VLOOKUP(K10,申込一覧表!Z:AB,3,0),0)</f>
        <v>0</v>
      </c>
      <c r="N10" s="24" t="str">
        <f t="shared" si="11"/>
        <v/>
      </c>
      <c r="O10" t="str">
        <f>IF(K10&lt;=K$6,VLOOKUP(K10,申込一覧表!Z:AG,8,0),"")</f>
        <v/>
      </c>
      <c r="P10" t="str">
        <f>IF(K10&lt;=K$6,VLOOKUP(K10,申込一覧表!Z:AD,5,0),"")</f>
        <v/>
      </c>
      <c r="Q10">
        <f t="shared" si="2"/>
        <v>56</v>
      </c>
      <c r="R10">
        <f t="shared" si="3"/>
        <v>56</v>
      </c>
      <c r="S10">
        <f t="shared" si="4"/>
        <v>28</v>
      </c>
      <c r="T10">
        <f t="shared" si="12"/>
        <v>0</v>
      </c>
      <c r="U10" t="str">
        <f t="shared" si="5"/>
        <v/>
      </c>
      <c r="V10" t="str">
        <f t="shared" si="5"/>
        <v/>
      </c>
      <c r="W10" t="str">
        <f t="shared" si="5"/>
        <v/>
      </c>
      <c r="X10" t="str">
        <f t="shared" si="5"/>
        <v/>
      </c>
      <c r="AC10" t="str">
        <f t="shared" si="6"/>
        <v/>
      </c>
      <c r="AD10" t="str">
        <f t="shared" si="6"/>
        <v/>
      </c>
      <c r="AE10" t="str">
        <f t="shared" si="6"/>
        <v/>
      </c>
      <c r="AF10" t="str">
        <f t="shared" si="6"/>
        <v/>
      </c>
      <c r="AG10">
        <v>4</v>
      </c>
      <c r="AH10" s="47" t="str">
        <f t="shared" si="7"/>
        <v/>
      </c>
      <c r="AI10">
        <f t="shared" si="13"/>
        <v>0</v>
      </c>
      <c r="AJ10">
        <f t="shared" si="8"/>
        <v>0</v>
      </c>
      <c r="AK10">
        <f t="shared" si="8"/>
        <v>0</v>
      </c>
      <c r="AL10">
        <f t="shared" si="8"/>
        <v>0</v>
      </c>
      <c r="AM10">
        <f t="shared" si="8"/>
        <v>0</v>
      </c>
      <c r="AN10">
        <f t="shared" si="8"/>
        <v>0</v>
      </c>
      <c r="AO10">
        <f t="shared" si="8"/>
        <v>0</v>
      </c>
      <c r="AP10">
        <f t="shared" si="8"/>
        <v>0</v>
      </c>
      <c r="AS10" t="str">
        <f t="shared" si="14"/>
        <v/>
      </c>
      <c r="AT10" t="str">
        <f t="shared" si="15"/>
        <v/>
      </c>
      <c r="AU10" t="str">
        <f t="shared" si="16"/>
        <v/>
      </c>
      <c r="AV10" t="str">
        <f t="shared" si="17"/>
        <v/>
      </c>
      <c r="AW10" s="4" t="str">
        <f t="shared" si="18"/>
        <v>999:99.99</v>
      </c>
    </row>
    <row r="11" spans="1:49" ht="14.25" customHeight="1">
      <c r="A11" s="16" t="str">
        <f t="shared" si="9"/>
        <v/>
      </c>
      <c r="B11" s="21" t="str">
        <f>IF(F11="","",リレーオーダー用紙!$N$4)</f>
        <v/>
      </c>
      <c r="C11" s="22" t="str">
        <f t="shared" si="0"/>
        <v/>
      </c>
      <c r="D11" s="22" t="str">
        <f t="shared" si="1"/>
        <v/>
      </c>
      <c r="E11" s="87"/>
      <c r="F11" s="88"/>
      <c r="G11" s="88"/>
      <c r="H11" s="88"/>
      <c r="I11" s="88"/>
      <c r="J11" s="42" t="str">
        <f t="shared" si="10"/>
        <v/>
      </c>
      <c r="K11">
        <v>5</v>
      </c>
      <c r="L11" t="str">
        <f>IF(K11&lt;=K$6,VLOOKUP(K11,申込一覧表!Z:AA,2,0),"")</f>
        <v/>
      </c>
      <c r="M11">
        <f>IF(K11&lt;=K$6,VLOOKUP(K11,申込一覧表!Z:AB,3,0),0)</f>
        <v>0</v>
      </c>
      <c r="N11" s="24" t="str">
        <f t="shared" si="11"/>
        <v/>
      </c>
      <c r="O11" t="str">
        <f>IF(K11&lt;=K$6,VLOOKUP(K11,申込一覧表!Z:AG,8,0),"")</f>
        <v/>
      </c>
      <c r="P11" t="str">
        <f>IF(K11&lt;=K$6,VLOOKUP(K11,申込一覧表!Z:AD,5,0),"")</f>
        <v/>
      </c>
      <c r="Q11">
        <f t="shared" si="2"/>
        <v>56</v>
      </c>
      <c r="R11">
        <f t="shared" si="3"/>
        <v>56</v>
      </c>
      <c r="S11">
        <f t="shared" si="4"/>
        <v>28</v>
      </c>
      <c r="T11">
        <f t="shared" si="12"/>
        <v>0</v>
      </c>
      <c r="U11" t="str">
        <f t="shared" si="5"/>
        <v/>
      </c>
      <c r="V11" t="str">
        <f t="shared" si="5"/>
        <v/>
      </c>
      <c r="W11" t="str">
        <f t="shared" si="5"/>
        <v/>
      </c>
      <c r="X11" t="str">
        <f t="shared" si="5"/>
        <v/>
      </c>
      <c r="AC11" t="str">
        <f t="shared" si="6"/>
        <v/>
      </c>
      <c r="AD11" t="str">
        <f t="shared" si="6"/>
        <v/>
      </c>
      <c r="AE11" t="str">
        <f t="shared" si="6"/>
        <v/>
      </c>
      <c r="AF11" t="str">
        <f t="shared" si="6"/>
        <v/>
      </c>
      <c r="AG11">
        <v>5</v>
      </c>
      <c r="AH11" s="47" t="str">
        <f t="shared" si="7"/>
        <v/>
      </c>
      <c r="AI11">
        <f t="shared" si="13"/>
        <v>0</v>
      </c>
      <c r="AJ11">
        <f t="shared" si="8"/>
        <v>0</v>
      </c>
      <c r="AK11">
        <f t="shared" si="8"/>
        <v>0</v>
      </c>
      <c r="AL11">
        <f t="shared" si="8"/>
        <v>0</v>
      </c>
      <c r="AM11">
        <f t="shared" si="8"/>
        <v>0</v>
      </c>
      <c r="AN11">
        <f t="shared" si="8"/>
        <v>0</v>
      </c>
      <c r="AO11">
        <f t="shared" si="8"/>
        <v>0</v>
      </c>
      <c r="AP11">
        <f t="shared" si="8"/>
        <v>0</v>
      </c>
      <c r="AS11" t="str">
        <f t="shared" si="14"/>
        <v/>
      </c>
      <c r="AT11" t="str">
        <f t="shared" si="15"/>
        <v/>
      </c>
      <c r="AU11" t="str">
        <f t="shared" si="16"/>
        <v/>
      </c>
      <c r="AV11" t="str">
        <f t="shared" si="17"/>
        <v/>
      </c>
      <c r="AW11" s="4" t="str">
        <f t="shared" si="18"/>
        <v>999:99.99</v>
      </c>
    </row>
    <row r="12" spans="1:49" ht="14.25" customHeight="1">
      <c r="A12" s="16" t="str">
        <f t="shared" si="9"/>
        <v/>
      </c>
      <c r="B12" s="21" t="str">
        <f>IF(F12="","",リレーオーダー用紙!$N$4)</f>
        <v/>
      </c>
      <c r="C12" s="22" t="str">
        <f t="shared" si="0"/>
        <v/>
      </c>
      <c r="D12" s="22" t="str">
        <f t="shared" si="1"/>
        <v/>
      </c>
      <c r="E12" s="87"/>
      <c r="F12" s="88"/>
      <c r="G12" s="88"/>
      <c r="H12" s="88"/>
      <c r="I12" s="88"/>
      <c r="J12" s="42" t="str">
        <f t="shared" si="10"/>
        <v/>
      </c>
      <c r="K12">
        <v>6</v>
      </c>
      <c r="L12" t="str">
        <f>IF(K12&lt;=K$6,VLOOKUP(K12,申込一覧表!Z:AA,2,0),"")</f>
        <v/>
      </c>
      <c r="M12">
        <f>IF(K12&lt;=K$6,VLOOKUP(K12,申込一覧表!Z:AB,3,0),0)</f>
        <v>0</v>
      </c>
      <c r="N12" s="24" t="str">
        <f t="shared" si="11"/>
        <v/>
      </c>
      <c r="O12" t="str">
        <f>IF(K12&lt;=K$6,VLOOKUP(K12,申込一覧表!Z:AG,8,0),"")</f>
        <v/>
      </c>
      <c r="P12" t="str">
        <f>IF(K12&lt;=K$6,VLOOKUP(K12,申込一覧表!Z:AD,5,0),"")</f>
        <v/>
      </c>
      <c r="Q12">
        <f t="shared" si="2"/>
        <v>56</v>
      </c>
      <c r="R12">
        <f t="shared" si="3"/>
        <v>56</v>
      </c>
      <c r="S12">
        <f t="shared" si="4"/>
        <v>28</v>
      </c>
      <c r="T12">
        <f t="shared" si="12"/>
        <v>0</v>
      </c>
      <c r="U12" t="str">
        <f t="shared" si="5"/>
        <v/>
      </c>
      <c r="V12" t="str">
        <f t="shared" si="5"/>
        <v/>
      </c>
      <c r="W12" t="str">
        <f t="shared" si="5"/>
        <v/>
      </c>
      <c r="X12" t="str">
        <f t="shared" si="5"/>
        <v/>
      </c>
      <c r="AC12" t="str">
        <f t="shared" si="6"/>
        <v/>
      </c>
      <c r="AD12" t="str">
        <f t="shared" si="6"/>
        <v/>
      </c>
      <c r="AE12" t="str">
        <f t="shared" si="6"/>
        <v/>
      </c>
      <c r="AF12" t="str">
        <f t="shared" si="6"/>
        <v/>
      </c>
      <c r="AG12">
        <v>6</v>
      </c>
      <c r="AH12" s="47" t="str">
        <f t="shared" si="7"/>
        <v/>
      </c>
      <c r="AI12">
        <f t="shared" si="13"/>
        <v>0</v>
      </c>
      <c r="AJ12">
        <f t="shared" si="8"/>
        <v>0</v>
      </c>
      <c r="AK12">
        <f t="shared" si="8"/>
        <v>0</v>
      </c>
      <c r="AL12">
        <f t="shared" si="8"/>
        <v>0</v>
      </c>
      <c r="AM12">
        <f t="shared" si="8"/>
        <v>0</v>
      </c>
      <c r="AN12">
        <f t="shared" si="8"/>
        <v>0</v>
      </c>
      <c r="AO12">
        <f t="shared" si="8"/>
        <v>0</v>
      </c>
      <c r="AP12">
        <f t="shared" si="8"/>
        <v>0</v>
      </c>
      <c r="AS12" t="str">
        <f t="shared" si="14"/>
        <v/>
      </c>
      <c r="AT12" t="str">
        <f t="shared" si="15"/>
        <v/>
      </c>
      <c r="AU12" t="str">
        <f t="shared" si="16"/>
        <v/>
      </c>
      <c r="AV12" t="str">
        <f t="shared" si="17"/>
        <v/>
      </c>
      <c r="AW12" s="4" t="str">
        <f t="shared" si="18"/>
        <v>999:99.99</v>
      </c>
    </row>
    <row r="13" spans="1:49" ht="14.25" customHeight="1">
      <c r="A13" s="16" t="str">
        <f t="shared" si="9"/>
        <v/>
      </c>
      <c r="B13" s="21" t="str">
        <f>IF(F13="","",リレーオーダー用紙!$N$4)</f>
        <v/>
      </c>
      <c r="C13" s="22" t="str">
        <f t="shared" si="0"/>
        <v/>
      </c>
      <c r="D13" s="22" t="str">
        <f t="shared" si="1"/>
        <v/>
      </c>
      <c r="E13" s="87"/>
      <c r="F13" s="88"/>
      <c r="G13" s="88"/>
      <c r="H13" s="88"/>
      <c r="I13" s="88"/>
      <c r="J13" s="42" t="str">
        <f t="shared" si="10"/>
        <v/>
      </c>
      <c r="K13">
        <v>7</v>
      </c>
      <c r="L13" t="str">
        <f>IF(K13&lt;=K$6,VLOOKUP(K13,申込一覧表!Z:AA,2,0),"")</f>
        <v/>
      </c>
      <c r="M13">
        <f>IF(K13&lt;=K$6,VLOOKUP(K13,申込一覧表!Z:AB,3,0),0)</f>
        <v>0</v>
      </c>
      <c r="N13" s="24" t="str">
        <f t="shared" si="11"/>
        <v/>
      </c>
      <c r="O13" t="str">
        <f>IF(K13&lt;=K$6,VLOOKUP(K13,申込一覧表!Z:AG,8,0),"")</f>
        <v/>
      </c>
      <c r="P13" t="str">
        <f>IF(K13&lt;=K$6,VLOOKUP(K13,申込一覧表!Z:AD,5,0),"")</f>
        <v/>
      </c>
      <c r="Q13">
        <f t="shared" si="2"/>
        <v>56</v>
      </c>
      <c r="R13">
        <f t="shared" si="3"/>
        <v>56</v>
      </c>
      <c r="S13">
        <f t="shared" si="4"/>
        <v>28</v>
      </c>
      <c r="T13">
        <f t="shared" si="12"/>
        <v>0</v>
      </c>
      <c r="U13" t="str">
        <f t="shared" si="5"/>
        <v/>
      </c>
      <c r="V13" t="str">
        <f t="shared" si="5"/>
        <v/>
      </c>
      <c r="W13" t="str">
        <f t="shared" si="5"/>
        <v/>
      </c>
      <c r="X13" t="str">
        <f t="shared" si="5"/>
        <v/>
      </c>
      <c r="AC13" t="str">
        <f t="shared" si="6"/>
        <v/>
      </c>
      <c r="AD13" t="str">
        <f t="shared" si="6"/>
        <v/>
      </c>
      <c r="AE13" t="str">
        <f t="shared" si="6"/>
        <v/>
      </c>
      <c r="AF13" t="str">
        <f t="shared" si="6"/>
        <v/>
      </c>
      <c r="AG13">
        <v>7</v>
      </c>
      <c r="AH13" s="47" t="str">
        <f t="shared" si="7"/>
        <v/>
      </c>
      <c r="AI13">
        <f t="shared" si="13"/>
        <v>0</v>
      </c>
      <c r="AJ13">
        <f t="shared" si="8"/>
        <v>0</v>
      </c>
      <c r="AK13">
        <f t="shared" si="8"/>
        <v>0</v>
      </c>
      <c r="AL13">
        <f t="shared" si="8"/>
        <v>0</v>
      </c>
      <c r="AM13">
        <f t="shared" si="8"/>
        <v>0</v>
      </c>
      <c r="AN13">
        <f t="shared" si="8"/>
        <v>0</v>
      </c>
      <c r="AO13">
        <f t="shared" si="8"/>
        <v>0</v>
      </c>
      <c r="AP13">
        <f t="shared" si="8"/>
        <v>0</v>
      </c>
      <c r="AS13" t="str">
        <f t="shared" si="14"/>
        <v/>
      </c>
      <c r="AT13" t="str">
        <f t="shared" si="15"/>
        <v/>
      </c>
      <c r="AU13" t="str">
        <f t="shared" si="16"/>
        <v/>
      </c>
      <c r="AV13" t="str">
        <f t="shared" si="17"/>
        <v/>
      </c>
      <c r="AW13" s="4" t="str">
        <f t="shared" si="18"/>
        <v>999:99.99</v>
      </c>
    </row>
    <row r="14" spans="1:49" ht="14.25" customHeight="1">
      <c r="A14" s="25"/>
      <c r="B14" s="26"/>
      <c r="C14" s="105"/>
      <c r="D14" s="27"/>
      <c r="E14" s="28"/>
      <c r="F14" s="29"/>
      <c r="G14" s="29"/>
      <c r="H14" s="29"/>
      <c r="I14" s="29"/>
      <c r="J14" s="29"/>
      <c r="K14">
        <v>8</v>
      </c>
      <c r="L14" t="str">
        <f>IF(K14&lt;=K$6,VLOOKUP(K14,申込一覧表!Z:AA,2,0),"")</f>
        <v/>
      </c>
      <c r="M14">
        <f>IF(K14&lt;=K$6,VLOOKUP(K14,申込一覧表!Z:AB,3,0),0)</f>
        <v>0</v>
      </c>
      <c r="N14" s="24" t="str">
        <f t="shared" si="11"/>
        <v/>
      </c>
      <c r="O14" t="str">
        <f>IF(K14&lt;=K$6,VLOOKUP(K14,申込一覧表!Z:AG,8,0),"")</f>
        <v/>
      </c>
      <c r="P14" t="str">
        <f>IF(K14&lt;=K$6,VLOOKUP(K14,申込一覧表!Z:AD,5,0),"")</f>
        <v/>
      </c>
      <c r="Q14">
        <f t="shared" si="2"/>
        <v>56</v>
      </c>
      <c r="R14">
        <f t="shared" si="3"/>
        <v>56</v>
      </c>
      <c r="S14">
        <f t="shared" si="4"/>
        <v>28</v>
      </c>
      <c r="T14">
        <f t="shared" si="12"/>
        <v>0</v>
      </c>
      <c r="AG14">
        <v>8</v>
      </c>
      <c r="AH14" s="106"/>
      <c r="AI14">
        <f t="shared" ref="AI14:AP14" si="19">SUM(AI7:AI13)</f>
        <v>0</v>
      </c>
      <c r="AJ14">
        <f t="shared" si="19"/>
        <v>0</v>
      </c>
      <c r="AK14">
        <f t="shared" si="19"/>
        <v>0</v>
      </c>
      <c r="AL14">
        <f t="shared" si="19"/>
        <v>0</v>
      </c>
      <c r="AM14">
        <f t="shared" si="19"/>
        <v>0</v>
      </c>
      <c r="AN14">
        <f t="shared" si="19"/>
        <v>0</v>
      </c>
      <c r="AO14">
        <f t="shared" si="19"/>
        <v>0</v>
      </c>
      <c r="AP14">
        <f t="shared" si="19"/>
        <v>0</v>
      </c>
      <c r="AQ14">
        <f>MAX(AI14:AP14)</f>
        <v>0</v>
      </c>
      <c r="AR14">
        <f>SUM(AI14:AP14)</f>
        <v>0</v>
      </c>
      <c r="AS14" t="str">
        <f t="shared" si="14"/>
        <v/>
      </c>
      <c r="AT14" t="str">
        <f t="shared" si="15"/>
        <v/>
      </c>
      <c r="AU14" t="str">
        <f t="shared" si="16"/>
        <v/>
      </c>
      <c r="AV14" t="str">
        <f t="shared" si="17"/>
        <v/>
      </c>
      <c r="AW14" s="4"/>
    </row>
    <row r="15" spans="1:49" s="14" customFormat="1" ht="14.25" customHeight="1">
      <c r="A15" s="30" t="s">
        <v>60</v>
      </c>
      <c r="B15" s="19"/>
      <c r="C15" s="19"/>
      <c r="D15" s="19"/>
      <c r="E15" s="19"/>
      <c r="F15" s="20" t="str">
        <f>IF(AQ23&gt;1,"区分の重複があります!!","")</f>
        <v/>
      </c>
      <c r="G15" s="19"/>
      <c r="H15" s="19"/>
      <c r="I15" s="19"/>
      <c r="K15">
        <v>9</v>
      </c>
      <c r="L15" t="str">
        <f>IF(K15&lt;=K$6,VLOOKUP(K15,申込一覧表!Z:AA,2,0),"")</f>
        <v/>
      </c>
      <c r="M15">
        <f>IF(K15&lt;=K$6,VLOOKUP(K15,申込一覧表!Z:AB,3,0),0)</f>
        <v>0</v>
      </c>
      <c r="N15" s="24" t="str">
        <f t="shared" si="11"/>
        <v/>
      </c>
      <c r="O15" t="str">
        <f>IF(K15&lt;=K$6,VLOOKUP(K15,申込一覧表!Z:AG,8,0),"")</f>
        <v/>
      </c>
      <c r="P15" t="str">
        <f>IF(K15&lt;=K$6,VLOOKUP(K15,申込一覧表!Z:AD,5,0),"")</f>
        <v/>
      </c>
      <c r="Q15">
        <f t="shared" si="2"/>
        <v>56</v>
      </c>
      <c r="R15">
        <f t="shared" si="3"/>
        <v>56</v>
      </c>
      <c r="S15">
        <f t="shared" si="4"/>
        <v>28</v>
      </c>
      <c r="T15">
        <f t="shared" si="12"/>
        <v>0</v>
      </c>
      <c r="U15"/>
      <c r="V15"/>
      <c r="W15"/>
      <c r="X15"/>
      <c r="Y15"/>
      <c r="Z15"/>
      <c r="AA15"/>
      <c r="AB15"/>
      <c r="AC15"/>
      <c r="AD15"/>
      <c r="AE15"/>
      <c r="AF15"/>
      <c r="AG15">
        <v>9</v>
      </c>
      <c r="AS15"/>
      <c r="AT15" t="str">
        <f t="shared" si="15"/>
        <v/>
      </c>
      <c r="AU15" t="str">
        <f t="shared" si="16"/>
        <v/>
      </c>
      <c r="AV15" t="str">
        <f t="shared" si="17"/>
        <v/>
      </c>
      <c r="AW15" s="4"/>
    </row>
    <row r="16" spans="1:49" ht="14.25" customHeight="1">
      <c r="A16" s="16" t="str">
        <f>IF(F16="","",1)</f>
        <v/>
      </c>
      <c r="B16" s="21" t="str">
        <f>IF(F16="","",リレーオーダー用紙!$N$4)</f>
        <v/>
      </c>
      <c r="C16" s="22" t="str">
        <f t="shared" ref="C16:C22" si="20">IF(D16="","",IF(D16&lt;120,119,FLOOR(D16,40)))</f>
        <v/>
      </c>
      <c r="D16" s="22" t="str">
        <f>IF(SUM(U16:X16)=0,"",SUM(U16:X16))</f>
        <v/>
      </c>
      <c r="E16" s="87"/>
      <c r="F16" s="88"/>
      <c r="G16" s="88"/>
      <c r="H16" s="88"/>
      <c r="I16" s="88"/>
      <c r="J16" s="42" t="str">
        <f>IF(COUNTIF(AC16:AF16,"&gt;1")&gt;0,"泳者重複!!","")</f>
        <v/>
      </c>
      <c r="K16">
        <v>10</v>
      </c>
      <c r="L16" t="str">
        <f>IF(K16&lt;=K$6,VLOOKUP(K16,申込一覧表!Z:AA,2,0),"")</f>
        <v/>
      </c>
      <c r="M16">
        <f>IF(K16&lt;=K$6,VLOOKUP(K16,申込一覧表!Z:AB,3,0),0)</f>
        <v>0</v>
      </c>
      <c r="N16" s="24" t="str">
        <f t="shared" si="11"/>
        <v/>
      </c>
      <c r="O16" t="str">
        <f>IF(K16&lt;=K$6,VLOOKUP(K16,申込一覧表!Z:AG,8,0),"")</f>
        <v/>
      </c>
      <c r="P16" t="str">
        <f>IF(K16&lt;=K$6,VLOOKUP(K16,申込一覧表!Z:AD,5,0),"")</f>
        <v/>
      </c>
      <c r="Q16">
        <f t="shared" si="2"/>
        <v>56</v>
      </c>
      <c r="R16">
        <f t="shared" si="3"/>
        <v>56</v>
      </c>
      <c r="S16">
        <f t="shared" si="4"/>
        <v>28</v>
      </c>
      <c r="T16">
        <f t="shared" si="12"/>
        <v>0</v>
      </c>
      <c r="U16" t="str">
        <f t="shared" ref="U16:X22" si="21">IF(F16="","",VLOOKUP(F16,$N$7:$O$87,2,0))</f>
        <v/>
      </c>
      <c r="V16" t="str">
        <f t="shared" si="21"/>
        <v/>
      </c>
      <c r="W16" t="str">
        <f t="shared" si="21"/>
        <v/>
      </c>
      <c r="X16" t="str">
        <f t="shared" si="21"/>
        <v/>
      </c>
      <c r="AC16" t="str">
        <f t="shared" ref="AC16:AF22" si="22">IF(F16="","",VLOOKUP(F16,$N$7:$T$87,5,0))</f>
        <v/>
      </c>
      <c r="AD16" t="str">
        <f t="shared" si="22"/>
        <v/>
      </c>
      <c r="AE16" t="str">
        <f t="shared" si="22"/>
        <v/>
      </c>
      <c r="AF16" t="str">
        <f t="shared" si="22"/>
        <v/>
      </c>
      <c r="AG16">
        <v>10</v>
      </c>
      <c r="AH16" s="106" t="str">
        <f t="shared" ref="AH16:AH22" si="23">C16</f>
        <v/>
      </c>
      <c r="AI16">
        <f>IF(AI$6=$AH16,1,0)</f>
        <v>0</v>
      </c>
      <c r="AJ16">
        <f t="shared" ref="AJ16:AP22" si="24">IF(AJ$6=$AH16,1,0)</f>
        <v>0</v>
      </c>
      <c r="AK16">
        <f t="shared" si="24"/>
        <v>0</v>
      </c>
      <c r="AL16">
        <f t="shared" si="24"/>
        <v>0</v>
      </c>
      <c r="AM16">
        <f t="shared" si="24"/>
        <v>0</v>
      </c>
      <c r="AN16">
        <f t="shared" si="24"/>
        <v>0</v>
      </c>
      <c r="AO16">
        <f t="shared" si="24"/>
        <v>0</v>
      </c>
      <c r="AP16">
        <f t="shared" si="24"/>
        <v>0</v>
      </c>
      <c r="AS16" t="str">
        <f t="shared" si="14"/>
        <v/>
      </c>
      <c r="AT16" t="str">
        <f t="shared" si="15"/>
        <v/>
      </c>
      <c r="AU16" t="str">
        <f t="shared" si="16"/>
        <v/>
      </c>
      <c r="AV16" t="str">
        <f t="shared" si="17"/>
        <v/>
      </c>
      <c r="AW16" s="4" t="str">
        <f t="shared" si="18"/>
        <v>999:99.99</v>
      </c>
    </row>
    <row r="17" spans="1:49" ht="14.25" customHeight="1">
      <c r="A17" s="16" t="str">
        <f t="shared" ref="A17:A22" si="25">IF(F17="","",A16+1)</f>
        <v/>
      </c>
      <c r="B17" s="21" t="str">
        <f>IF(F17="","",リレーオーダー用紙!$N$4)</f>
        <v/>
      </c>
      <c r="C17" s="22" t="str">
        <f t="shared" si="20"/>
        <v/>
      </c>
      <c r="D17" s="22" t="str">
        <f t="shared" ref="D17:D22" si="26">IF(SUM(U17:X17)=0,"",SUM(U17:X17))</f>
        <v/>
      </c>
      <c r="E17" s="87"/>
      <c r="F17" s="88"/>
      <c r="G17" s="88"/>
      <c r="H17" s="88"/>
      <c r="I17" s="88"/>
      <c r="J17" s="42" t="str">
        <f t="shared" ref="J17:J22" si="27">IF(COUNTIF(AC17:AF17,"&gt;1")&gt;0,"泳者重複!!","")</f>
        <v/>
      </c>
      <c r="K17">
        <v>11</v>
      </c>
      <c r="L17" t="str">
        <f>IF(K17&lt;=K$6,VLOOKUP(K17,申込一覧表!Z:AA,2,0),"")</f>
        <v/>
      </c>
      <c r="M17">
        <f>IF(K17&lt;=K$6,VLOOKUP(K17,申込一覧表!Z:AB,3,0),0)</f>
        <v>0</v>
      </c>
      <c r="N17" s="24" t="str">
        <f t="shared" si="11"/>
        <v/>
      </c>
      <c r="O17" t="str">
        <f>IF(K17&lt;=K$6,VLOOKUP(K17,申込一覧表!Z:AG,8,0),"")</f>
        <v/>
      </c>
      <c r="P17" t="str">
        <f>IF(K17&lt;=K$6,VLOOKUP(K17,申込一覧表!Z:AD,5,0),"")</f>
        <v/>
      </c>
      <c r="Q17">
        <f t="shared" si="2"/>
        <v>56</v>
      </c>
      <c r="R17">
        <f t="shared" si="3"/>
        <v>56</v>
      </c>
      <c r="S17">
        <f t="shared" si="4"/>
        <v>28</v>
      </c>
      <c r="T17">
        <f t="shared" si="12"/>
        <v>0</v>
      </c>
      <c r="U17" t="str">
        <f t="shared" si="21"/>
        <v/>
      </c>
      <c r="V17" t="str">
        <f t="shared" si="21"/>
        <v/>
      </c>
      <c r="W17" t="str">
        <f t="shared" si="21"/>
        <v/>
      </c>
      <c r="X17" t="str">
        <f t="shared" si="21"/>
        <v/>
      </c>
      <c r="AC17" t="str">
        <f t="shared" si="22"/>
        <v/>
      </c>
      <c r="AD17" t="str">
        <f t="shared" si="22"/>
        <v/>
      </c>
      <c r="AE17" t="str">
        <f t="shared" si="22"/>
        <v/>
      </c>
      <c r="AF17" t="str">
        <f t="shared" si="22"/>
        <v/>
      </c>
      <c r="AG17">
        <v>11</v>
      </c>
      <c r="AH17" s="106" t="str">
        <f t="shared" si="23"/>
        <v/>
      </c>
      <c r="AI17">
        <f t="shared" ref="AI17:AI22" si="28">IF(AI$6=$AH17,1,0)</f>
        <v>0</v>
      </c>
      <c r="AJ17">
        <f t="shared" si="24"/>
        <v>0</v>
      </c>
      <c r="AK17">
        <f t="shared" si="24"/>
        <v>0</v>
      </c>
      <c r="AL17">
        <f t="shared" si="24"/>
        <v>0</v>
      </c>
      <c r="AM17">
        <f t="shared" si="24"/>
        <v>0</v>
      </c>
      <c r="AN17">
        <f t="shared" si="24"/>
        <v>0</v>
      </c>
      <c r="AO17">
        <f t="shared" si="24"/>
        <v>0</v>
      </c>
      <c r="AP17">
        <f t="shared" si="24"/>
        <v>0</v>
      </c>
      <c r="AS17" t="str">
        <f t="shared" si="14"/>
        <v/>
      </c>
      <c r="AT17" t="str">
        <f t="shared" si="15"/>
        <v/>
      </c>
      <c r="AU17" t="str">
        <f t="shared" si="16"/>
        <v/>
      </c>
      <c r="AV17" t="str">
        <f t="shared" si="17"/>
        <v/>
      </c>
      <c r="AW17" s="4" t="str">
        <f t="shared" si="18"/>
        <v>999:99.99</v>
      </c>
    </row>
    <row r="18" spans="1:49" ht="14.25" customHeight="1">
      <c r="A18" s="16" t="str">
        <f t="shared" si="25"/>
        <v/>
      </c>
      <c r="B18" s="21" t="str">
        <f>IF(F18="","",リレーオーダー用紙!$N$4)</f>
        <v/>
      </c>
      <c r="C18" s="22" t="str">
        <f t="shared" si="20"/>
        <v/>
      </c>
      <c r="D18" s="22" t="str">
        <f t="shared" si="26"/>
        <v/>
      </c>
      <c r="E18" s="87"/>
      <c r="F18" s="88"/>
      <c r="G18" s="88"/>
      <c r="H18" s="88"/>
      <c r="I18" s="88"/>
      <c r="J18" s="42" t="str">
        <f t="shared" si="27"/>
        <v/>
      </c>
      <c r="K18">
        <v>12</v>
      </c>
      <c r="L18" t="str">
        <f>IF(K18&lt;=K$6,VLOOKUP(K18,申込一覧表!Z:AA,2,0),"")</f>
        <v/>
      </c>
      <c r="M18">
        <f>IF(K18&lt;=K$6,VLOOKUP(K18,申込一覧表!Z:AB,3,0),0)</f>
        <v>0</v>
      </c>
      <c r="N18" s="24" t="str">
        <f t="shared" si="11"/>
        <v/>
      </c>
      <c r="O18" t="str">
        <f>IF(K18&lt;=K$6,VLOOKUP(K18,申込一覧表!Z:AG,8,0),"")</f>
        <v/>
      </c>
      <c r="P18" t="str">
        <f>IF(K18&lt;=K$6,VLOOKUP(K18,申込一覧表!Z:AD,5,0),"")</f>
        <v/>
      </c>
      <c r="Q18">
        <f t="shared" si="2"/>
        <v>56</v>
      </c>
      <c r="R18">
        <f t="shared" si="3"/>
        <v>56</v>
      </c>
      <c r="S18">
        <f t="shared" si="4"/>
        <v>28</v>
      </c>
      <c r="T18">
        <f t="shared" si="12"/>
        <v>0</v>
      </c>
      <c r="U18" t="str">
        <f t="shared" si="21"/>
        <v/>
      </c>
      <c r="V18" t="str">
        <f t="shared" si="21"/>
        <v/>
      </c>
      <c r="W18" t="str">
        <f t="shared" si="21"/>
        <v/>
      </c>
      <c r="X18" t="str">
        <f t="shared" si="21"/>
        <v/>
      </c>
      <c r="AC18" t="str">
        <f t="shared" si="22"/>
        <v/>
      </c>
      <c r="AD18" t="str">
        <f t="shared" si="22"/>
        <v/>
      </c>
      <c r="AE18" t="str">
        <f t="shared" si="22"/>
        <v/>
      </c>
      <c r="AF18" t="str">
        <f t="shared" si="22"/>
        <v/>
      </c>
      <c r="AG18">
        <v>12</v>
      </c>
      <c r="AH18" s="106" t="str">
        <f t="shared" si="23"/>
        <v/>
      </c>
      <c r="AI18">
        <f t="shared" si="28"/>
        <v>0</v>
      </c>
      <c r="AJ18">
        <f t="shared" si="24"/>
        <v>0</v>
      </c>
      <c r="AK18">
        <f t="shared" si="24"/>
        <v>0</v>
      </c>
      <c r="AL18">
        <f t="shared" si="24"/>
        <v>0</v>
      </c>
      <c r="AM18">
        <f t="shared" si="24"/>
        <v>0</v>
      </c>
      <c r="AN18">
        <f t="shared" si="24"/>
        <v>0</v>
      </c>
      <c r="AO18">
        <f t="shared" si="24"/>
        <v>0</v>
      </c>
      <c r="AP18">
        <f t="shared" si="24"/>
        <v>0</v>
      </c>
      <c r="AS18" t="str">
        <f t="shared" si="14"/>
        <v/>
      </c>
      <c r="AT18" t="str">
        <f t="shared" si="15"/>
        <v/>
      </c>
      <c r="AU18" t="str">
        <f t="shared" si="16"/>
        <v/>
      </c>
      <c r="AV18" t="str">
        <f t="shared" si="17"/>
        <v/>
      </c>
      <c r="AW18" s="4" t="str">
        <f t="shared" si="18"/>
        <v>999:99.99</v>
      </c>
    </row>
    <row r="19" spans="1:49" ht="14.25" customHeight="1">
      <c r="A19" s="16" t="str">
        <f t="shared" si="25"/>
        <v/>
      </c>
      <c r="B19" s="21" t="str">
        <f>IF(F19="","",リレーオーダー用紙!$N$4)</f>
        <v/>
      </c>
      <c r="C19" s="22" t="str">
        <f t="shared" si="20"/>
        <v/>
      </c>
      <c r="D19" s="22" t="str">
        <f t="shared" si="26"/>
        <v/>
      </c>
      <c r="E19" s="87"/>
      <c r="F19" s="88"/>
      <c r="G19" s="88"/>
      <c r="H19" s="88"/>
      <c r="I19" s="88"/>
      <c r="J19" s="42" t="str">
        <f t="shared" si="27"/>
        <v/>
      </c>
      <c r="K19">
        <v>13</v>
      </c>
      <c r="L19" t="str">
        <f>IF(K19&lt;=K$6,VLOOKUP(K19,申込一覧表!Z:AA,2,0),"")</f>
        <v/>
      </c>
      <c r="M19">
        <f>IF(K19&lt;=K$6,VLOOKUP(K19,申込一覧表!Z:AB,3,0),0)</f>
        <v>0</v>
      </c>
      <c r="N19" s="24" t="str">
        <f t="shared" si="11"/>
        <v/>
      </c>
      <c r="O19" t="str">
        <f>IF(K19&lt;=K$6,VLOOKUP(K19,申込一覧表!Z:AG,8,0),"")</f>
        <v/>
      </c>
      <c r="P19" t="str">
        <f>IF(K19&lt;=K$6,VLOOKUP(K19,申込一覧表!Z:AD,5,0),"")</f>
        <v/>
      </c>
      <c r="Q19">
        <f t="shared" si="2"/>
        <v>56</v>
      </c>
      <c r="R19">
        <f t="shared" si="3"/>
        <v>56</v>
      </c>
      <c r="S19">
        <f t="shared" si="4"/>
        <v>28</v>
      </c>
      <c r="T19">
        <f t="shared" si="12"/>
        <v>0</v>
      </c>
      <c r="U19" t="str">
        <f t="shared" si="21"/>
        <v/>
      </c>
      <c r="V19" t="str">
        <f t="shared" si="21"/>
        <v/>
      </c>
      <c r="W19" t="str">
        <f t="shared" si="21"/>
        <v/>
      </c>
      <c r="X19" t="str">
        <f t="shared" si="21"/>
        <v/>
      </c>
      <c r="AC19" t="str">
        <f t="shared" si="22"/>
        <v/>
      </c>
      <c r="AD19" t="str">
        <f t="shared" si="22"/>
        <v/>
      </c>
      <c r="AE19" t="str">
        <f t="shared" si="22"/>
        <v/>
      </c>
      <c r="AF19" t="str">
        <f t="shared" si="22"/>
        <v/>
      </c>
      <c r="AG19">
        <v>13</v>
      </c>
      <c r="AH19" s="106" t="str">
        <f t="shared" si="23"/>
        <v/>
      </c>
      <c r="AI19">
        <f t="shared" si="28"/>
        <v>0</v>
      </c>
      <c r="AJ19">
        <f t="shared" si="24"/>
        <v>0</v>
      </c>
      <c r="AK19">
        <f t="shared" si="24"/>
        <v>0</v>
      </c>
      <c r="AL19">
        <f t="shared" si="24"/>
        <v>0</v>
      </c>
      <c r="AM19">
        <f t="shared" si="24"/>
        <v>0</v>
      </c>
      <c r="AN19">
        <f t="shared" si="24"/>
        <v>0</v>
      </c>
      <c r="AO19">
        <f t="shared" si="24"/>
        <v>0</v>
      </c>
      <c r="AP19">
        <f t="shared" si="24"/>
        <v>0</v>
      </c>
      <c r="AS19" t="str">
        <f t="shared" si="14"/>
        <v/>
      </c>
      <c r="AT19" t="str">
        <f t="shared" si="15"/>
        <v/>
      </c>
      <c r="AU19" t="str">
        <f t="shared" si="16"/>
        <v/>
      </c>
      <c r="AV19" t="str">
        <f t="shared" si="17"/>
        <v/>
      </c>
      <c r="AW19" s="4" t="str">
        <f t="shared" si="18"/>
        <v>999:99.99</v>
      </c>
    </row>
    <row r="20" spans="1:49" ht="14.25" customHeight="1">
      <c r="A20" s="16" t="str">
        <f t="shared" si="25"/>
        <v/>
      </c>
      <c r="B20" s="21" t="str">
        <f>IF(F20="","",リレーオーダー用紙!$N$4)</f>
        <v/>
      </c>
      <c r="C20" s="22" t="str">
        <f t="shared" si="20"/>
        <v/>
      </c>
      <c r="D20" s="22" t="str">
        <f t="shared" si="26"/>
        <v/>
      </c>
      <c r="E20" s="87"/>
      <c r="F20" s="88"/>
      <c r="G20" s="88"/>
      <c r="H20" s="88"/>
      <c r="I20" s="88"/>
      <c r="J20" s="42" t="str">
        <f t="shared" si="27"/>
        <v/>
      </c>
      <c r="K20">
        <v>14</v>
      </c>
      <c r="L20" t="str">
        <f>IF(K20&lt;=K$6,VLOOKUP(K20,申込一覧表!Z:AA,2,0),"")</f>
        <v/>
      </c>
      <c r="M20">
        <f>IF(K20&lt;=K$6,VLOOKUP(K20,申込一覧表!Z:AB,3,0),0)</f>
        <v>0</v>
      </c>
      <c r="N20" s="24" t="str">
        <f t="shared" si="11"/>
        <v/>
      </c>
      <c r="O20" t="str">
        <f>IF(K20&lt;=K$6,VLOOKUP(K20,申込一覧表!Z:AG,8,0),"")</f>
        <v/>
      </c>
      <c r="P20" t="str">
        <f>IF(K20&lt;=K$6,VLOOKUP(K20,申込一覧表!Z:AD,5,0),"")</f>
        <v/>
      </c>
      <c r="Q20">
        <f t="shared" si="2"/>
        <v>56</v>
      </c>
      <c r="R20">
        <f t="shared" si="3"/>
        <v>56</v>
      </c>
      <c r="S20">
        <f t="shared" si="4"/>
        <v>28</v>
      </c>
      <c r="T20">
        <f t="shared" si="12"/>
        <v>0</v>
      </c>
      <c r="U20" t="str">
        <f t="shared" si="21"/>
        <v/>
      </c>
      <c r="V20" t="str">
        <f t="shared" si="21"/>
        <v/>
      </c>
      <c r="W20" t="str">
        <f t="shared" si="21"/>
        <v/>
      </c>
      <c r="X20" t="str">
        <f t="shared" si="21"/>
        <v/>
      </c>
      <c r="AC20" t="str">
        <f t="shared" si="22"/>
        <v/>
      </c>
      <c r="AD20" t="str">
        <f t="shared" si="22"/>
        <v/>
      </c>
      <c r="AE20" t="str">
        <f t="shared" si="22"/>
        <v/>
      </c>
      <c r="AF20" t="str">
        <f t="shared" si="22"/>
        <v/>
      </c>
      <c r="AG20">
        <v>14</v>
      </c>
      <c r="AH20" s="106" t="str">
        <f t="shared" si="23"/>
        <v/>
      </c>
      <c r="AI20">
        <f t="shared" si="28"/>
        <v>0</v>
      </c>
      <c r="AJ20">
        <f t="shared" si="24"/>
        <v>0</v>
      </c>
      <c r="AK20">
        <f t="shared" si="24"/>
        <v>0</v>
      </c>
      <c r="AL20">
        <f t="shared" si="24"/>
        <v>0</v>
      </c>
      <c r="AM20">
        <f t="shared" si="24"/>
        <v>0</v>
      </c>
      <c r="AN20">
        <f t="shared" si="24"/>
        <v>0</v>
      </c>
      <c r="AO20">
        <f t="shared" si="24"/>
        <v>0</v>
      </c>
      <c r="AP20">
        <f t="shared" si="24"/>
        <v>0</v>
      </c>
      <c r="AS20" t="str">
        <f t="shared" si="14"/>
        <v/>
      </c>
      <c r="AT20" t="str">
        <f t="shared" si="15"/>
        <v/>
      </c>
      <c r="AU20" t="str">
        <f t="shared" si="16"/>
        <v/>
      </c>
      <c r="AV20" t="str">
        <f t="shared" si="17"/>
        <v/>
      </c>
      <c r="AW20" s="4" t="str">
        <f t="shared" si="18"/>
        <v>999:99.99</v>
      </c>
    </row>
    <row r="21" spans="1:49" ht="14.25" customHeight="1">
      <c r="A21" s="16" t="str">
        <f t="shared" si="25"/>
        <v/>
      </c>
      <c r="B21" s="21" t="str">
        <f>IF(F21="","",リレーオーダー用紙!$N$4)</f>
        <v/>
      </c>
      <c r="C21" s="22" t="str">
        <f t="shared" si="20"/>
        <v/>
      </c>
      <c r="D21" s="22" t="str">
        <f t="shared" si="26"/>
        <v/>
      </c>
      <c r="E21" s="87"/>
      <c r="F21" s="88"/>
      <c r="G21" s="88"/>
      <c r="H21" s="88"/>
      <c r="I21" s="88"/>
      <c r="J21" s="42" t="str">
        <f t="shared" si="27"/>
        <v/>
      </c>
      <c r="K21">
        <v>15</v>
      </c>
      <c r="L21" t="str">
        <f>IF(K21&lt;=K$6,VLOOKUP(K21,申込一覧表!Z:AA,2,0),"")</f>
        <v/>
      </c>
      <c r="M21">
        <f>IF(K21&lt;=K$6,VLOOKUP(K21,申込一覧表!Z:AB,3,0),0)</f>
        <v>0</v>
      </c>
      <c r="N21" s="24" t="str">
        <f t="shared" si="11"/>
        <v/>
      </c>
      <c r="O21" t="str">
        <f>IF(K21&lt;=K$6,VLOOKUP(K21,申込一覧表!Z:AG,8,0),"")</f>
        <v/>
      </c>
      <c r="P21" t="str">
        <f>IF(K21&lt;=K$6,VLOOKUP(K21,申込一覧表!Z:AD,5,0),"")</f>
        <v/>
      </c>
      <c r="Q21">
        <f t="shared" si="2"/>
        <v>56</v>
      </c>
      <c r="R21">
        <f t="shared" si="3"/>
        <v>56</v>
      </c>
      <c r="S21">
        <f t="shared" si="4"/>
        <v>28</v>
      </c>
      <c r="T21">
        <f t="shared" si="12"/>
        <v>0</v>
      </c>
      <c r="U21" t="str">
        <f t="shared" si="21"/>
        <v/>
      </c>
      <c r="V21" t="str">
        <f t="shared" si="21"/>
        <v/>
      </c>
      <c r="W21" t="str">
        <f t="shared" si="21"/>
        <v/>
      </c>
      <c r="X21" t="str">
        <f t="shared" si="21"/>
        <v/>
      </c>
      <c r="AC21" t="str">
        <f t="shared" si="22"/>
        <v/>
      </c>
      <c r="AD21" t="str">
        <f t="shared" si="22"/>
        <v/>
      </c>
      <c r="AE21" t="str">
        <f t="shared" si="22"/>
        <v/>
      </c>
      <c r="AF21" t="str">
        <f t="shared" si="22"/>
        <v/>
      </c>
      <c r="AG21">
        <v>15</v>
      </c>
      <c r="AH21" s="106" t="str">
        <f t="shared" si="23"/>
        <v/>
      </c>
      <c r="AI21">
        <f t="shared" si="28"/>
        <v>0</v>
      </c>
      <c r="AJ21">
        <f t="shared" si="24"/>
        <v>0</v>
      </c>
      <c r="AK21">
        <f t="shared" si="24"/>
        <v>0</v>
      </c>
      <c r="AL21">
        <f t="shared" si="24"/>
        <v>0</v>
      </c>
      <c r="AM21">
        <f t="shared" si="24"/>
        <v>0</v>
      </c>
      <c r="AN21">
        <f t="shared" si="24"/>
        <v>0</v>
      </c>
      <c r="AO21">
        <f t="shared" si="24"/>
        <v>0</v>
      </c>
      <c r="AP21">
        <f t="shared" si="24"/>
        <v>0</v>
      </c>
      <c r="AS21" t="str">
        <f t="shared" si="14"/>
        <v/>
      </c>
      <c r="AT21" t="str">
        <f t="shared" si="15"/>
        <v/>
      </c>
      <c r="AU21" t="str">
        <f t="shared" si="16"/>
        <v/>
      </c>
      <c r="AV21" t="str">
        <f t="shared" si="17"/>
        <v/>
      </c>
      <c r="AW21" s="4" t="str">
        <f t="shared" si="18"/>
        <v>999:99.99</v>
      </c>
    </row>
    <row r="22" spans="1:49" ht="14.25" customHeight="1">
      <c r="A22" s="16" t="str">
        <f t="shared" si="25"/>
        <v/>
      </c>
      <c r="B22" s="21" t="str">
        <f>IF(F22="","",リレーオーダー用紙!$N$4)</f>
        <v/>
      </c>
      <c r="C22" s="22" t="str">
        <f t="shared" si="20"/>
        <v/>
      </c>
      <c r="D22" s="22" t="str">
        <f t="shared" si="26"/>
        <v/>
      </c>
      <c r="E22" s="87"/>
      <c r="F22" s="88"/>
      <c r="G22" s="88"/>
      <c r="H22" s="88"/>
      <c r="I22" s="88"/>
      <c r="J22" s="42" t="str">
        <f t="shared" si="27"/>
        <v/>
      </c>
      <c r="K22">
        <v>16</v>
      </c>
      <c r="L22" t="str">
        <f>IF(K22&lt;=K$6,VLOOKUP(K22,申込一覧表!Z:AA,2,0),"")</f>
        <v/>
      </c>
      <c r="M22">
        <f>IF(K22&lt;=K$6,VLOOKUP(K22,申込一覧表!Z:AB,3,0),0)</f>
        <v>0</v>
      </c>
      <c r="N22" s="24" t="str">
        <f t="shared" si="11"/>
        <v/>
      </c>
      <c r="O22" t="str">
        <f>IF(K22&lt;=K$6,VLOOKUP(K22,申込一覧表!Z:AG,8,0),"")</f>
        <v/>
      </c>
      <c r="P22" t="str">
        <f>IF(K22&lt;=K$6,VLOOKUP(K22,申込一覧表!Z:AD,5,0),"")</f>
        <v/>
      </c>
      <c r="Q22">
        <f t="shared" si="2"/>
        <v>56</v>
      </c>
      <c r="R22">
        <f t="shared" si="3"/>
        <v>56</v>
      </c>
      <c r="S22">
        <f t="shared" si="4"/>
        <v>28</v>
      </c>
      <c r="T22">
        <f t="shared" si="12"/>
        <v>0</v>
      </c>
      <c r="U22" t="str">
        <f t="shared" si="21"/>
        <v/>
      </c>
      <c r="V22" t="str">
        <f t="shared" si="21"/>
        <v/>
      </c>
      <c r="W22" t="str">
        <f t="shared" si="21"/>
        <v/>
      </c>
      <c r="X22" t="str">
        <f t="shared" si="21"/>
        <v/>
      </c>
      <c r="AC22" t="str">
        <f t="shared" si="22"/>
        <v/>
      </c>
      <c r="AD22" t="str">
        <f t="shared" si="22"/>
        <v/>
      </c>
      <c r="AE22" t="str">
        <f t="shared" si="22"/>
        <v/>
      </c>
      <c r="AF22" t="str">
        <f t="shared" si="22"/>
        <v/>
      </c>
      <c r="AG22">
        <v>16</v>
      </c>
      <c r="AH22" s="106" t="str">
        <f t="shared" si="23"/>
        <v/>
      </c>
      <c r="AI22">
        <f t="shared" si="28"/>
        <v>0</v>
      </c>
      <c r="AJ22">
        <f t="shared" si="24"/>
        <v>0</v>
      </c>
      <c r="AK22">
        <f t="shared" si="24"/>
        <v>0</v>
      </c>
      <c r="AL22">
        <f t="shared" si="24"/>
        <v>0</v>
      </c>
      <c r="AM22">
        <f t="shared" si="24"/>
        <v>0</v>
      </c>
      <c r="AN22">
        <f t="shared" si="24"/>
        <v>0</v>
      </c>
      <c r="AO22">
        <f t="shared" si="24"/>
        <v>0</v>
      </c>
      <c r="AP22">
        <f t="shared" si="24"/>
        <v>0</v>
      </c>
      <c r="AS22" t="str">
        <f t="shared" si="14"/>
        <v/>
      </c>
      <c r="AT22" t="str">
        <f t="shared" si="15"/>
        <v/>
      </c>
      <c r="AU22" t="str">
        <f t="shared" si="16"/>
        <v/>
      </c>
      <c r="AV22" t="str">
        <f t="shared" si="17"/>
        <v/>
      </c>
      <c r="AW22" s="4" t="str">
        <f t="shared" si="18"/>
        <v>999:99.99</v>
      </c>
    </row>
    <row r="23" spans="1:49" ht="14.25" customHeight="1">
      <c r="A23" s="25"/>
      <c r="B23" s="26"/>
      <c r="C23" s="105"/>
      <c r="D23" s="27"/>
      <c r="E23" s="28"/>
      <c r="F23" s="29"/>
      <c r="G23" s="29"/>
      <c r="H23" s="29"/>
      <c r="I23" s="29"/>
      <c r="J23" s="29"/>
      <c r="K23">
        <v>17</v>
      </c>
      <c r="L23" t="str">
        <f>IF(K23&lt;=K$6,VLOOKUP(K23,申込一覧表!Z:AA,2,0),"")</f>
        <v/>
      </c>
      <c r="M23">
        <f>IF(K23&lt;=K$6,VLOOKUP(K23,申込一覧表!Z:AB,3,0),0)</f>
        <v>0</v>
      </c>
      <c r="N23" s="24" t="str">
        <f t="shared" si="11"/>
        <v/>
      </c>
      <c r="O23" t="str">
        <f>IF(K23&lt;=K$6,VLOOKUP(K23,申込一覧表!Z:AG,8,0),"")</f>
        <v/>
      </c>
      <c r="P23" t="str">
        <f>IF(K23&lt;=K$6,VLOOKUP(K23,申込一覧表!Z:AD,5,0),"")</f>
        <v/>
      </c>
      <c r="Q23">
        <f t="shared" si="2"/>
        <v>56</v>
      </c>
      <c r="R23">
        <f t="shared" si="3"/>
        <v>56</v>
      </c>
      <c r="S23">
        <f t="shared" si="4"/>
        <v>28</v>
      </c>
      <c r="T23">
        <f t="shared" si="12"/>
        <v>0</v>
      </c>
      <c r="AG23">
        <v>17</v>
      </c>
      <c r="AH23" t="str">
        <f>IF(F23="","",IF(D23&lt;120,"119",IF(D23&lt;160,"120",IF(D23&lt;200,"160",IF(D23&lt;240,"200",IF(D23&lt;280,"240",IF(D23&lt;320,"280","320")))))))</f>
        <v/>
      </c>
      <c r="AI23">
        <f t="shared" ref="AI23:AP23" si="29">SUM(AI16:AI22)</f>
        <v>0</v>
      </c>
      <c r="AJ23">
        <f t="shared" si="29"/>
        <v>0</v>
      </c>
      <c r="AK23">
        <f t="shared" si="29"/>
        <v>0</v>
      </c>
      <c r="AL23">
        <f t="shared" si="29"/>
        <v>0</v>
      </c>
      <c r="AM23">
        <f t="shared" si="29"/>
        <v>0</v>
      </c>
      <c r="AN23">
        <f t="shared" si="29"/>
        <v>0</v>
      </c>
      <c r="AO23">
        <f t="shared" si="29"/>
        <v>0</v>
      </c>
      <c r="AP23">
        <f t="shared" si="29"/>
        <v>0</v>
      </c>
      <c r="AQ23">
        <f>MAX(AI23:AP23)</f>
        <v>0</v>
      </c>
      <c r="AR23">
        <f>SUM(AI23:AP23)</f>
        <v>0</v>
      </c>
      <c r="AS23" t="str">
        <f t="shared" si="14"/>
        <v/>
      </c>
      <c r="AT23" t="str">
        <f t="shared" si="15"/>
        <v/>
      </c>
      <c r="AU23" t="str">
        <f t="shared" si="16"/>
        <v/>
      </c>
      <c r="AV23" t="str">
        <f t="shared" si="17"/>
        <v/>
      </c>
      <c r="AW23" s="4"/>
    </row>
    <row r="24" spans="1:49" s="14" customFormat="1" ht="14.25" customHeight="1">
      <c r="A24" s="30" t="s">
        <v>61</v>
      </c>
      <c r="B24" s="19"/>
      <c r="C24" s="19"/>
      <c r="D24" s="19"/>
      <c r="E24" s="19"/>
      <c r="F24" s="20" t="str">
        <f>IF(AQ32&gt;1,"区分の重複があります!!","")</f>
        <v/>
      </c>
      <c r="G24" s="19"/>
      <c r="H24" s="19"/>
      <c r="I24" s="19"/>
      <c r="K24">
        <v>18</v>
      </c>
      <c r="L24" t="str">
        <f>IF(K24&lt;=K$6,VLOOKUP(K24,申込一覧表!Z:AA,2,0),"")</f>
        <v/>
      </c>
      <c r="M24">
        <f>IF(K24&lt;=K$6,VLOOKUP(K24,申込一覧表!Z:AB,3,0),0)</f>
        <v>0</v>
      </c>
      <c r="N24" s="24" t="str">
        <f t="shared" si="11"/>
        <v/>
      </c>
      <c r="O24" t="str">
        <f>IF(K24&lt;=K$6,VLOOKUP(K24,申込一覧表!Z:AG,8,0),"")</f>
        <v/>
      </c>
      <c r="P24" t="str">
        <f>IF(K24&lt;=K$6,VLOOKUP(K24,申込一覧表!Z:AD,5,0),"")</f>
        <v/>
      </c>
      <c r="Q24">
        <f t="shared" si="2"/>
        <v>56</v>
      </c>
      <c r="R24">
        <f t="shared" si="3"/>
        <v>56</v>
      </c>
      <c r="S24">
        <f t="shared" si="4"/>
        <v>28</v>
      </c>
      <c r="T24">
        <f t="shared" si="12"/>
        <v>0</v>
      </c>
      <c r="U24"/>
      <c r="V24"/>
      <c r="W24"/>
      <c r="X24"/>
      <c r="Y24"/>
      <c r="Z24"/>
      <c r="AA24"/>
      <c r="AB24"/>
      <c r="AC24"/>
      <c r="AD24"/>
      <c r="AE24"/>
      <c r="AF24"/>
      <c r="AG24">
        <v>18</v>
      </c>
      <c r="AS24"/>
      <c r="AT24" t="str">
        <f t="shared" si="15"/>
        <v/>
      </c>
      <c r="AU24" t="str">
        <f t="shared" si="16"/>
        <v/>
      </c>
      <c r="AV24" t="str">
        <f t="shared" si="17"/>
        <v/>
      </c>
      <c r="AW24" s="4"/>
    </row>
    <row r="25" spans="1:49" ht="14.25" customHeight="1">
      <c r="A25" s="16" t="str">
        <f>IF(F25="","",1)</f>
        <v/>
      </c>
      <c r="B25" s="21" t="str">
        <f>IF(F25="","",リレーオーダー用紙!$N$4)</f>
        <v/>
      </c>
      <c r="C25" s="22" t="str">
        <f t="shared" ref="C25:C31" si="30">IF(D25="","",IF(D25&lt;120,119,FLOOR(D25,40)))</f>
        <v/>
      </c>
      <c r="D25" s="22" t="str">
        <f>IF(SUM(U25:X25)=0,"",SUM(U25:X25))</f>
        <v/>
      </c>
      <c r="E25" s="89"/>
      <c r="F25" s="90"/>
      <c r="G25" s="90"/>
      <c r="H25" s="90"/>
      <c r="I25" s="90"/>
      <c r="J25" s="42" t="str">
        <f>IF(COUNTIF(AC25:AF25,"&gt;1")&gt;0,"泳者重複!!","")</f>
        <v/>
      </c>
      <c r="K25">
        <v>19</v>
      </c>
      <c r="L25" t="str">
        <f>IF(K25&lt;=K$6,VLOOKUP(K25,申込一覧表!Z:AA,2,0),"")</f>
        <v/>
      </c>
      <c r="M25">
        <f>IF(K25&lt;=K$6,VLOOKUP(K25,申込一覧表!Z:AB,3,0),0)</f>
        <v>0</v>
      </c>
      <c r="N25" s="24" t="str">
        <f t="shared" si="11"/>
        <v/>
      </c>
      <c r="O25" t="str">
        <f>IF(K25&lt;=K$6,VLOOKUP(K25,申込一覧表!Z:AG,8,0),"")</f>
        <v/>
      </c>
      <c r="P25" t="str">
        <f>IF(K25&lt;=K$6,VLOOKUP(K25,申込一覧表!Z:AD,5,0),"")</f>
        <v/>
      </c>
      <c r="Q25">
        <f t="shared" si="2"/>
        <v>56</v>
      </c>
      <c r="R25">
        <f t="shared" si="3"/>
        <v>56</v>
      </c>
      <c r="S25">
        <f t="shared" si="4"/>
        <v>28</v>
      </c>
      <c r="T25">
        <f t="shared" si="12"/>
        <v>0</v>
      </c>
      <c r="U25" t="str">
        <f t="shared" ref="U25:X31" si="31">IF(F25="","",VLOOKUP(F25,$N$7:$O$87,2,0))</f>
        <v/>
      </c>
      <c r="V25" t="str">
        <f t="shared" si="31"/>
        <v/>
      </c>
      <c r="W25" t="str">
        <f t="shared" si="31"/>
        <v/>
      </c>
      <c r="X25" t="str">
        <f t="shared" si="31"/>
        <v/>
      </c>
      <c r="AC25" t="str">
        <f t="shared" ref="AC25:AF31" si="32">IF(F25="","",VLOOKUP(F25,$N$7:$T$87,4,0))</f>
        <v/>
      </c>
      <c r="AD25" t="str">
        <f t="shared" si="32"/>
        <v/>
      </c>
      <c r="AE25" t="str">
        <f t="shared" si="32"/>
        <v/>
      </c>
      <c r="AF25" t="str">
        <f t="shared" si="32"/>
        <v/>
      </c>
      <c r="AG25">
        <v>19</v>
      </c>
      <c r="AH25" s="106" t="str">
        <f t="shared" ref="AH25:AH31" si="33">C25</f>
        <v/>
      </c>
      <c r="AI25">
        <f>IF(AI$6=$AH25,1,0)</f>
        <v>0</v>
      </c>
      <c r="AJ25">
        <f t="shared" ref="AJ25:AP31" si="34">IF(AJ$6=$AH25,1,0)</f>
        <v>0</v>
      </c>
      <c r="AK25">
        <f t="shared" si="34"/>
        <v>0</v>
      </c>
      <c r="AL25">
        <f t="shared" si="34"/>
        <v>0</v>
      </c>
      <c r="AM25">
        <f t="shared" si="34"/>
        <v>0</v>
      </c>
      <c r="AN25">
        <f t="shared" si="34"/>
        <v>0</v>
      </c>
      <c r="AO25">
        <f t="shared" si="34"/>
        <v>0</v>
      </c>
      <c r="AP25">
        <f t="shared" si="34"/>
        <v>0</v>
      </c>
      <c r="AS25" t="str">
        <f t="shared" si="14"/>
        <v/>
      </c>
      <c r="AT25" t="str">
        <f t="shared" si="15"/>
        <v/>
      </c>
      <c r="AU25" t="str">
        <f t="shared" si="16"/>
        <v/>
      </c>
      <c r="AV25" t="str">
        <f t="shared" si="17"/>
        <v/>
      </c>
      <c r="AW25" s="4" t="str">
        <f t="shared" si="18"/>
        <v>999:99.99</v>
      </c>
    </row>
    <row r="26" spans="1:49" ht="14.25" customHeight="1">
      <c r="A26" s="16" t="str">
        <f t="shared" ref="A26:A31" si="35">IF(F26="","",A25+1)</f>
        <v/>
      </c>
      <c r="B26" s="21" t="str">
        <f>IF(F26="","",リレーオーダー用紙!$N$4)</f>
        <v/>
      </c>
      <c r="C26" s="22" t="str">
        <f t="shared" si="30"/>
        <v/>
      </c>
      <c r="D26" s="22" t="str">
        <f t="shared" ref="D26:D31" si="36">IF(SUM(U26:X26)=0,"",SUM(U26:X26))</f>
        <v/>
      </c>
      <c r="E26" s="89"/>
      <c r="F26" s="90"/>
      <c r="G26" s="90"/>
      <c r="H26" s="90"/>
      <c r="I26" s="90"/>
      <c r="J26" s="42" t="str">
        <f t="shared" ref="J26:J31" si="37">IF(COUNTIF(AC26:AF26,"&gt;1")&gt;0,"泳者重複!!","")</f>
        <v/>
      </c>
      <c r="K26">
        <v>20</v>
      </c>
      <c r="L26" t="str">
        <f>IF(K26&lt;=K$6,VLOOKUP(K26,申込一覧表!Z:AA,2,0),"")</f>
        <v/>
      </c>
      <c r="M26">
        <f>IF(K26&lt;=K$6,VLOOKUP(K26,申込一覧表!Z:AB,3,0),0)</f>
        <v>0</v>
      </c>
      <c r="N26" s="24" t="str">
        <f t="shared" si="11"/>
        <v/>
      </c>
      <c r="O26" t="str">
        <f>IF(K26&lt;=K$6,VLOOKUP(K26,申込一覧表!Z:AG,8,0),"")</f>
        <v/>
      </c>
      <c r="P26" t="str">
        <f>IF(K26&lt;=K$6,VLOOKUP(K26,申込一覧表!Z:AD,5,0),"")</f>
        <v/>
      </c>
      <c r="Q26">
        <f t="shared" si="2"/>
        <v>56</v>
      </c>
      <c r="R26">
        <f t="shared" si="3"/>
        <v>56</v>
      </c>
      <c r="S26">
        <f t="shared" si="4"/>
        <v>28</v>
      </c>
      <c r="T26">
        <f t="shared" si="12"/>
        <v>0</v>
      </c>
      <c r="U26" t="str">
        <f t="shared" si="31"/>
        <v/>
      </c>
      <c r="V26" t="str">
        <f t="shared" si="31"/>
        <v/>
      </c>
      <c r="W26" t="str">
        <f t="shared" si="31"/>
        <v/>
      </c>
      <c r="X26" t="str">
        <f t="shared" si="31"/>
        <v/>
      </c>
      <c r="AC26" t="str">
        <f t="shared" si="32"/>
        <v/>
      </c>
      <c r="AD26" t="str">
        <f t="shared" si="32"/>
        <v/>
      </c>
      <c r="AE26" t="str">
        <f t="shared" si="32"/>
        <v/>
      </c>
      <c r="AF26" t="str">
        <f t="shared" si="32"/>
        <v/>
      </c>
      <c r="AG26">
        <v>20</v>
      </c>
      <c r="AH26" s="106" t="str">
        <f t="shared" si="33"/>
        <v/>
      </c>
      <c r="AI26">
        <f t="shared" ref="AI26:AI31" si="38">IF(AI$6=$AH26,1,0)</f>
        <v>0</v>
      </c>
      <c r="AJ26">
        <f t="shared" si="34"/>
        <v>0</v>
      </c>
      <c r="AK26">
        <f t="shared" si="34"/>
        <v>0</v>
      </c>
      <c r="AL26">
        <f t="shared" si="34"/>
        <v>0</v>
      </c>
      <c r="AM26">
        <f t="shared" si="34"/>
        <v>0</v>
      </c>
      <c r="AN26">
        <f t="shared" si="34"/>
        <v>0</v>
      </c>
      <c r="AO26">
        <f t="shared" si="34"/>
        <v>0</v>
      </c>
      <c r="AP26">
        <f t="shared" si="34"/>
        <v>0</v>
      </c>
      <c r="AS26" t="str">
        <f t="shared" si="14"/>
        <v/>
      </c>
      <c r="AT26" t="str">
        <f t="shared" si="15"/>
        <v/>
      </c>
      <c r="AU26" t="str">
        <f t="shared" si="16"/>
        <v/>
      </c>
      <c r="AV26" t="str">
        <f t="shared" si="17"/>
        <v/>
      </c>
      <c r="AW26" s="4" t="str">
        <f t="shared" si="18"/>
        <v>999:99.99</v>
      </c>
    </row>
    <row r="27" spans="1:49" ht="14.25" customHeight="1">
      <c r="A27" s="16" t="str">
        <f t="shared" si="35"/>
        <v/>
      </c>
      <c r="B27" s="21" t="str">
        <f>IF(F27="","",リレーオーダー用紙!$N$4)</f>
        <v/>
      </c>
      <c r="C27" s="22" t="str">
        <f t="shared" si="30"/>
        <v/>
      </c>
      <c r="D27" s="22" t="str">
        <f t="shared" si="36"/>
        <v/>
      </c>
      <c r="E27" s="89"/>
      <c r="F27" s="90"/>
      <c r="G27" s="90"/>
      <c r="H27" s="90"/>
      <c r="I27" s="90"/>
      <c r="J27" s="42" t="str">
        <f t="shared" si="37"/>
        <v/>
      </c>
      <c r="K27">
        <v>21</v>
      </c>
      <c r="L27" t="str">
        <f>IF(K27&lt;=K$6,VLOOKUP(K27,申込一覧表!Z:AA,2,0),"")</f>
        <v/>
      </c>
      <c r="M27">
        <f>IF(K27&lt;=K$6,VLOOKUP(K27,申込一覧表!Z:AB,3,0),0)</f>
        <v>0</v>
      </c>
      <c r="N27" s="24" t="str">
        <f t="shared" si="11"/>
        <v/>
      </c>
      <c r="O27" t="str">
        <f>IF(K27&lt;=K$6,VLOOKUP(K27,申込一覧表!Z:AG,8,0),"")</f>
        <v/>
      </c>
      <c r="P27" t="str">
        <f>IF(K27&lt;=K$6,VLOOKUP(K27,申込一覧表!Z:AD,5,0),"")</f>
        <v/>
      </c>
      <c r="Q27">
        <f t="shared" si="2"/>
        <v>56</v>
      </c>
      <c r="R27">
        <f t="shared" si="3"/>
        <v>56</v>
      </c>
      <c r="S27">
        <f t="shared" si="4"/>
        <v>28</v>
      </c>
      <c r="T27">
        <f t="shared" si="12"/>
        <v>0</v>
      </c>
      <c r="U27" t="str">
        <f t="shared" si="31"/>
        <v/>
      </c>
      <c r="V27" t="str">
        <f t="shared" si="31"/>
        <v/>
      </c>
      <c r="W27" t="str">
        <f t="shared" si="31"/>
        <v/>
      </c>
      <c r="X27" t="str">
        <f t="shared" si="31"/>
        <v/>
      </c>
      <c r="AC27" t="str">
        <f t="shared" si="32"/>
        <v/>
      </c>
      <c r="AD27" t="str">
        <f t="shared" si="32"/>
        <v/>
      </c>
      <c r="AE27" t="str">
        <f t="shared" si="32"/>
        <v/>
      </c>
      <c r="AF27" t="str">
        <f t="shared" si="32"/>
        <v/>
      </c>
      <c r="AG27">
        <v>21</v>
      </c>
      <c r="AH27" s="106" t="str">
        <f t="shared" si="33"/>
        <v/>
      </c>
      <c r="AI27">
        <f t="shared" si="38"/>
        <v>0</v>
      </c>
      <c r="AJ27">
        <f t="shared" si="34"/>
        <v>0</v>
      </c>
      <c r="AK27">
        <f t="shared" si="34"/>
        <v>0</v>
      </c>
      <c r="AL27">
        <f t="shared" si="34"/>
        <v>0</v>
      </c>
      <c r="AM27">
        <f t="shared" si="34"/>
        <v>0</v>
      </c>
      <c r="AN27">
        <f t="shared" si="34"/>
        <v>0</v>
      </c>
      <c r="AO27">
        <f t="shared" si="34"/>
        <v>0</v>
      </c>
      <c r="AP27">
        <f t="shared" si="34"/>
        <v>0</v>
      </c>
      <c r="AS27" t="str">
        <f t="shared" si="14"/>
        <v/>
      </c>
      <c r="AT27" t="str">
        <f t="shared" si="15"/>
        <v/>
      </c>
      <c r="AU27" t="str">
        <f t="shared" si="16"/>
        <v/>
      </c>
      <c r="AV27" t="str">
        <f t="shared" si="17"/>
        <v/>
      </c>
      <c r="AW27" s="4" t="str">
        <f t="shared" si="18"/>
        <v>999:99.99</v>
      </c>
    </row>
    <row r="28" spans="1:49" ht="14.25" customHeight="1">
      <c r="A28" s="16" t="str">
        <f t="shared" si="35"/>
        <v/>
      </c>
      <c r="B28" s="21" t="str">
        <f>IF(F28="","",リレーオーダー用紙!$N$4)</f>
        <v/>
      </c>
      <c r="C28" s="22" t="str">
        <f t="shared" si="30"/>
        <v/>
      </c>
      <c r="D28" s="22" t="str">
        <f t="shared" si="36"/>
        <v/>
      </c>
      <c r="E28" s="89"/>
      <c r="F28" s="90"/>
      <c r="G28" s="90"/>
      <c r="H28" s="90"/>
      <c r="I28" s="90"/>
      <c r="J28" s="42" t="str">
        <f t="shared" si="37"/>
        <v/>
      </c>
      <c r="K28">
        <v>22</v>
      </c>
      <c r="L28" t="str">
        <f>IF(K28&lt;=K$6,VLOOKUP(K28,申込一覧表!Z:AA,2,0),"")</f>
        <v/>
      </c>
      <c r="M28">
        <f>IF(K28&lt;=K$6,VLOOKUP(K28,申込一覧表!Z:AB,3,0),0)</f>
        <v>0</v>
      </c>
      <c r="N28" s="24" t="str">
        <f t="shared" si="11"/>
        <v/>
      </c>
      <c r="O28" t="str">
        <f>IF(K28&lt;=K$6,VLOOKUP(K28,申込一覧表!Z:AG,8,0),"")</f>
        <v/>
      </c>
      <c r="P28" t="str">
        <f>IF(K28&lt;=K$6,VLOOKUP(K28,申込一覧表!Z:AD,5,0),"")</f>
        <v/>
      </c>
      <c r="Q28">
        <f t="shared" si="2"/>
        <v>56</v>
      </c>
      <c r="R28">
        <f t="shared" si="3"/>
        <v>56</v>
      </c>
      <c r="S28">
        <f t="shared" si="4"/>
        <v>28</v>
      </c>
      <c r="T28">
        <f t="shared" si="12"/>
        <v>0</v>
      </c>
      <c r="U28" t="str">
        <f t="shared" si="31"/>
        <v/>
      </c>
      <c r="V28" t="str">
        <f t="shared" si="31"/>
        <v/>
      </c>
      <c r="W28" t="str">
        <f t="shared" si="31"/>
        <v/>
      </c>
      <c r="X28" t="str">
        <f t="shared" si="31"/>
        <v/>
      </c>
      <c r="AC28" t="str">
        <f t="shared" si="32"/>
        <v/>
      </c>
      <c r="AD28" t="str">
        <f t="shared" si="32"/>
        <v/>
      </c>
      <c r="AE28" t="str">
        <f t="shared" si="32"/>
        <v/>
      </c>
      <c r="AF28" t="str">
        <f t="shared" si="32"/>
        <v/>
      </c>
      <c r="AG28">
        <v>22</v>
      </c>
      <c r="AH28" s="106" t="str">
        <f t="shared" si="33"/>
        <v/>
      </c>
      <c r="AI28">
        <f t="shared" si="38"/>
        <v>0</v>
      </c>
      <c r="AJ28">
        <f t="shared" si="34"/>
        <v>0</v>
      </c>
      <c r="AK28">
        <f t="shared" si="34"/>
        <v>0</v>
      </c>
      <c r="AL28">
        <f t="shared" si="34"/>
        <v>0</v>
      </c>
      <c r="AM28">
        <f t="shared" si="34"/>
        <v>0</v>
      </c>
      <c r="AN28">
        <f t="shared" si="34"/>
        <v>0</v>
      </c>
      <c r="AO28">
        <f t="shared" si="34"/>
        <v>0</v>
      </c>
      <c r="AP28">
        <f t="shared" si="34"/>
        <v>0</v>
      </c>
      <c r="AS28" t="str">
        <f t="shared" si="14"/>
        <v/>
      </c>
      <c r="AT28" t="str">
        <f t="shared" si="15"/>
        <v/>
      </c>
      <c r="AU28" t="str">
        <f t="shared" si="16"/>
        <v/>
      </c>
      <c r="AV28" t="str">
        <f t="shared" si="17"/>
        <v/>
      </c>
      <c r="AW28" s="4" t="str">
        <f t="shared" si="18"/>
        <v>999:99.99</v>
      </c>
    </row>
    <row r="29" spans="1:49" ht="14.25" customHeight="1">
      <c r="A29" s="16" t="str">
        <f t="shared" si="35"/>
        <v/>
      </c>
      <c r="B29" s="21" t="str">
        <f>IF(F29="","",リレーオーダー用紙!$N$4)</f>
        <v/>
      </c>
      <c r="C29" s="22" t="str">
        <f t="shared" si="30"/>
        <v/>
      </c>
      <c r="D29" s="22" t="str">
        <f t="shared" si="36"/>
        <v/>
      </c>
      <c r="E29" s="89"/>
      <c r="F29" s="90"/>
      <c r="G29" s="90"/>
      <c r="H29" s="90"/>
      <c r="I29" s="90"/>
      <c r="J29" s="42" t="str">
        <f t="shared" si="37"/>
        <v/>
      </c>
      <c r="K29">
        <v>23</v>
      </c>
      <c r="L29" t="str">
        <f>IF(K29&lt;=K$6,VLOOKUP(K29,申込一覧表!Z:AA,2,0),"")</f>
        <v/>
      </c>
      <c r="M29">
        <f>IF(K29&lt;=K$6,VLOOKUP(K29,申込一覧表!Z:AB,3,0),0)</f>
        <v>0</v>
      </c>
      <c r="N29" s="24" t="str">
        <f t="shared" si="11"/>
        <v/>
      </c>
      <c r="O29" t="str">
        <f>IF(K29&lt;=K$6,VLOOKUP(K29,申込一覧表!Z:AG,8,0),"")</f>
        <v/>
      </c>
      <c r="P29" t="str">
        <f>IF(K29&lt;=K$6,VLOOKUP(K29,申込一覧表!Z:AD,5,0),"")</f>
        <v/>
      </c>
      <c r="Q29">
        <f t="shared" si="2"/>
        <v>56</v>
      </c>
      <c r="R29">
        <f t="shared" si="3"/>
        <v>56</v>
      </c>
      <c r="S29">
        <f t="shared" si="4"/>
        <v>28</v>
      </c>
      <c r="T29">
        <f t="shared" si="12"/>
        <v>0</v>
      </c>
      <c r="U29" t="str">
        <f t="shared" si="31"/>
        <v/>
      </c>
      <c r="V29" t="str">
        <f t="shared" si="31"/>
        <v/>
      </c>
      <c r="W29" t="str">
        <f t="shared" si="31"/>
        <v/>
      </c>
      <c r="X29" t="str">
        <f t="shared" si="31"/>
        <v/>
      </c>
      <c r="AC29" t="str">
        <f t="shared" si="32"/>
        <v/>
      </c>
      <c r="AD29" t="str">
        <f t="shared" si="32"/>
        <v/>
      </c>
      <c r="AE29" t="str">
        <f t="shared" si="32"/>
        <v/>
      </c>
      <c r="AF29" t="str">
        <f t="shared" si="32"/>
        <v/>
      </c>
      <c r="AG29">
        <v>23</v>
      </c>
      <c r="AH29" s="106" t="str">
        <f t="shared" si="33"/>
        <v/>
      </c>
      <c r="AI29">
        <f t="shared" si="38"/>
        <v>0</v>
      </c>
      <c r="AJ29">
        <f t="shared" si="34"/>
        <v>0</v>
      </c>
      <c r="AK29">
        <f t="shared" si="34"/>
        <v>0</v>
      </c>
      <c r="AL29">
        <f t="shared" si="34"/>
        <v>0</v>
      </c>
      <c r="AM29">
        <f t="shared" si="34"/>
        <v>0</v>
      </c>
      <c r="AN29">
        <f t="shared" si="34"/>
        <v>0</v>
      </c>
      <c r="AO29">
        <f t="shared" si="34"/>
        <v>0</v>
      </c>
      <c r="AP29">
        <f t="shared" si="34"/>
        <v>0</v>
      </c>
      <c r="AS29" t="str">
        <f t="shared" si="14"/>
        <v/>
      </c>
      <c r="AT29" t="str">
        <f t="shared" si="15"/>
        <v/>
      </c>
      <c r="AU29" t="str">
        <f t="shared" si="16"/>
        <v/>
      </c>
      <c r="AV29" t="str">
        <f t="shared" si="17"/>
        <v/>
      </c>
      <c r="AW29" s="4" t="str">
        <f t="shared" si="18"/>
        <v>999:99.99</v>
      </c>
    </row>
    <row r="30" spans="1:49" ht="14.25" customHeight="1">
      <c r="A30" s="16" t="str">
        <f t="shared" si="35"/>
        <v/>
      </c>
      <c r="B30" s="21" t="str">
        <f>IF(F30="","",リレーオーダー用紙!$N$4)</f>
        <v/>
      </c>
      <c r="C30" s="22" t="str">
        <f t="shared" si="30"/>
        <v/>
      </c>
      <c r="D30" s="22" t="str">
        <f t="shared" si="36"/>
        <v/>
      </c>
      <c r="E30" s="89"/>
      <c r="F30" s="90"/>
      <c r="G30" s="90"/>
      <c r="H30" s="90"/>
      <c r="I30" s="90"/>
      <c r="J30" s="42" t="str">
        <f t="shared" si="37"/>
        <v/>
      </c>
      <c r="K30">
        <v>24</v>
      </c>
      <c r="L30" t="str">
        <f>IF(K30&lt;=K$6,VLOOKUP(K30,申込一覧表!Z:AA,2,0),"")</f>
        <v/>
      </c>
      <c r="M30">
        <f>IF(K30&lt;=K$6,VLOOKUP(K30,申込一覧表!Z:AB,3,0),0)</f>
        <v>0</v>
      </c>
      <c r="N30" s="24" t="str">
        <f t="shared" si="11"/>
        <v/>
      </c>
      <c r="O30" t="str">
        <f>IF(K30&lt;=K$6,VLOOKUP(K30,申込一覧表!Z:AG,8,0),"")</f>
        <v/>
      </c>
      <c r="P30" t="str">
        <f>IF(K30&lt;=K$6,VLOOKUP(K30,申込一覧表!Z:AD,5,0),"")</f>
        <v/>
      </c>
      <c r="Q30">
        <f t="shared" si="2"/>
        <v>56</v>
      </c>
      <c r="R30">
        <f t="shared" si="3"/>
        <v>56</v>
      </c>
      <c r="S30">
        <f t="shared" si="4"/>
        <v>28</v>
      </c>
      <c r="T30">
        <f t="shared" si="12"/>
        <v>0</v>
      </c>
      <c r="U30" t="str">
        <f t="shared" si="31"/>
        <v/>
      </c>
      <c r="V30" t="str">
        <f t="shared" si="31"/>
        <v/>
      </c>
      <c r="W30" t="str">
        <f t="shared" si="31"/>
        <v/>
      </c>
      <c r="X30" t="str">
        <f t="shared" si="31"/>
        <v/>
      </c>
      <c r="AC30" t="str">
        <f t="shared" si="32"/>
        <v/>
      </c>
      <c r="AD30" t="str">
        <f t="shared" si="32"/>
        <v/>
      </c>
      <c r="AE30" t="str">
        <f t="shared" si="32"/>
        <v/>
      </c>
      <c r="AF30" t="str">
        <f t="shared" si="32"/>
        <v/>
      </c>
      <c r="AG30">
        <v>24</v>
      </c>
      <c r="AH30" s="106" t="str">
        <f t="shared" si="33"/>
        <v/>
      </c>
      <c r="AI30">
        <f t="shared" si="38"/>
        <v>0</v>
      </c>
      <c r="AJ30">
        <f t="shared" si="34"/>
        <v>0</v>
      </c>
      <c r="AK30">
        <f t="shared" si="34"/>
        <v>0</v>
      </c>
      <c r="AL30">
        <f t="shared" si="34"/>
        <v>0</v>
      </c>
      <c r="AM30">
        <f t="shared" si="34"/>
        <v>0</v>
      </c>
      <c r="AN30">
        <f t="shared" si="34"/>
        <v>0</v>
      </c>
      <c r="AO30">
        <f t="shared" si="34"/>
        <v>0</v>
      </c>
      <c r="AP30">
        <f t="shared" si="34"/>
        <v>0</v>
      </c>
      <c r="AS30" t="str">
        <f t="shared" si="14"/>
        <v/>
      </c>
      <c r="AT30" t="str">
        <f t="shared" si="15"/>
        <v/>
      </c>
      <c r="AU30" t="str">
        <f t="shared" si="16"/>
        <v/>
      </c>
      <c r="AV30" t="str">
        <f t="shared" si="17"/>
        <v/>
      </c>
      <c r="AW30" s="4" t="str">
        <f t="shared" si="18"/>
        <v>999:99.99</v>
      </c>
    </row>
    <row r="31" spans="1:49" ht="14.25" customHeight="1">
      <c r="A31" s="16" t="str">
        <f t="shared" si="35"/>
        <v/>
      </c>
      <c r="B31" s="21" t="str">
        <f>IF(F31="","",リレーオーダー用紙!$N$4)</f>
        <v/>
      </c>
      <c r="C31" s="22" t="str">
        <f t="shared" si="30"/>
        <v/>
      </c>
      <c r="D31" s="22" t="str">
        <f t="shared" si="36"/>
        <v/>
      </c>
      <c r="E31" s="89"/>
      <c r="F31" s="90"/>
      <c r="G31" s="90"/>
      <c r="H31" s="90"/>
      <c r="I31" s="90"/>
      <c r="J31" s="42" t="str">
        <f t="shared" si="37"/>
        <v/>
      </c>
      <c r="K31">
        <v>25</v>
      </c>
      <c r="L31" t="str">
        <f>IF(K31&lt;=K$6,VLOOKUP(K31,申込一覧表!Z:AA,2,0),"")</f>
        <v/>
      </c>
      <c r="M31">
        <f>IF(K31&lt;=K$6,VLOOKUP(K31,申込一覧表!Z:AB,3,0),0)</f>
        <v>0</v>
      </c>
      <c r="N31" s="24" t="str">
        <f t="shared" si="11"/>
        <v/>
      </c>
      <c r="O31" t="str">
        <f>IF(K31&lt;=K$6,VLOOKUP(K31,申込一覧表!Z:AG,8,0),"")</f>
        <v/>
      </c>
      <c r="P31" t="str">
        <f>IF(K31&lt;=K$6,VLOOKUP(K31,申込一覧表!Z:AD,5,0),"")</f>
        <v/>
      </c>
      <c r="Q31">
        <f t="shared" si="2"/>
        <v>56</v>
      </c>
      <c r="R31">
        <f t="shared" si="3"/>
        <v>56</v>
      </c>
      <c r="S31">
        <f t="shared" si="4"/>
        <v>28</v>
      </c>
      <c r="T31">
        <f t="shared" si="12"/>
        <v>0</v>
      </c>
      <c r="U31" t="str">
        <f t="shared" si="31"/>
        <v/>
      </c>
      <c r="V31" t="str">
        <f t="shared" si="31"/>
        <v/>
      </c>
      <c r="W31" t="str">
        <f t="shared" si="31"/>
        <v/>
      </c>
      <c r="X31" t="str">
        <f t="shared" si="31"/>
        <v/>
      </c>
      <c r="AC31" t="str">
        <f t="shared" si="32"/>
        <v/>
      </c>
      <c r="AD31" t="str">
        <f t="shared" si="32"/>
        <v/>
      </c>
      <c r="AE31" t="str">
        <f t="shared" si="32"/>
        <v/>
      </c>
      <c r="AF31" t="str">
        <f t="shared" si="32"/>
        <v/>
      </c>
      <c r="AG31">
        <v>25</v>
      </c>
      <c r="AH31" s="106" t="str">
        <f t="shared" si="33"/>
        <v/>
      </c>
      <c r="AI31">
        <f t="shared" si="38"/>
        <v>0</v>
      </c>
      <c r="AJ31">
        <f t="shared" si="34"/>
        <v>0</v>
      </c>
      <c r="AK31">
        <f t="shared" si="34"/>
        <v>0</v>
      </c>
      <c r="AL31">
        <f t="shared" si="34"/>
        <v>0</v>
      </c>
      <c r="AM31">
        <f t="shared" si="34"/>
        <v>0</v>
      </c>
      <c r="AN31">
        <f t="shared" si="34"/>
        <v>0</v>
      </c>
      <c r="AO31">
        <f t="shared" si="34"/>
        <v>0</v>
      </c>
      <c r="AP31">
        <f t="shared" si="34"/>
        <v>0</v>
      </c>
      <c r="AS31" t="str">
        <f t="shared" si="14"/>
        <v/>
      </c>
      <c r="AT31" t="str">
        <f t="shared" si="15"/>
        <v/>
      </c>
      <c r="AU31" t="str">
        <f t="shared" si="16"/>
        <v/>
      </c>
      <c r="AV31" t="str">
        <f t="shared" si="17"/>
        <v/>
      </c>
      <c r="AW31" s="4" t="str">
        <f t="shared" si="18"/>
        <v>999:99.99</v>
      </c>
    </row>
    <row r="32" spans="1:49" ht="14.25" customHeight="1">
      <c r="A32" s="25"/>
      <c r="B32" s="26"/>
      <c r="C32" s="105"/>
      <c r="D32" s="27"/>
      <c r="E32" s="28"/>
      <c r="F32" s="29"/>
      <c r="G32" s="29"/>
      <c r="H32" s="29"/>
      <c r="I32" s="29"/>
      <c r="J32" s="29"/>
      <c r="K32">
        <v>26</v>
      </c>
      <c r="L32" t="str">
        <f>IF(K32&lt;=K$6,VLOOKUP(K32,申込一覧表!Z:AA,2,0),"")</f>
        <v/>
      </c>
      <c r="M32">
        <f>IF(K32&lt;=K$6,VLOOKUP(K32,申込一覧表!Z:AB,3,0),0)</f>
        <v>0</v>
      </c>
      <c r="N32" s="24" t="str">
        <f t="shared" si="11"/>
        <v/>
      </c>
      <c r="O32" t="str">
        <f>IF(K32&lt;=K$6,VLOOKUP(K32,申込一覧表!Z:AG,8,0),"")</f>
        <v/>
      </c>
      <c r="P32" t="str">
        <f>IF(K32&lt;=K$6,VLOOKUP(K32,申込一覧表!Z:AD,5,0),"")</f>
        <v/>
      </c>
      <c r="Q32">
        <f t="shared" si="2"/>
        <v>56</v>
      </c>
      <c r="R32">
        <f t="shared" si="3"/>
        <v>56</v>
      </c>
      <c r="S32">
        <f t="shared" si="4"/>
        <v>28</v>
      </c>
      <c r="T32">
        <f t="shared" si="12"/>
        <v>0</v>
      </c>
      <c r="AG32">
        <v>26</v>
      </c>
      <c r="AH32" t="str">
        <f>IF(F32="","",IF(D32&lt;120,"119",IF(D32&lt;160,"120",IF(D32&lt;200,"160",IF(D32&lt;240,"200",IF(D32&lt;280,"240",IF(D32&lt;320,"280","320")))))))</f>
        <v/>
      </c>
      <c r="AI32">
        <f t="shared" ref="AI32:AP32" si="39">SUM(AI25:AI31)</f>
        <v>0</v>
      </c>
      <c r="AJ32">
        <f t="shared" si="39"/>
        <v>0</v>
      </c>
      <c r="AK32">
        <f t="shared" si="39"/>
        <v>0</v>
      </c>
      <c r="AL32">
        <f t="shared" si="39"/>
        <v>0</v>
      </c>
      <c r="AM32">
        <f t="shared" si="39"/>
        <v>0</v>
      </c>
      <c r="AN32">
        <f t="shared" si="39"/>
        <v>0</v>
      </c>
      <c r="AO32">
        <f t="shared" si="39"/>
        <v>0</v>
      </c>
      <c r="AP32">
        <f t="shared" si="39"/>
        <v>0</v>
      </c>
      <c r="AQ32">
        <f>MAX(AI32:AP32)</f>
        <v>0</v>
      </c>
      <c r="AR32">
        <f>SUM(AI32:AP32)</f>
        <v>0</v>
      </c>
      <c r="AS32" t="str">
        <f t="shared" si="14"/>
        <v/>
      </c>
      <c r="AT32" t="str">
        <f t="shared" si="15"/>
        <v/>
      </c>
      <c r="AU32" t="str">
        <f t="shared" si="16"/>
        <v/>
      </c>
      <c r="AV32" t="str">
        <f t="shared" si="17"/>
        <v/>
      </c>
      <c r="AW32" s="4"/>
    </row>
    <row r="33" spans="1:49" s="14" customFormat="1" ht="14.25" customHeight="1">
      <c r="A33" s="30" t="s">
        <v>62</v>
      </c>
      <c r="B33" s="19"/>
      <c r="C33" s="19"/>
      <c r="D33" s="19"/>
      <c r="E33" s="19"/>
      <c r="F33" s="20" t="str">
        <f>IF(AQ41&gt;1,"区分の重複があります!!","")</f>
        <v/>
      </c>
      <c r="G33" s="19"/>
      <c r="H33" s="19"/>
      <c r="I33" s="19"/>
      <c r="K33">
        <v>27</v>
      </c>
      <c r="L33" t="str">
        <f>IF(K33&lt;=K$6,VLOOKUP(K33,申込一覧表!Z:AA,2,0),"")</f>
        <v/>
      </c>
      <c r="M33">
        <f>IF(K33&lt;=K$6,VLOOKUP(K33,申込一覧表!Z:AB,3,0),0)</f>
        <v>0</v>
      </c>
      <c r="N33" s="24" t="str">
        <f t="shared" si="11"/>
        <v/>
      </c>
      <c r="O33" t="str">
        <f>IF(K33&lt;=K$6,VLOOKUP(K33,申込一覧表!Z:AG,8,0),"")</f>
        <v/>
      </c>
      <c r="P33" t="str">
        <f>IF(K33&lt;=K$6,VLOOKUP(K33,申込一覧表!Z:AD,5,0),"")</f>
        <v/>
      </c>
      <c r="Q33">
        <f t="shared" si="2"/>
        <v>56</v>
      </c>
      <c r="R33">
        <f t="shared" si="3"/>
        <v>56</v>
      </c>
      <c r="S33">
        <f t="shared" si="4"/>
        <v>28</v>
      </c>
      <c r="T33">
        <f t="shared" si="12"/>
        <v>0</v>
      </c>
      <c r="U33"/>
      <c r="V33"/>
      <c r="W33"/>
      <c r="X33"/>
      <c r="Y33"/>
      <c r="Z33"/>
      <c r="AA33"/>
      <c r="AB33"/>
      <c r="AC33"/>
      <c r="AD33"/>
      <c r="AE33"/>
      <c r="AF33"/>
      <c r="AG33">
        <v>27</v>
      </c>
      <c r="AS33"/>
      <c r="AT33" t="str">
        <f t="shared" si="15"/>
        <v/>
      </c>
      <c r="AU33" t="str">
        <f t="shared" si="16"/>
        <v/>
      </c>
      <c r="AV33" t="str">
        <f t="shared" si="17"/>
        <v/>
      </c>
      <c r="AW33" s="4"/>
    </row>
    <row r="34" spans="1:49" ht="14.25" customHeight="1">
      <c r="A34" s="16" t="str">
        <f>IF(F34="","",1)</f>
        <v/>
      </c>
      <c r="B34" s="21" t="str">
        <f>IF(F34="","",リレーオーダー用紙!$N$4)</f>
        <v/>
      </c>
      <c r="C34" s="22" t="str">
        <f t="shared" ref="C34:C40" si="40">IF(D34="","",IF(D34&lt;120,119,FLOOR(D34,40)))</f>
        <v/>
      </c>
      <c r="D34" s="22" t="str">
        <f>IF(SUM(U34:X34)=0,"",SUM(U34:X34))</f>
        <v/>
      </c>
      <c r="E34" s="89"/>
      <c r="F34" s="90"/>
      <c r="G34" s="90"/>
      <c r="H34" s="90"/>
      <c r="I34" s="90"/>
      <c r="J34" s="42" t="str">
        <f>IF(COUNTIF(AC34:AF34,"&gt;1")&gt;0,"泳者重複!!","")</f>
        <v/>
      </c>
      <c r="K34">
        <v>28</v>
      </c>
      <c r="L34" t="str">
        <f>IF(K34&lt;=K$6,VLOOKUP(K34,申込一覧表!Z:AA,2,0),"")</f>
        <v/>
      </c>
      <c r="M34">
        <f>IF(K34&lt;=K$6,VLOOKUP(K34,申込一覧表!Z:AB,3,0),0)</f>
        <v>0</v>
      </c>
      <c r="N34" s="24" t="str">
        <f t="shared" si="11"/>
        <v/>
      </c>
      <c r="O34" t="str">
        <f>IF(K34&lt;=K$6,VLOOKUP(K34,申込一覧表!Z:AG,8,0),"")</f>
        <v/>
      </c>
      <c r="P34" t="str">
        <f>IF(K34&lt;=K$6,VLOOKUP(K34,申込一覧表!Z:AD,5,0),"")</f>
        <v/>
      </c>
      <c r="Q34">
        <f t="shared" si="2"/>
        <v>56</v>
      </c>
      <c r="R34">
        <f t="shared" si="3"/>
        <v>56</v>
      </c>
      <c r="S34">
        <f t="shared" si="4"/>
        <v>28</v>
      </c>
      <c r="T34">
        <f t="shared" si="12"/>
        <v>0</v>
      </c>
      <c r="U34" t="str">
        <f t="shared" ref="U34:X40" si="41">IF(F34="","",VLOOKUP(F34,$N$7:$O$87,2,0))</f>
        <v/>
      </c>
      <c r="V34" t="str">
        <f t="shared" si="41"/>
        <v/>
      </c>
      <c r="W34" t="str">
        <f t="shared" si="41"/>
        <v/>
      </c>
      <c r="X34" t="str">
        <f t="shared" si="41"/>
        <v/>
      </c>
      <c r="AC34" t="str">
        <f t="shared" ref="AC34:AF40" si="42">IF(F34="","",VLOOKUP(F34,$N$7:$T$87,5,0))</f>
        <v/>
      </c>
      <c r="AD34" t="str">
        <f t="shared" si="42"/>
        <v/>
      </c>
      <c r="AE34" t="str">
        <f t="shared" si="42"/>
        <v/>
      </c>
      <c r="AF34" t="str">
        <f t="shared" si="42"/>
        <v/>
      </c>
      <c r="AG34">
        <v>28</v>
      </c>
      <c r="AH34" s="106" t="str">
        <f t="shared" ref="AH34:AH40" si="43">C34</f>
        <v/>
      </c>
      <c r="AI34">
        <f>IF(AI$6=$AH34,1,0)</f>
        <v>0</v>
      </c>
      <c r="AJ34">
        <f t="shared" ref="AJ34:AP40" si="44">IF(AJ$6=$AH34,1,0)</f>
        <v>0</v>
      </c>
      <c r="AK34">
        <f t="shared" si="44"/>
        <v>0</v>
      </c>
      <c r="AL34">
        <f t="shared" si="44"/>
        <v>0</v>
      </c>
      <c r="AM34">
        <f t="shared" si="44"/>
        <v>0</v>
      </c>
      <c r="AN34">
        <f t="shared" si="44"/>
        <v>0</v>
      </c>
      <c r="AO34">
        <f t="shared" si="44"/>
        <v>0</v>
      </c>
      <c r="AP34">
        <f t="shared" si="44"/>
        <v>0</v>
      </c>
      <c r="AS34" t="str">
        <f t="shared" si="14"/>
        <v/>
      </c>
      <c r="AT34" t="str">
        <f t="shared" si="15"/>
        <v/>
      </c>
      <c r="AU34" t="str">
        <f t="shared" si="16"/>
        <v/>
      </c>
      <c r="AV34" t="str">
        <f t="shared" si="17"/>
        <v/>
      </c>
      <c r="AW34" s="4" t="str">
        <f t="shared" si="18"/>
        <v>999:99.99</v>
      </c>
    </row>
    <row r="35" spans="1:49" ht="14.25" customHeight="1">
      <c r="A35" s="16" t="str">
        <f t="shared" ref="A35:A40" si="45">IF(F35="","",A34+1)</f>
        <v/>
      </c>
      <c r="B35" s="21" t="str">
        <f>IF(F35="","",リレーオーダー用紙!$N$4)</f>
        <v/>
      </c>
      <c r="C35" s="22" t="str">
        <f t="shared" si="40"/>
        <v/>
      </c>
      <c r="D35" s="22" t="str">
        <f t="shared" ref="D35:D40" si="46">IF(SUM(U35:X35)=0,"",SUM(U35:X35))</f>
        <v/>
      </c>
      <c r="E35" s="89"/>
      <c r="F35" s="90"/>
      <c r="G35" s="90"/>
      <c r="H35" s="90"/>
      <c r="I35" s="90"/>
      <c r="J35" s="42" t="str">
        <f t="shared" ref="J35:J40" si="47">IF(COUNTIF(AC35:AF35,"&gt;1")&gt;0,"泳者重複!!","")</f>
        <v/>
      </c>
      <c r="K35">
        <v>29</v>
      </c>
      <c r="L35" t="str">
        <f>IF(K35&lt;=K$6,VLOOKUP(K35,申込一覧表!Z:AA,2,0),"")</f>
        <v/>
      </c>
      <c r="M35">
        <f>IF(K35&lt;=K$6,VLOOKUP(K35,申込一覧表!Z:AB,3,0),0)</f>
        <v>0</v>
      </c>
      <c r="N35" s="24" t="str">
        <f t="shared" si="11"/>
        <v/>
      </c>
      <c r="O35" t="str">
        <f>IF(K35&lt;=K$6,VLOOKUP(K35,申込一覧表!Z:AG,8,0),"")</f>
        <v/>
      </c>
      <c r="P35" t="str">
        <f>IF(K35&lt;=K$6,VLOOKUP(K35,申込一覧表!Z:AD,5,0),"")</f>
        <v/>
      </c>
      <c r="Q35">
        <f t="shared" si="2"/>
        <v>56</v>
      </c>
      <c r="R35">
        <f t="shared" si="3"/>
        <v>56</v>
      </c>
      <c r="S35">
        <f t="shared" si="4"/>
        <v>28</v>
      </c>
      <c r="T35">
        <f t="shared" si="12"/>
        <v>0</v>
      </c>
      <c r="U35" t="str">
        <f t="shared" si="41"/>
        <v/>
      </c>
      <c r="V35" t="str">
        <f t="shared" si="41"/>
        <v/>
      </c>
      <c r="W35" t="str">
        <f t="shared" si="41"/>
        <v/>
      </c>
      <c r="X35" t="str">
        <f t="shared" si="41"/>
        <v/>
      </c>
      <c r="AC35" t="str">
        <f t="shared" si="42"/>
        <v/>
      </c>
      <c r="AD35" t="str">
        <f t="shared" si="42"/>
        <v/>
      </c>
      <c r="AE35" t="str">
        <f t="shared" si="42"/>
        <v/>
      </c>
      <c r="AF35" t="str">
        <f t="shared" si="42"/>
        <v/>
      </c>
      <c r="AG35">
        <v>29</v>
      </c>
      <c r="AH35" s="106" t="str">
        <f t="shared" si="43"/>
        <v/>
      </c>
      <c r="AI35">
        <f t="shared" ref="AI35:AI40" si="48">IF(AI$6=$AH35,1,0)</f>
        <v>0</v>
      </c>
      <c r="AJ35">
        <f t="shared" si="44"/>
        <v>0</v>
      </c>
      <c r="AK35">
        <f t="shared" si="44"/>
        <v>0</v>
      </c>
      <c r="AL35">
        <f t="shared" si="44"/>
        <v>0</v>
      </c>
      <c r="AM35">
        <f t="shared" si="44"/>
        <v>0</v>
      </c>
      <c r="AN35">
        <f t="shared" si="44"/>
        <v>0</v>
      </c>
      <c r="AO35">
        <f t="shared" si="44"/>
        <v>0</v>
      </c>
      <c r="AP35">
        <f t="shared" si="44"/>
        <v>0</v>
      </c>
      <c r="AS35" t="str">
        <f t="shared" si="14"/>
        <v/>
      </c>
      <c r="AT35" t="str">
        <f t="shared" si="15"/>
        <v/>
      </c>
      <c r="AU35" t="str">
        <f t="shared" si="16"/>
        <v/>
      </c>
      <c r="AV35" t="str">
        <f t="shared" si="17"/>
        <v/>
      </c>
      <c r="AW35" s="4" t="str">
        <f t="shared" si="18"/>
        <v>999:99.99</v>
      </c>
    </row>
    <row r="36" spans="1:49" ht="14.25" customHeight="1">
      <c r="A36" s="16" t="str">
        <f t="shared" si="45"/>
        <v/>
      </c>
      <c r="B36" s="21" t="str">
        <f>IF(F36="","",リレーオーダー用紙!$N$4)</f>
        <v/>
      </c>
      <c r="C36" s="22" t="str">
        <f t="shared" si="40"/>
        <v/>
      </c>
      <c r="D36" s="22" t="str">
        <f t="shared" si="46"/>
        <v/>
      </c>
      <c r="E36" s="89"/>
      <c r="F36" s="90"/>
      <c r="G36" s="90"/>
      <c r="H36" s="90"/>
      <c r="I36" s="90"/>
      <c r="J36" s="42" t="str">
        <f t="shared" si="47"/>
        <v/>
      </c>
      <c r="K36">
        <v>30</v>
      </c>
      <c r="L36" t="str">
        <f>IF(K36&lt;=K$6,VLOOKUP(K36,申込一覧表!Z:AA,2,0),"")</f>
        <v/>
      </c>
      <c r="M36">
        <f>IF(K36&lt;=K$6,VLOOKUP(K36,申込一覧表!Z:AB,3,0),0)</f>
        <v>0</v>
      </c>
      <c r="N36" s="24" t="str">
        <f t="shared" si="11"/>
        <v/>
      </c>
      <c r="O36" t="str">
        <f>IF(K36&lt;=K$6,VLOOKUP(K36,申込一覧表!Z:AG,8,0),"")</f>
        <v/>
      </c>
      <c r="P36" t="str">
        <f>IF(K36&lt;=K$6,VLOOKUP(K36,申込一覧表!Z:AD,5,0),"")</f>
        <v/>
      </c>
      <c r="Q36">
        <f t="shared" si="2"/>
        <v>56</v>
      </c>
      <c r="R36">
        <f t="shared" si="3"/>
        <v>56</v>
      </c>
      <c r="S36">
        <f t="shared" si="4"/>
        <v>28</v>
      </c>
      <c r="T36">
        <f t="shared" si="12"/>
        <v>0</v>
      </c>
      <c r="U36" t="str">
        <f t="shared" si="41"/>
        <v/>
      </c>
      <c r="V36" t="str">
        <f t="shared" si="41"/>
        <v/>
      </c>
      <c r="W36" t="str">
        <f t="shared" si="41"/>
        <v/>
      </c>
      <c r="X36" t="str">
        <f t="shared" si="41"/>
        <v/>
      </c>
      <c r="AC36" t="str">
        <f t="shared" si="42"/>
        <v/>
      </c>
      <c r="AD36" t="str">
        <f t="shared" si="42"/>
        <v/>
      </c>
      <c r="AE36" t="str">
        <f t="shared" si="42"/>
        <v/>
      </c>
      <c r="AF36" t="str">
        <f t="shared" si="42"/>
        <v/>
      </c>
      <c r="AG36">
        <v>30</v>
      </c>
      <c r="AH36" s="106" t="str">
        <f t="shared" si="43"/>
        <v/>
      </c>
      <c r="AI36">
        <f t="shared" si="48"/>
        <v>0</v>
      </c>
      <c r="AJ36">
        <f t="shared" si="44"/>
        <v>0</v>
      </c>
      <c r="AK36">
        <f t="shared" si="44"/>
        <v>0</v>
      </c>
      <c r="AL36">
        <f t="shared" si="44"/>
        <v>0</v>
      </c>
      <c r="AM36">
        <f t="shared" si="44"/>
        <v>0</v>
      </c>
      <c r="AN36">
        <f t="shared" si="44"/>
        <v>0</v>
      </c>
      <c r="AO36">
        <f t="shared" si="44"/>
        <v>0</v>
      </c>
      <c r="AP36">
        <f t="shared" si="44"/>
        <v>0</v>
      </c>
      <c r="AS36" t="str">
        <f t="shared" si="14"/>
        <v/>
      </c>
      <c r="AT36" t="str">
        <f t="shared" si="15"/>
        <v/>
      </c>
      <c r="AU36" t="str">
        <f t="shared" si="16"/>
        <v/>
      </c>
      <c r="AV36" t="str">
        <f t="shared" si="17"/>
        <v/>
      </c>
      <c r="AW36" s="4" t="str">
        <f t="shared" si="18"/>
        <v>999:99.99</v>
      </c>
    </row>
    <row r="37" spans="1:49" ht="14.25" customHeight="1">
      <c r="A37" s="16" t="str">
        <f t="shared" si="45"/>
        <v/>
      </c>
      <c r="B37" s="21" t="str">
        <f>IF(F37="","",リレーオーダー用紙!$N$4)</f>
        <v/>
      </c>
      <c r="C37" s="22" t="str">
        <f t="shared" si="40"/>
        <v/>
      </c>
      <c r="D37" s="22" t="str">
        <f t="shared" si="46"/>
        <v/>
      </c>
      <c r="E37" s="89"/>
      <c r="F37" s="90"/>
      <c r="G37" s="90"/>
      <c r="H37" s="90"/>
      <c r="I37" s="90"/>
      <c r="J37" s="42" t="str">
        <f t="shared" si="47"/>
        <v/>
      </c>
      <c r="K37">
        <v>31</v>
      </c>
      <c r="L37" t="str">
        <f>IF(K37&lt;=K$6,VLOOKUP(K37,申込一覧表!Z:AA,2,0),"")</f>
        <v/>
      </c>
      <c r="M37">
        <f>IF(K37&lt;=K$6,VLOOKUP(K37,申込一覧表!Z:AB,3,0),0)</f>
        <v>0</v>
      </c>
      <c r="N37" s="24" t="str">
        <f t="shared" si="11"/>
        <v/>
      </c>
      <c r="O37" t="str">
        <f>IF(K37&lt;=K$6,VLOOKUP(K37,申込一覧表!Z:AG,8,0),"")</f>
        <v/>
      </c>
      <c r="P37" t="str">
        <f>IF(K37&lt;=K$6,VLOOKUP(K37,申込一覧表!Z:AD,5,0),"")</f>
        <v/>
      </c>
      <c r="Q37">
        <f t="shared" si="2"/>
        <v>56</v>
      </c>
      <c r="R37">
        <f t="shared" si="3"/>
        <v>56</v>
      </c>
      <c r="S37">
        <f t="shared" si="4"/>
        <v>28</v>
      </c>
      <c r="T37">
        <f t="shared" si="12"/>
        <v>0</v>
      </c>
      <c r="U37" t="str">
        <f t="shared" si="41"/>
        <v/>
      </c>
      <c r="V37" t="str">
        <f t="shared" si="41"/>
        <v/>
      </c>
      <c r="W37" t="str">
        <f t="shared" si="41"/>
        <v/>
      </c>
      <c r="X37" t="str">
        <f t="shared" si="41"/>
        <v/>
      </c>
      <c r="AC37" t="str">
        <f t="shared" si="42"/>
        <v/>
      </c>
      <c r="AD37" t="str">
        <f t="shared" si="42"/>
        <v/>
      </c>
      <c r="AE37" t="str">
        <f t="shared" si="42"/>
        <v/>
      </c>
      <c r="AF37" t="str">
        <f t="shared" si="42"/>
        <v/>
      </c>
      <c r="AG37">
        <v>31</v>
      </c>
      <c r="AH37" s="106" t="str">
        <f t="shared" si="43"/>
        <v/>
      </c>
      <c r="AI37">
        <f t="shared" si="48"/>
        <v>0</v>
      </c>
      <c r="AJ37">
        <f t="shared" si="44"/>
        <v>0</v>
      </c>
      <c r="AK37">
        <f t="shared" si="44"/>
        <v>0</v>
      </c>
      <c r="AL37">
        <f t="shared" si="44"/>
        <v>0</v>
      </c>
      <c r="AM37">
        <f t="shared" si="44"/>
        <v>0</v>
      </c>
      <c r="AN37">
        <f t="shared" si="44"/>
        <v>0</v>
      </c>
      <c r="AO37">
        <f t="shared" si="44"/>
        <v>0</v>
      </c>
      <c r="AP37">
        <f t="shared" si="44"/>
        <v>0</v>
      </c>
      <c r="AS37" t="str">
        <f t="shared" si="14"/>
        <v/>
      </c>
      <c r="AT37" t="str">
        <f t="shared" si="15"/>
        <v/>
      </c>
      <c r="AU37" t="str">
        <f t="shared" si="16"/>
        <v/>
      </c>
      <c r="AV37" t="str">
        <f t="shared" si="17"/>
        <v/>
      </c>
      <c r="AW37" s="4" t="str">
        <f t="shared" si="18"/>
        <v>999:99.99</v>
      </c>
    </row>
    <row r="38" spans="1:49" ht="14.25" customHeight="1">
      <c r="A38" s="16" t="str">
        <f t="shared" si="45"/>
        <v/>
      </c>
      <c r="B38" s="21" t="str">
        <f>IF(F38="","",リレーオーダー用紙!$N$4)</f>
        <v/>
      </c>
      <c r="C38" s="22" t="str">
        <f t="shared" si="40"/>
        <v/>
      </c>
      <c r="D38" s="22" t="str">
        <f t="shared" si="46"/>
        <v/>
      </c>
      <c r="E38" s="89"/>
      <c r="F38" s="90"/>
      <c r="G38" s="90"/>
      <c r="H38" s="90"/>
      <c r="I38" s="90"/>
      <c r="J38" s="42" t="str">
        <f t="shared" si="47"/>
        <v/>
      </c>
      <c r="K38">
        <v>32</v>
      </c>
      <c r="L38" t="str">
        <f>IF(K38&lt;=K$6,VLOOKUP(K38,申込一覧表!Z:AA,2,0),"")</f>
        <v/>
      </c>
      <c r="M38">
        <f>IF(K38&lt;=K$6,VLOOKUP(K38,申込一覧表!Z:AB,3,0),0)</f>
        <v>0</v>
      </c>
      <c r="N38" s="24" t="str">
        <f t="shared" si="11"/>
        <v/>
      </c>
      <c r="O38" t="str">
        <f>IF(K38&lt;=K$6,VLOOKUP(K38,申込一覧表!Z:AG,8,0),"")</f>
        <v/>
      </c>
      <c r="P38" t="str">
        <f>IF(K38&lt;=K$6,VLOOKUP(K38,申込一覧表!Z:AD,5,0),"")</f>
        <v/>
      </c>
      <c r="Q38">
        <f t="shared" si="2"/>
        <v>56</v>
      </c>
      <c r="R38">
        <f t="shared" si="3"/>
        <v>56</v>
      </c>
      <c r="S38">
        <f t="shared" si="4"/>
        <v>28</v>
      </c>
      <c r="T38">
        <f t="shared" si="12"/>
        <v>0</v>
      </c>
      <c r="U38" t="str">
        <f t="shared" si="41"/>
        <v/>
      </c>
      <c r="V38" t="str">
        <f t="shared" si="41"/>
        <v/>
      </c>
      <c r="W38" t="str">
        <f t="shared" si="41"/>
        <v/>
      </c>
      <c r="X38" t="str">
        <f t="shared" si="41"/>
        <v/>
      </c>
      <c r="AC38" t="str">
        <f t="shared" si="42"/>
        <v/>
      </c>
      <c r="AD38" t="str">
        <f t="shared" si="42"/>
        <v/>
      </c>
      <c r="AE38" t="str">
        <f t="shared" si="42"/>
        <v/>
      </c>
      <c r="AF38" t="str">
        <f t="shared" si="42"/>
        <v/>
      </c>
      <c r="AG38">
        <v>32</v>
      </c>
      <c r="AH38" s="106" t="str">
        <f t="shared" si="43"/>
        <v/>
      </c>
      <c r="AI38">
        <f t="shared" si="48"/>
        <v>0</v>
      </c>
      <c r="AJ38">
        <f t="shared" si="44"/>
        <v>0</v>
      </c>
      <c r="AK38">
        <f t="shared" si="44"/>
        <v>0</v>
      </c>
      <c r="AL38">
        <f t="shared" si="44"/>
        <v>0</v>
      </c>
      <c r="AM38">
        <f t="shared" si="44"/>
        <v>0</v>
      </c>
      <c r="AN38">
        <f t="shared" si="44"/>
        <v>0</v>
      </c>
      <c r="AO38">
        <f t="shared" si="44"/>
        <v>0</v>
      </c>
      <c r="AP38">
        <f t="shared" si="44"/>
        <v>0</v>
      </c>
      <c r="AS38" t="str">
        <f t="shared" si="14"/>
        <v/>
      </c>
      <c r="AT38" t="str">
        <f t="shared" si="15"/>
        <v/>
      </c>
      <c r="AU38" t="str">
        <f t="shared" si="16"/>
        <v/>
      </c>
      <c r="AV38" t="str">
        <f t="shared" si="17"/>
        <v/>
      </c>
      <c r="AW38" s="4" t="str">
        <f t="shared" si="18"/>
        <v>999:99.99</v>
      </c>
    </row>
    <row r="39" spans="1:49" ht="14.25" customHeight="1">
      <c r="A39" s="16" t="str">
        <f t="shared" si="45"/>
        <v/>
      </c>
      <c r="B39" s="21" t="str">
        <f>IF(F39="","",リレーオーダー用紙!$N$4)</f>
        <v/>
      </c>
      <c r="C39" s="22" t="str">
        <f t="shared" si="40"/>
        <v/>
      </c>
      <c r="D39" s="22" t="str">
        <f t="shared" si="46"/>
        <v/>
      </c>
      <c r="E39" s="89"/>
      <c r="F39" s="90"/>
      <c r="G39" s="90"/>
      <c r="H39" s="90"/>
      <c r="I39" s="90"/>
      <c r="J39" s="42" t="str">
        <f t="shared" si="47"/>
        <v/>
      </c>
      <c r="K39">
        <v>33</v>
      </c>
      <c r="L39" t="str">
        <f>IF(K39&lt;=K$6,VLOOKUP(K39,申込一覧表!Z:AA,2,0),"")</f>
        <v/>
      </c>
      <c r="M39">
        <f>IF(K39&lt;=K$6,VLOOKUP(K39,申込一覧表!Z:AB,3,0),0)</f>
        <v>0</v>
      </c>
      <c r="N39" s="24" t="str">
        <f t="shared" si="11"/>
        <v/>
      </c>
      <c r="O39" t="str">
        <f>IF(K39&lt;=K$6,VLOOKUP(K39,申込一覧表!Z:AG,8,0),"")</f>
        <v/>
      </c>
      <c r="P39" t="str">
        <f>IF(K39&lt;=K$6,VLOOKUP(K39,申込一覧表!Z:AD,5,0),"")</f>
        <v/>
      </c>
      <c r="Q39">
        <f t="shared" ref="Q39:Q70" si="49">COUNTIF($F$7:$I$13,N39)+COUNTIF($F$25:$I$31,N39)</f>
        <v>56</v>
      </c>
      <c r="R39">
        <f t="shared" ref="R39:R70" si="50">COUNTIF($F$16:$I$22,N39)+COUNTIF($F$34:$I$40,N39)</f>
        <v>56</v>
      </c>
      <c r="S39">
        <f t="shared" si="4"/>
        <v>28</v>
      </c>
      <c r="T39">
        <f t="shared" si="12"/>
        <v>0</v>
      </c>
      <c r="U39" t="str">
        <f t="shared" si="41"/>
        <v/>
      </c>
      <c r="V39" t="str">
        <f t="shared" si="41"/>
        <v/>
      </c>
      <c r="W39" t="str">
        <f t="shared" si="41"/>
        <v/>
      </c>
      <c r="X39" t="str">
        <f t="shared" si="41"/>
        <v/>
      </c>
      <c r="AC39" t="str">
        <f t="shared" si="42"/>
        <v/>
      </c>
      <c r="AD39" t="str">
        <f t="shared" si="42"/>
        <v/>
      </c>
      <c r="AE39" t="str">
        <f t="shared" si="42"/>
        <v/>
      </c>
      <c r="AF39" t="str">
        <f t="shared" si="42"/>
        <v/>
      </c>
      <c r="AG39">
        <v>33</v>
      </c>
      <c r="AH39" s="106" t="str">
        <f t="shared" si="43"/>
        <v/>
      </c>
      <c r="AI39">
        <f t="shared" si="48"/>
        <v>0</v>
      </c>
      <c r="AJ39">
        <f t="shared" si="44"/>
        <v>0</v>
      </c>
      <c r="AK39">
        <f t="shared" si="44"/>
        <v>0</v>
      </c>
      <c r="AL39">
        <f t="shared" si="44"/>
        <v>0</v>
      </c>
      <c r="AM39">
        <f t="shared" si="44"/>
        <v>0</v>
      </c>
      <c r="AN39">
        <f t="shared" si="44"/>
        <v>0</v>
      </c>
      <c r="AO39">
        <f t="shared" si="44"/>
        <v>0</v>
      </c>
      <c r="AP39">
        <f t="shared" si="44"/>
        <v>0</v>
      </c>
      <c r="AS39" t="str">
        <f t="shared" si="14"/>
        <v/>
      </c>
      <c r="AT39" t="str">
        <f t="shared" si="15"/>
        <v/>
      </c>
      <c r="AU39" t="str">
        <f t="shared" si="16"/>
        <v/>
      </c>
      <c r="AV39" t="str">
        <f t="shared" si="17"/>
        <v/>
      </c>
      <c r="AW39" s="4" t="str">
        <f t="shared" si="18"/>
        <v>999:99.99</v>
      </c>
    </row>
    <row r="40" spans="1:49" ht="14.25" customHeight="1">
      <c r="A40" s="16" t="str">
        <f t="shared" si="45"/>
        <v/>
      </c>
      <c r="B40" s="21" t="str">
        <f>IF(F40="","",リレーオーダー用紙!$N$4)</f>
        <v/>
      </c>
      <c r="C40" s="22" t="str">
        <f t="shared" si="40"/>
        <v/>
      </c>
      <c r="D40" s="22" t="str">
        <f t="shared" si="46"/>
        <v/>
      </c>
      <c r="E40" s="89"/>
      <c r="F40" s="90"/>
      <c r="G40" s="90"/>
      <c r="H40" s="90"/>
      <c r="I40" s="90"/>
      <c r="J40" s="42" t="str">
        <f t="shared" si="47"/>
        <v/>
      </c>
      <c r="K40">
        <v>34</v>
      </c>
      <c r="L40" t="str">
        <f>IF(K40&lt;=K$6,VLOOKUP(K40,申込一覧表!Z:AA,2,0),"")</f>
        <v/>
      </c>
      <c r="M40">
        <f>IF(K40&lt;=K$6,VLOOKUP(K40,申込一覧表!Z:AB,3,0),0)</f>
        <v>0</v>
      </c>
      <c r="N40" s="24" t="str">
        <f t="shared" si="11"/>
        <v/>
      </c>
      <c r="O40" t="str">
        <f>IF(K40&lt;=K$6,VLOOKUP(K40,申込一覧表!Z:AG,8,0),"")</f>
        <v/>
      </c>
      <c r="P40" t="str">
        <f>IF(K40&lt;=K$6,VLOOKUP(K40,申込一覧表!Z:AD,5,0),"")</f>
        <v/>
      </c>
      <c r="Q40">
        <f t="shared" si="49"/>
        <v>56</v>
      </c>
      <c r="R40">
        <f t="shared" si="50"/>
        <v>56</v>
      </c>
      <c r="S40">
        <f t="shared" si="4"/>
        <v>28</v>
      </c>
      <c r="T40">
        <f t="shared" si="12"/>
        <v>0</v>
      </c>
      <c r="U40" t="str">
        <f t="shared" si="41"/>
        <v/>
      </c>
      <c r="V40" t="str">
        <f t="shared" si="41"/>
        <v/>
      </c>
      <c r="W40" t="str">
        <f t="shared" si="41"/>
        <v/>
      </c>
      <c r="X40" t="str">
        <f t="shared" si="41"/>
        <v/>
      </c>
      <c r="AC40" t="str">
        <f t="shared" si="42"/>
        <v/>
      </c>
      <c r="AD40" t="str">
        <f t="shared" si="42"/>
        <v/>
      </c>
      <c r="AE40" t="str">
        <f t="shared" si="42"/>
        <v/>
      </c>
      <c r="AF40" t="str">
        <f t="shared" si="42"/>
        <v/>
      </c>
      <c r="AG40">
        <v>34</v>
      </c>
      <c r="AH40" s="106" t="str">
        <f t="shared" si="43"/>
        <v/>
      </c>
      <c r="AI40">
        <f t="shared" si="48"/>
        <v>0</v>
      </c>
      <c r="AJ40">
        <f t="shared" si="44"/>
        <v>0</v>
      </c>
      <c r="AK40">
        <f t="shared" si="44"/>
        <v>0</v>
      </c>
      <c r="AL40">
        <f t="shared" si="44"/>
        <v>0</v>
      </c>
      <c r="AM40">
        <f t="shared" si="44"/>
        <v>0</v>
      </c>
      <c r="AN40">
        <f t="shared" si="44"/>
        <v>0</v>
      </c>
      <c r="AO40">
        <f t="shared" si="44"/>
        <v>0</v>
      </c>
      <c r="AP40">
        <f t="shared" si="44"/>
        <v>0</v>
      </c>
      <c r="AS40" t="str">
        <f t="shared" si="14"/>
        <v/>
      </c>
      <c r="AT40" t="str">
        <f t="shared" si="15"/>
        <v/>
      </c>
      <c r="AU40" t="str">
        <f t="shared" si="16"/>
        <v/>
      </c>
      <c r="AV40" t="str">
        <f t="shared" si="17"/>
        <v/>
      </c>
      <c r="AW40" s="4" t="str">
        <f t="shared" si="18"/>
        <v>999:99.99</v>
      </c>
    </row>
    <row r="41" spans="1:49" ht="14.25" customHeight="1">
      <c r="A41" s="25"/>
      <c r="B41" s="26"/>
      <c r="C41" s="105"/>
      <c r="D41" s="27"/>
      <c r="E41" s="28"/>
      <c r="F41" s="29"/>
      <c r="G41" s="29"/>
      <c r="H41" s="29"/>
      <c r="I41" s="29"/>
      <c r="J41" s="29"/>
      <c r="K41">
        <v>35</v>
      </c>
      <c r="L41" t="str">
        <f>IF(K41&lt;=K$6,VLOOKUP(K41,申込一覧表!Z:AA,2,0),"")</f>
        <v/>
      </c>
      <c r="M41">
        <f>IF(K41&lt;=K$6,VLOOKUP(K41,申込一覧表!Z:AB,3,0),0)</f>
        <v>0</v>
      </c>
      <c r="N41" s="24" t="str">
        <f t="shared" si="11"/>
        <v/>
      </c>
      <c r="O41" t="str">
        <f>IF(K41&lt;=K$6,VLOOKUP(K41,申込一覧表!Z:AG,8,0),"")</f>
        <v/>
      </c>
      <c r="P41" t="str">
        <f>IF(K41&lt;=K$6,VLOOKUP(K41,申込一覧表!Z:AD,5,0),"")</f>
        <v/>
      </c>
      <c r="Q41">
        <f t="shared" si="49"/>
        <v>56</v>
      </c>
      <c r="R41">
        <f t="shared" si="50"/>
        <v>56</v>
      </c>
      <c r="S41">
        <f t="shared" si="4"/>
        <v>28</v>
      </c>
      <c r="T41">
        <f t="shared" si="12"/>
        <v>0</v>
      </c>
      <c r="AG41">
        <v>35</v>
      </c>
      <c r="AH41" t="str">
        <f>IF(F41="","",IF(D41&lt;120,"119",IF(D41&lt;160,"120",IF(D41&lt;200,"160",IF(D41&lt;240,"200",IF(D41&lt;280,"240",IF(D41&lt;320,"280","320")))))))</f>
        <v/>
      </c>
      <c r="AI41">
        <f t="shared" ref="AI41:AP41" si="51">SUM(AI34:AI40)</f>
        <v>0</v>
      </c>
      <c r="AJ41">
        <f t="shared" si="51"/>
        <v>0</v>
      </c>
      <c r="AK41">
        <f t="shared" si="51"/>
        <v>0</v>
      </c>
      <c r="AL41">
        <f t="shared" si="51"/>
        <v>0</v>
      </c>
      <c r="AM41">
        <f t="shared" si="51"/>
        <v>0</v>
      </c>
      <c r="AN41">
        <f t="shared" si="51"/>
        <v>0</v>
      </c>
      <c r="AO41">
        <f t="shared" si="51"/>
        <v>0</v>
      </c>
      <c r="AP41">
        <f t="shared" si="51"/>
        <v>0</v>
      </c>
      <c r="AQ41">
        <f>MAX(AI41:AP41)</f>
        <v>0</v>
      </c>
      <c r="AR41">
        <f>SUM(AI41:AP41)</f>
        <v>0</v>
      </c>
      <c r="AS41" t="str">
        <f t="shared" si="14"/>
        <v/>
      </c>
      <c r="AT41" t="str">
        <f t="shared" si="15"/>
        <v/>
      </c>
      <c r="AU41" t="str">
        <f t="shared" si="16"/>
        <v/>
      </c>
      <c r="AV41" t="str">
        <f t="shared" si="17"/>
        <v/>
      </c>
      <c r="AW41" s="4"/>
    </row>
    <row r="42" spans="1:49" s="14" customFormat="1" ht="14.25" customHeight="1">
      <c r="A42" s="30" t="s">
        <v>63</v>
      </c>
      <c r="B42" s="19"/>
      <c r="C42" s="19"/>
      <c r="D42" s="19"/>
      <c r="E42" s="19"/>
      <c r="F42" s="20" t="str">
        <f>IF(AQ50&gt;1,"区分の重複があります!!","")</f>
        <v/>
      </c>
      <c r="G42" s="19"/>
      <c r="H42" s="19"/>
      <c r="I42" s="19"/>
      <c r="K42">
        <v>36</v>
      </c>
      <c r="L42" t="str">
        <f>IF(K42&lt;=K$6,VLOOKUP(K42,申込一覧表!Z:AA,2,0),"")</f>
        <v/>
      </c>
      <c r="M42">
        <f>IF(K42&lt;=K$6,VLOOKUP(K42,申込一覧表!Z:AB,3,0),0)</f>
        <v>0</v>
      </c>
      <c r="N42" s="24" t="str">
        <f t="shared" si="11"/>
        <v/>
      </c>
      <c r="O42" t="str">
        <f>IF(K42&lt;=K$6,VLOOKUP(K42,申込一覧表!Z:AG,8,0),"")</f>
        <v/>
      </c>
      <c r="P42" t="str">
        <f>IF(K42&lt;=K$6,VLOOKUP(K42,申込一覧表!Z:AD,5,0),"")</f>
        <v/>
      </c>
      <c r="Q42">
        <f t="shared" si="49"/>
        <v>56</v>
      </c>
      <c r="R42">
        <f t="shared" si="50"/>
        <v>56</v>
      </c>
      <c r="S42">
        <f t="shared" si="4"/>
        <v>28</v>
      </c>
      <c r="T42">
        <f t="shared" si="12"/>
        <v>0</v>
      </c>
      <c r="U42"/>
      <c r="V42"/>
      <c r="W42"/>
      <c r="X42"/>
      <c r="Y42"/>
      <c r="Z42"/>
      <c r="AA42"/>
      <c r="AB42"/>
      <c r="AC42"/>
      <c r="AD42"/>
      <c r="AE42"/>
      <c r="AF42"/>
      <c r="AG42">
        <v>36</v>
      </c>
      <c r="AS42" t="str">
        <f t="shared" si="14"/>
        <v/>
      </c>
      <c r="AT42" t="str">
        <f t="shared" si="15"/>
        <v/>
      </c>
      <c r="AU42" t="str">
        <f t="shared" si="16"/>
        <v/>
      </c>
      <c r="AV42" t="str">
        <f t="shared" si="17"/>
        <v/>
      </c>
      <c r="AW42" s="4"/>
    </row>
    <row r="43" spans="1:49" ht="14.25" customHeight="1">
      <c r="A43" s="16" t="str">
        <f>IF(F43="","",1)</f>
        <v/>
      </c>
      <c r="B43" s="21" t="str">
        <f>IF(F43="","",リレーオーダー用紙!$N$4)</f>
        <v/>
      </c>
      <c r="C43" s="22" t="str">
        <f t="shared" ref="C43:C49" si="52">IF(D43="","",IF(D43&lt;120,119,FLOOR(D43,40)))</f>
        <v/>
      </c>
      <c r="D43" s="22" t="str">
        <f>IF(SUM(U43:X43)=0,"",SUM(U43:X43))</f>
        <v/>
      </c>
      <c r="E43" s="91"/>
      <c r="F43" s="92"/>
      <c r="G43" s="92"/>
      <c r="H43" s="92"/>
      <c r="I43" s="92"/>
      <c r="J43" s="42" t="str">
        <f>IF(F43="","",IF(SUM(Y43:AB43)&lt;&gt;10,"男女比確認!!",IF(COUNTIF(AC43:AF43,"&gt;1")&gt;0,"泳者重複!!","")))</f>
        <v/>
      </c>
      <c r="K43">
        <v>37</v>
      </c>
      <c r="L43" t="str">
        <f>IF(K43&lt;=K$6,VLOOKUP(K43,申込一覧表!Z:AA,2,0),"")</f>
        <v/>
      </c>
      <c r="M43">
        <f>IF(K43&lt;=K$6,VLOOKUP(K43,申込一覧表!Z:AB,3,0),0)</f>
        <v>0</v>
      </c>
      <c r="N43" s="24" t="str">
        <f t="shared" si="11"/>
        <v/>
      </c>
      <c r="O43" t="str">
        <f>IF(K43&lt;=K$6,VLOOKUP(K43,申込一覧表!Z:AG,8,0),"")</f>
        <v/>
      </c>
      <c r="P43" t="str">
        <f>IF(K43&lt;=K$6,VLOOKUP(K43,申込一覧表!Z:AD,5,0),"")</f>
        <v/>
      </c>
      <c r="Q43">
        <f t="shared" si="49"/>
        <v>56</v>
      </c>
      <c r="R43">
        <f t="shared" si="50"/>
        <v>56</v>
      </c>
      <c r="S43">
        <f t="shared" si="4"/>
        <v>28</v>
      </c>
      <c r="T43">
        <f t="shared" si="12"/>
        <v>0</v>
      </c>
      <c r="U43" t="str">
        <f t="shared" ref="U43:X49" si="53">IF(F43="","",VLOOKUP(F43,$N$7:$O$87,2,0))</f>
        <v/>
      </c>
      <c r="V43" t="str">
        <f t="shared" si="53"/>
        <v/>
      </c>
      <c r="W43" t="str">
        <f t="shared" si="53"/>
        <v/>
      </c>
      <c r="X43" t="str">
        <f t="shared" si="53"/>
        <v/>
      </c>
      <c r="Y43" t="str">
        <f t="shared" ref="Y43:AB49" si="54">IF(F43="","",VLOOKUP(F43,$N$7:$P$87,3,0))</f>
        <v/>
      </c>
      <c r="Z43" t="str">
        <f t="shared" si="54"/>
        <v/>
      </c>
      <c r="AA43" t="str">
        <f t="shared" si="54"/>
        <v/>
      </c>
      <c r="AB43" t="str">
        <f t="shared" si="54"/>
        <v/>
      </c>
      <c r="AC43" t="str">
        <f t="shared" ref="AC43:AF49" si="55">IF(F43="","",VLOOKUP(F43,$N$7:$T$87,6,0))</f>
        <v/>
      </c>
      <c r="AD43" t="str">
        <f t="shared" si="55"/>
        <v/>
      </c>
      <c r="AE43" t="str">
        <f t="shared" si="55"/>
        <v/>
      </c>
      <c r="AF43" t="str">
        <f t="shared" si="55"/>
        <v/>
      </c>
      <c r="AG43">
        <v>37</v>
      </c>
      <c r="AH43" s="106" t="str">
        <f t="shared" ref="AH43:AH49" si="56">C43</f>
        <v/>
      </c>
      <c r="AI43">
        <f>IF(AI$6=$AH43,1,0)</f>
        <v>0</v>
      </c>
      <c r="AJ43">
        <f t="shared" ref="AJ43:AP49" si="57">IF(AJ$6=$AH43,1,0)</f>
        <v>0</v>
      </c>
      <c r="AK43">
        <f t="shared" si="57"/>
        <v>0</v>
      </c>
      <c r="AL43">
        <f t="shared" si="57"/>
        <v>0</v>
      </c>
      <c r="AM43">
        <f t="shared" si="57"/>
        <v>0</v>
      </c>
      <c r="AN43">
        <f t="shared" si="57"/>
        <v>0</v>
      </c>
      <c r="AO43">
        <f t="shared" si="57"/>
        <v>0</v>
      </c>
      <c r="AP43">
        <f t="shared" si="57"/>
        <v>0</v>
      </c>
      <c r="AS43" t="str">
        <f t="shared" si="14"/>
        <v/>
      </c>
      <c r="AT43" t="str">
        <f t="shared" si="15"/>
        <v/>
      </c>
      <c r="AU43" t="str">
        <f t="shared" si="16"/>
        <v/>
      </c>
      <c r="AV43" t="str">
        <f t="shared" si="17"/>
        <v/>
      </c>
      <c r="AW43" s="4" t="str">
        <f t="shared" si="18"/>
        <v>999:99.99</v>
      </c>
    </row>
    <row r="44" spans="1:49" ht="14.25" customHeight="1">
      <c r="A44" s="16" t="str">
        <f t="shared" ref="A44:A49" si="58">IF(F44="","",A43+1)</f>
        <v/>
      </c>
      <c r="B44" s="21" t="str">
        <f>IF(F44="","",リレーオーダー用紙!$N$4)</f>
        <v/>
      </c>
      <c r="C44" s="22" t="str">
        <f t="shared" si="52"/>
        <v/>
      </c>
      <c r="D44" s="22" t="str">
        <f t="shared" ref="D44:D49" si="59">IF(SUM(U44:X44)=0,"",SUM(U44:X44))</f>
        <v/>
      </c>
      <c r="E44" s="91"/>
      <c r="F44" s="92"/>
      <c r="G44" s="92"/>
      <c r="H44" s="92"/>
      <c r="I44" s="92"/>
      <c r="J44" s="42" t="str">
        <f t="shared" ref="J44:J58" si="60">IF(F44="","",IF(SUM(Y44:AB44)&lt;&gt;10,"男女比確認!!",IF(COUNTIF(AC44:AF44,"&gt;1")&gt;0,"泳者重複!!","")))</f>
        <v/>
      </c>
      <c r="K44">
        <v>38</v>
      </c>
      <c r="L44" t="str">
        <f>IF(K44&lt;=K$6,VLOOKUP(K44,申込一覧表!Z:AA,2,0),"")</f>
        <v/>
      </c>
      <c r="M44">
        <f>IF(K44&lt;=K$6,VLOOKUP(K44,申込一覧表!Z:AB,3,0),0)</f>
        <v>0</v>
      </c>
      <c r="N44" s="24" t="str">
        <f t="shared" si="11"/>
        <v/>
      </c>
      <c r="O44" t="str">
        <f>IF(K44&lt;=K$6,VLOOKUP(K44,申込一覧表!Z:AG,8,0),"")</f>
        <v/>
      </c>
      <c r="P44" t="str">
        <f>IF(K44&lt;=K$6,VLOOKUP(K44,申込一覧表!Z:AD,5,0),"")</f>
        <v/>
      </c>
      <c r="Q44">
        <f t="shared" si="49"/>
        <v>56</v>
      </c>
      <c r="R44">
        <f t="shared" si="50"/>
        <v>56</v>
      </c>
      <c r="S44">
        <f t="shared" si="4"/>
        <v>28</v>
      </c>
      <c r="T44">
        <f t="shared" si="12"/>
        <v>0</v>
      </c>
      <c r="U44" t="str">
        <f t="shared" si="53"/>
        <v/>
      </c>
      <c r="V44" t="str">
        <f t="shared" si="53"/>
        <v/>
      </c>
      <c r="W44" t="str">
        <f t="shared" si="53"/>
        <v/>
      </c>
      <c r="X44" t="str">
        <f t="shared" si="53"/>
        <v/>
      </c>
      <c r="Y44" t="str">
        <f t="shared" si="54"/>
        <v/>
      </c>
      <c r="Z44" t="str">
        <f t="shared" si="54"/>
        <v/>
      </c>
      <c r="AA44" t="str">
        <f t="shared" si="54"/>
        <v/>
      </c>
      <c r="AB44" t="str">
        <f t="shared" si="54"/>
        <v/>
      </c>
      <c r="AC44" t="str">
        <f t="shared" si="55"/>
        <v/>
      </c>
      <c r="AD44" t="str">
        <f t="shared" si="55"/>
        <v/>
      </c>
      <c r="AE44" t="str">
        <f t="shared" si="55"/>
        <v/>
      </c>
      <c r="AF44" t="str">
        <f t="shared" si="55"/>
        <v/>
      </c>
      <c r="AG44">
        <v>38</v>
      </c>
      <c r="AH44" s="106" t="str">
        <f t="shared" si="56"/>
        <v/>
      </c>
      <c r="AI44">
        <f t="shared" ref="AI44:AI49" si="61">IF(AI$6=$AH44,1,0)</f>
        <v>0</v>
      </c>
      <c r="AJ44">
        <f t="shared" si="57"/>
        <v>0</v>
      </c>
      <c r="AK44">
        <f t="shared" si="57"/>
        <v>0</v>
      </c>
      <c r="AL44">
        <f t="shared" si="57"/>
        <v>0</v>
      </c>
      <c r="AM44">
        <f t="shared" si="57"/>
        <v>0</v>
      </c>
      <c r="AN44">
        <f t="shared" si="57"/>
        <v>0</v>
      </c>
      <c r="AO44">
        <f t="shared" si="57"/>
        <v>0</v>
      </c>
      <c r="AP44">
        <f t="shared" si="57"/>
        <v>0</v>
      </c>
      <c r="AS44" t="str">
        <f t="shared" si="14"/>
        <v/>
      </c>
      <c r="AT44" t="str">
        <f t="shared" si="15"/>
        <v/>
      </c>
      <c r="AU44" t="str">
        <f t="shared" si="16"/>
        <v/>
      </c>
      <c r="AV44" t="str">
        <f t="shared" si="17"/>
        <v/>
      </c>
      <c r="AW44" s="4" t="str">
        <f t="shared" si="18"/>
        <v>999:99.99</v>
      </c>
    </row>
    <row r="45" spans="1:49" ht="14.25" customHeight="1">
      <c r="A45" s="16" t="str">
        <f t="shared" si="58"/>
        <v/>
      </c>
      <c r="B45" s="21" t="str">
        <f>IF(F45="","",リレーオーダー用紙!$N$4)</f>
        <v/>
      </c>
      <c r="C45" s="22" t="str">
        <f t="shared" si="52"/>
        <v/>
      </c>
      <c r="D45" s="22" t="str">
        <f t="shared" si="59"/>
        <v/>
      </c>
      <c r="E45" s="91"/>
      <c r="F45" s="92"/>
      <c r="G45" s="92"/>
      <c r="H45" s="92"/>
      <c r="I45" s="92"/>
      <c r="J45" s="42" t="str">
        <f t="shared" si="60"/>
        <v/>
      </c>
      <c r="K45">
        <v>39</v>
      </c>
      <c r="L45" t="str">
        <f>IF(K45&lt;=K$6,VLOOKUP(K45,申込一覧表!Z:AA,2,0),"")</f>
        <v/>
      </c>
      <c r="M45">
        <f>IF(K45&lt;=K$6,VLOOKUP(K45,申込一覧表!Z:AB,3,0),0)</f>
        <v>0</v>
      </c>
      <c r="N45" s="24" t="str">
        <f t="shared" si="11"/>
        <v/>
      </c>
      <c r="O45" t="str">
        <f>IF(K45&lt;=K$6,VLOOKUP(K45,申込一覧表!Z:AG,8,0),"")</f>
        <v/>
      </c>
      <c r="P45" t="str">
        <f>IF(K45&lt;=K$6,VLOOKUP(K45,申込一覧表!Z:AD,5,0),"")</f>
        <v/>
      </c>
      <c r="Q45">
        <f t="shared" si="49"/>
        <v>56</v>
      </c>
      <c r="R45">
        <f t="shared" si="50"/>
        <v>56</v>
      </c>
      <c r="S45">
        <f t="shared" si="4"/>
        <v>28</v>
      </c>
      <c r="T45">
        <f t="shared" si="12"/>
        <v>0</v>
      </c>
      <c r="U45" t="str">
        <f t="shared" si="53"/>
        <v/>
      </c>
      <c r="V45" t="str">
        <f t="shared" si="53"/>
        <v/>
      </c>
      <c r="W45" t="str">
        <f t="shared" si="53"/>
        <v/>
      </c>
      <c r="X45" t="str">
        <f t="shared" si="53"/>
        <v/>
      </c>
      <c r="Y45" t="str">
        <f t="shared" si="54"/>
        <v/>
      </c>
      <c r="Z45" t="str">
        <f t="shared" si="54"/>
        <v/>
      </c>
      <c r="AA45" t="str">
        <f t="shared" si="54"/>
        <v/>
      </c>
      <c r="AB45" t="str">
        <f t="shared" si="54"/>
        <v/>
      </c>
      <c r="AC45" t="str">
        <f t="shared" si="55"/>
        <v/>
      </c>
      <c r="AD45" t="str">
        <f t="shared" si="55"/>
        <v/>
      </c>
      <c r="AE45" t="str">
        <f t="shared" si="55"/>
        <v/>
      </c>
      <c r="AF45" t="str">
        <f t="shared" si="55"/>
        <v/>
      </c>
      <c r="AG45">
        <v>39</v>
      </c>
      <c r="AH45" s="106" t="str">
        <f t="shared" si="56"/>
        <v/>
      </c>
      <c r="AI45">
        <f t="shared" si="61"/>
        <v>0</v>
      </c>
      <c r="AJ45">
        <f t="shared" si="57"/>
        <v>0</v>
      </c>
      <c r="AK45">
        <f t="shared" si="57"/>
        <v>0</v>
      </c>
      <c r="AL45">
        <f t="shared" si="57"/>
        <v>0</v>
      </c>
      <c r="AM45">
        <f t="shared" si="57"/>
        <v>0</v>
      </c>
      <c r="AN45">
        <f t="shared" si="57"/>
        <v>0</v>
      </c>
      <c r="AO45">
        <f t="shared" si="57"/>
        <v>0</v>
      </c>
      <c r="AP45">
        <f t="shared" si="57"/>
        <v>0</v>
      </c>
      <c r="AS45" t="str">
        <f t="shared" si="14"/>
        <v/>
      </c>
      <c r="AT45" t="str">
        <f t="shared" si="15"/>
        <v/>
      </c>
      <c r="AU45" t="str">
        <f t="shared" si="16"/>
        <v/>
      </c>
      <c r="AV45" t="str">
        <f t="shared" si="17"/>
        <v/>
      </c>
      <c r="AW45" s="4" t="str">
        <f t="shared" si="18"/>
        <v>999:99.99</v>
      </c>
    </row>
    <row r="46" spans="1:49" ht="14.25" customHeight="1">
      <c r="A46" s="16" t="str">
        <f t="shared" si="58"/>
        <v/>
      </c>
      <c r="B46" s="21" t="str">
        <f>IF(F46="","",リレーオーダー用紙!$N$4)</f>
        <v/>
      </c>
      <c r="C46" s="22" t="str">
        <f t="shared" si="52"/>
        <v/>
      </c>
      <c r="D46" s="22" t="str">
        <f t="shared" si="59"/>
        <v/>
      </c>
      <c r="E46" s="91"/>
      <c r="F46" s="92"/>
      <c r="G46" s="92"/>
      <c r="H46" s="92"/>
      <c r="I46" s="92"/>
      <c r="J46" s="42" t="str">
        <f t="shared" si="60"/>
        <v/>
      </c>
      <c r="K46">
        <v>40</v>
      </c>
      <c r="L46" t="str">
        <f>IF(K46&lt;=K$6,VLOOKUP(K46,申込一覧表!Z:AA,2,0),"")</f>
        <v/>
      </c>
      <c r="M46">
        <f>IF(K46&lt;=K$6,VLOOKUP(K46,申込一覧表!Z:AB,3,0),0)</f>
        <v>0</v>
      </c>
      <c r="N46" s="24" t="str">
        <f t="shared" si="11"/>
        <v/>
      </c>
      <c r="O46" t="str">
        <f>IF(K46&lt;=K$6,VLOOKUP(K46,申込一覧表!Z:AG,8,0),"")</f>
        <v/>
      </c>
      <c r="P46" t="str">
        <f>IF(K46&lt;=K$6,VLOOKUP(K46,申込一覧表!Z:AD,5,0),"")</f>
        <v/>
      </c>
      <c r="Q46">
        <f t="shared" si="49"/>
        <v>56</v>
      </c>
      <c r="R46">
        <f t="shared" si="50"/>
        <v>56</v>
      </c>
      <c r="S46">
        <f t="shared" si="4"/>
        <v>28</v>
      </c>
      <c r="T46">
        <f t="shared" si="12"/>
        <v>0</v>
      </c>
      <c r="U46" t="str">
        <f t="shared" si="53"/>
        <v/>
      </c>
      <c r="V46" t="str">
        <f t="shared" si="53"/>
        <v/>
      </c>
      <c r="W46" t="str">
        <f t="shared" si="53"/>
        <v/>
      </c>
      <c r="X46" t="str">
        <f t="shared" si="53"/>
        <v/>
      </c>
      <c r="Y46" t="str">
        <f t="shared" si="54"/>
        <v/>
      </c>
      <c r="Z46" t="str">
        <f t="shared" si="54"/>
        <v/>
      </c>
      <c r="AA46" t="str">
        <f t="shared" si="54"/>
        <v/>
      </c>
      <c r="AB46" t="str">
        <f t="shared" si="54"/>
        <v/>
      </c>
      <c r="AC46" t="str">
        <f t="shared" si="55"/>
        <v/>
      </c>
      <c r="AD46" t="str">
        <f t="shared" si="55"/>
        <v/>
      </c>
      <c r="AE46" t="str">
        <f t="shared" si="55"/>
        <v/>
      </c>
      <c r="AF46" t="str">
        <f t="shared" si="55"/>
        <v/>
      </c>
      <c r="AG46">
        <v>40</v>
      </c>
      <c r="AH46" s="106" t="str">
        <f t="shared" si="56"/>
        <v/>
      </c>
      <c r="AI46">
        <f t="shared" si="61"/>
        <v>0</v>
      </c>
      <c r="AJ46">
        <f t="shared" si="57"/>
        <v>0</v>
      </c>
      <c r="AK46">
        <f t="shared" si="57"/>
        <v>0</v>
      </c>
      <c r="AL46">
        <f t="shared" si="57"/>
        <v>0</v>
      </c>
      <c r="AM46">
        <f t="shared" si="57"/>
        <v>0</v>
      </c>
      <c r="AN46">
        <f t="shared" si="57"/>
        <v>0</v>
      </c>
      <c r="AO46">
        <f t="shared" si="57"/>
        <v>0</v>
      </c>
      <c r="AP46">
        <f t="shared" si="57"/>
        <v>0</v>
      </c>
      <c r="AS46" t="str">
        <f t="shared" si="14"/>
        <v/>
      </c>
      <c r="AT46" t="str">
        <f t="shared" si="15"/>
        <v/>
      </c>
      <c r="AU46" t="str">
        <f t="shared" si="16"/>
        <v/>
      </c>
      <c r="AV46" t="str">
        <f t="shared" si="17"/>
        <v/>
      </c>
      <c r="AW46" s="4" t="str">
        <f t="shared" si="18"/>
        <v>999:99.99</v>
      </c>
    </row>
    <row r="47" spans="1:49" ht="14.25" customHeight="1">
      <c r="A47" s="16" t="str">
        <f t="shared" si="58"/>
        <v/>
      </c>
      <c r="B47" s="21" t="str">
        <f>IF(F47="","",リレーオーダー用紙!$N$4)</f>
        <v/>
      </c>
      <c r="C47" s="22" t="str">
        <f t="shared" si="52"/>
        <v/>
      </c>
      <c r="D47" s="22" t="str">
        <f t="shared" si="59"/>
        <v/>
      </c>
      <c r="E47" s="91"/>
      <c r="F47" s="92"/>
      <c r="G47" s="92"/>
      <c r="H47" s="92"/>
      <c r="I47" s="92"/>
      <c r="J47" s="42" t="str">
        <f t="shared" si="60"/>
        <v/>
      </c>
      <c r="K47">
        <v>41</v>
      </c>
      <c r="L47" t="str">
        <f>IF(K47&lt;=K$6,VLOOKUP(K47,申込一覧表!Z:AA,2,0),"")</f>
        <v/>
      </c>
      <c r="M47">
        <f>IF(K47&lt;=K$6,VLOOKUP(K47,申込一覧表!Z:AB,3,0),0)</f>
        <v>0</v>
      </c>
      <c r="N47" s="24" t="str">
        <f t="shared" si="11"/>
        <v/>
      </c>
      <c r="O47" t="str">
        <f>IF(K47&lt;=K$6,VLOOKUP(K47,申込一覧表!Z:AG,8,0),"")</f>
        <v/>
      </c>
      <c r="P47" t="str">
        <f>IF(K47&lt;=K$6,VLOOKUP(K47,申込一覧表!Z:AD,5,0),"")</f>
        <v/>
      </c>
      <c r="Q47">
        <f t="shared" si="49"/>
        <v>56</v>
      </c>
      <c r="R47">
        <f t="shared" si="50"/>
        <v>56</v>
      </c>
      <c r="U47" t="str">
        <f t="shared" si="53"/>
        <v/>
      </c>
      <c r="V47" t="str">
        <f t="shared" si="53"/>
        <v/>
      </c>
      <c r="W47" t="str">
        <f t="shared" si="53"/>
        <v/>
      </c>
      <c r="X47" t="str">
        <f t="shared" si="53"/>
        <v/>
      </c>
      <c r="Y47" t="str">
        <f t="shared" si="54"/>
        <v/>
      </c>
      <c r="Z47" t="str">
        <f t="shared" si="54"/>
        <v/>
      </c>
      <c r="AA47" t="str">
        <f t="shared" si="54"/>
        <v/>
      </c>
      <c r="AB47" t="str">
        <f t="shared" si="54"/>
        <v/>
      </c>
      <c r="AC47" t="str">
        <f t="shared" si="55"/>
        <v/>
      </c>
      <c r="AD47" t="str">
        <f t="shared" si="55"/>
        <v/>
      </c>
      <c r="AE47" t="str">
        <f t="shared" si="55"/>
        <v/>
      </c>
      <c r="AF47" t="str">
        <f t="shared" si="55"/>
        <v/>
      </c>
      <c r="AG47">
        <v>41</v>
      </c>
      <c r="AH47" s="106" t="str">
        <f t="shared" si="56"/>
        <v/>
      </c>
      <c r="AI47">
        <f t="shared" si="61"/>
        <v>0</v>
      </c>
      <c r="AJ47">
        <f t="shared" si="57"/>
        <v>0</v>
      </c>
      <c r="AK47">
        <f t="shared" si="57"/>
        <v>0</v>
      </c>
      <c r="AL47">
        <f t="shared" si="57"/>
        <v>0</v>
      </c>
      <c r="AM47">
        <f t="shared" si="57"/>
        <v>0</v>
      </c>
      <c r="AN47">
        <f t="shared" si="57"/>
        <v>0</v>
      </c>
      <c r="AO47">
        <f t="shared" si="57"/>
        <v>0</v>
      </c>
      <c r="AP47">
        <f t="shared" si="57"/>
        <v>0</v>
      </c>
      <c r="AS47" t="str">
        <f t="shared" si="14"/>
        <v/>
      </c>
      <c r="AT47" t="str">
        <f t="shared" si="15"/>
        <v/>
      </c>
      <c r="AU47" t="str">
        <f t="shared" si="16"/>
        <v/>
      </c>
      <c r="AV47" t="str">
        <f t="shared" si="17"/>
        <v/>
      </c>
      <c r="AW47" s="4" t="str">
        <f t="shared" si="18"/>
        <v>999:99.99</v>
      </c>
    </row>
    <row r="48" spans="1:49" ht="14.25" customHeight="1">
      <c r="A48" s="16" t="str">
        <f t="shared" si="58"/>
        <v/>
      </c>
      <c r="B48" s="21" t="str">
        <f>IF(F48="","",リレーオーダー用紙!$N$4)</f>
        <v/>
      </c>
      <c r="C48" s="22" t="str">
        <f t="shared" si="52"/>
        <v/>
      </c>
      <c r="D48" s="22" t="str">
        <f t="shared" si="59"/>
        <v/>
      </c>
      <c r="E48" s="91"/>
      <c r="F48" s="92"/>
      <c r="G48" s="92"/>
      <c r="H48" s="92"/>
      <c r="I48" s="92"/>
      <c r="J48" s="42" t="str">
        <f t="shared" si="60"/>
        <v/>
      </c>
      <c r="K48">
        <v>42</v>
      </c>
      <c r="L48" t="str">
        <f>IF(K48&lt;=K$6,VLOOKUP(K48,申込一覧表!Z:AA,2,0),"")</f>
        <v/>
      </c>
      <c r="M48">
        <f>IF(K48&lt;=K$6,VLOOKUP(K48,申込一覧表!Z:AB,3,0),0)</f>
        <v>0</v>
      </c>
      <c r="N48" s="24" t="str">
        <f t="shared" si="11"/>
        <v/>
      </c>
      <c r="O48" t="str">
        <f>IF(K48&lt;=K$6,VLOOKUP(K48,申込一覧表!Z:AG,8,0),"")</f>
        <v/>
      </c>
      <c r="P48" t="str">
        <f>IF(K48&lt;=K$6,VLOOKUP(K48,申込一覧表!Z:AD,5,0),"")</f>
        <v/>
      </c>
      <c r="Q48">
        <f t="shared" si="49"/>
        <v>56</v>
      </c>
      <c r="R48">
        <f t="shared" si="50"/>
        <v>56</v>
      </c>
      <c r="S48">
        <f t="shared" ref="S48:S86" si="62">COUNTIF($F$43:$I$49,N48)</f>
        <v>28</v>
      </c>
      <c r="T48">
        <f t="shared" si="12"/>
        <v>0</v>
      </c>
      <c r="U48" t="str">
        <f t="shared" si="53"/>
        <v/>
      </c>
      <c r="V48" t="str">
        <f t="shared" si="53"/>
        <v/>
      </c>
      <c r="W48" t="str">
        <f t="shared" si="53"/>
        <v/>
      </c>
      <c r="X48" t="str">
        <f t="shared" si="53"/>
        <v/>
      </c>
      <c r="Y48" t="str">
        <f t="shared" si="54"/>
        <v/>
      </c>
      <c r="Z48" t="str">
        <f t="shared" si="54"/>
        <v/>
      </c>
      <c r="AA48" t="str">
        <f t="shared" si="54"/>
        <v/>
      </c>
      <c r="AB48" t="str">
        <f t="shared" si="54"/>
        <v/>
      </c>
      <c r="AC48" t="str">
        <f t="shared" si="55"/>
        <v/>
      </c>
      <c r="AD48" t="str">
        <f t="shared" si="55"/>
        <v/>
      </c>
      <c r="AE48" t="str">
        <f t="shared" si="55"/>
        <v/>
      </c>
      <c r="AF48" t="str">
        <f t="shared" si="55"/>
        <v/>
      </c>
      <c r="AG48">
        <v>42</v>
      </c>
      <c r="AH48" s="106" t="str">
        <f t="shared" si="56"/>
        <v/>
      </c>
      <c r="AI48">
        <f t="shared" si="61"/>
        <v>0</v>
      </c>
      <c r="AJ48">
        <f t="shared" si="57"/>
        <v>0</v>
      </c>
      <c r="AK48">
        <f t="shared" si="57"/>
        <v>0</v>
      </c>
      <c r="AL48">
        <f t="shared" si="57"/>
        <v>0</v>
      </c>
      <c r="AM48">
        <f t="shared" si="57"/>
        <v>0</v>
      </c>
      <c r="AN48">
        <f t="shared" si="57"/>
        <v>0</v>
      </c>
      <c r="AO48">
        <f t="shared" si="57"/>
        <v>0</v>
      </c>
      <c r="AP48">
        <f t="shared" si="57"/>
        <v>0</v>
      </c>
      <c r="AS48" t="str">
        <f t="shared" si="14"/>
        <v/>
      </c>
      <c r="AT48" t="str">
        <f t="shared" si="15"/>
        <v/>
      </c>
      <c r="AU48" t="str">
        <f t="shared" si="16"/>
        <v/>
      </c>
      <c r="AV48" t="str">
        <f t="shared" si="17"/>
        <v/>
      </c>
      <c r="AW48" s="4" t="str">
        <f t="shared" si="18"/>
        <v>999:99.99</v>
      </c>
    </row>
    <row r="49" spans="1:49" ht="14.25" customHeight="1">
      <c r="A49" s="16" t="str">
        <f t="shared" si="58"/>
        <v/>
      </c>
      <c r="B49" s="21" t="str">
        <f>IF(F49="","",リレーオーダー用紙!$N$4)</f>
        <v/>
      </c>
      <c r="C49" s="22" t="str">
        <f t="shared" si="52"/>
        <v/>
      </c>
      <c r="D49" s="22" t="str">
        <f t="shared" si="59"/>
        <v/>
      </c>
      <c r="E49" s="91"/>
      <c r="F49" s="92"/>
      <c r="G49" s="92"/>
      <c r="H49" s="92"/>
      <c r="I49" s="92"/>
      <c r="J49" s="42" t="str">
        <f t="shared" si="60"/>
        <v/>
      </c>
      <c r="K49">
        <v>43</v>
      </c>
      <c r="L49" t="str">
        <f>IF(K49&lt;=K$6,VLOOKUP(K49,申込一覧表!Z:AA,2,0),"")</f>
        <v/>
      </c>
      <c r="M49">
        <f>IF(K49&lt;=K$6,VLOOKUP(K49,申込一覧表!Z:AB,3,0),0)</f>
        <v>0</v>
      </c>
      <c r="N49" s="24" t="str">
        <f t="shared" si="11"/>
        <v/>
      </c>
      <c r="O49" t="str">
        <f>IF(K49&lt;=K$6,VLOOKUP(K49,申込一覧表!Z:AG,8,0),"")</f>
        <v/>
      </c>
      <c r="P49" t="str">
        <f>IF(K49&lt;=K$6,VLOOKUP(K49,申込一覧表!Z:AD,5,0),"")</f>
        <v/>
      </c>
      <c r="Q49">
        <f t="shared" si="49"/>
        <v>56</v>
      </c>
      <c r="R49">
        <f t="shared" si="50"/>
        <v>56</v>
      </c>
      <c r="S49">
        <f t="shared" si="62"/>
        <v>28</v>
      </c>
      <c r="T49">
        <f t="shared" si="12"/>
        <v>0</v>
      </c>
      <c r="U49" t="str">
        <f t="shared" si="53"/>
        <v/>
      </c>
      <c r="V49" t="str">
        <f t="shared" si="53"/>
        <v/>
      </c>
      <c r="W49" t="str">
        <f t="shared" si="53"/>
        <v/>
      </c>
      <c r="X49" t="str">
        <f t="shared" si="53"/>
        <v/>
      </c>
      <c r="Y49" t="str">
        <f t="shared" si="54"/>
        <v/>
      </c>
      <c r="Z49" t="str">
        <f t="shared" si="54"/>
        <v/>
      </c>
      <c r="AA49" t="str">
        <f t="shared" si="54"/>
        <v/>
      </c>
      <c r="AB49" t="str">
        <f t="shared" si="54"/>
        <v/>
      </c>
      <c r="AC49" t="str">
        <f t="shared" si="55"/>
        <v/>
      </c>
      <c r="AD49" t="str">
        <f t="shared" si="55"/>
        <v/>
      </c>
      <c r="AE49" t="str">
        <f t="shared" si="55"/>
        <v/>
      </c>
      <c r="AF49" t="str">
        <f t="shared" si="55"/>
        <v/>
      </c>
      <c r="AG49">
        <v>43</v>
      </c>
      <c r="AH49" s="106" t="str">
        <f t="shared" si="56"/>
        <v/>
      </c>
      <c r="AI49">
        <f t="shared" si="61"/>
        <v>0</v>
      </c>
      <c r="AJ49">
        <f t="shared" si="57"/>
        <v>0</v>
      </c>
      <c r="AK49">
        <f t="shared" si="57"/>
        <v>0</v>
      </c>
      <c r="AL49">
        <f t="shared" si="57"/>
        <v>0</v>
      </c>
      <c r="AM49">
        <f t="shared" si="57"/>
        <v>0</v>
      </c>
      <c r="AN49">
        <f t="shared" si="57"/>
        <v>0</v>
      </c>
      <c r="AO49">
        <f t="shared" si="57"/>
        <v>0</v>
      </c>
      <c r="AP49">
        <f t="shared" si="57"/>
        <v>0</v>
      </c>
      <c r="AS49" t="str">
        <f t="shared" si="14"/>
        <v/>
      </c>
      <c r="AT49" t="str">
        <f t="shared" si="15"/>
        <v/>
      </c>
      <c r="AU49" t="str">
        <f t="shared" si="16"/>
        <v/>
      </c>
      <c r="AV49" t="str">
        <f t="shared" si="17"/>
        <v/>
      </c>
      <c r="AW49" s="4" t="str">
        <f t="shared" si="18"/>
        <v>999:99.99</v>
      </c>
    </row>
    <row r="50" spans="1:49" ht="14.25" customHeight="1">
      <c r="A50" s="25"/>
      <c r="B50" s="26"/>
      <c r="C50" s="105"/>
      <c r="D50" s="27"/>
      <c r="E50" s="28"/>
      <c r="F50" s="29"/>
      <c r="G50" s="29"/>
      <c r="H50" s="29"/>
      <c r="I50" s="29"/>
      <c r="J50" s="42"/>
      <c r="K50">
        <v>44</v>
      </c>
      <c r="L50" t="str">
        <f>IF(K50&lt;=K$6,VLOOKUP(K50,申込一覧表!Z:AA,2,0),"")</f>
        <v/>
      </c>
      <c r="M50">
        <f>IF(K50&lt;=K$6,VLOOKUP(K50,申込一覧表!Z:AB,3,0),0)</f>
        <v>0</v>
      </c>
      <c r="N50" s="24" t="str">
        <f t="shared" si="11"/>
        <v/>
      </c>
      <c r="O50" t="str">
        <f>IF(K50&lt;=K$6,VLOOKUP(K50,申込一覧表!Z:AG,8,0),"")</f>
        <v/>
      </c>
      <c r="P50" t="str">
        <f>IF(K50&lt;=K$6,VLOOKUP(K50,申込一覧表!Z:AD,5,0),"")</f>
        <v/>
      </c>
      <c r="Q50">
        <f t="shared" si="49"/>
        <v>56</v>
      </c>
      <c r="R50">
        <f t="shared" si="50"/>
        <v>56</v>
      </c>
      <c r="S50">
        <f t="shared" si="62"/>
        <v>28</v>
      </c>
      <c r="T50">
        <f t="shared" si="12"/>
        <v>0</v>
      </c>
      <c r="AG50">
        <v>44</v>
      </c>
      <c r="AH50" t="str">
        <f>IF(F50="","",IF(D50&lt;120,"119",IF(D50&lt;160,"120",IF(D50&lt;200,"160",IF(D50&lt;240,"200",IF(D50&lt;280,"240",IF(D50&lt;320,"280","320")))))))</f>
        <v/>
      </c>
      <c r="AI50">
        <f t="shared" ref="AI50:AP50" si="63">SUM(AI43:AI49)</f>
        <v>0</v>
      </c>
      <c r="AJ50">
        <f t="shared" si="63"/>
        <v>0</v>
      </c>
      <c r="AK50">
        <f t="shared" si="63"/>
        <v>0</v>
      </c>
      <c r="AL50">
        <f t="shared" si="63"/>
        <v>0</v>
      </c>
      <c r="AM50">
        <f t="shared" si="63"/>
        <v>0</v>
      </c>
      <c r="AN50">
        <f t="shared" si="63"/>
        <v>0</v>
      </c>
      <c r="AO50">
        <f t="shared" si="63"/>
        <v>0</v>
      </c>
      <c r="AP50">
        <f t="shared" si="63"/>
        <v>0</v>
      </c>
      <c r="AQ50">
        <f>MAX(AI50:AP50)</f>
        <v>0</v>
      </c>
      <c r="AR50">
        <f>SUM(AI50:AP50)</f>
        <v>0</v>
      </c>
      <c r="AS50" t="str">
        <f t="shared" si="14"/>
        <v/>
      </c>
      <c r="AT50" t="str">
        <f t="shared" si="15"/>
        <v/>
      </c>
      <c r="AU50" t="str">
        <f t="shared" si="16"/>
        <v/>
      </c>
      <c r="AV50" t="str">
        <f t="shared" si="17"/>
        <v/>
      </c>
      <c r="AW50" s="4"/>
    </row>
    <row r="51" spans="1:49" s="14" customFormat="1" ht="14.25" customHeight="1">
      <c r="A51" s="30" t="s">
        <v>64</v>
      </c>
      <c r="B51" s="19"/>
      <c r="C51" s="19"/>
      <c r="D51" s="19"/>
      <c r="E51" s="19"/>
      <c r="F51" s="20" t="str">
        <f>IF(AQ59&gt;1,"区分の重複があります!!","")</f>
        <v/>
      </c>
      <c r="G51" s="19"/>
      <c r="H51" s="19"/>
      <c r="I51" s="19"/>
      <c r="J51" s="42"/>
      <c r="K51">
        <v>45</v>
      </c>
      <c r="L51" t="str">
        <f>IF(K51&lt;=K$6,VLOOKUP(K51,申込一覧表!Z:AA,2,0),"")</f>
        <v/>
      </c>
      <c r="M51">
        <f>IF(K51&lt;=K$6,VLOOKUP(K51,申込一覧表!Z:AB,3,0),0)</f>
        <v>0</v>
      </c>
      <c r="N51" s="24" t="str">
        <f t="shared" si="11"/>
        <v/>
      </c>
      <c r="O51" t="str">
        <f>IF(K51&lt;=K$6,VLOOKUP(K51,申込一覧表!Z:AG,8,0),"")</f>
        <v/>
      </c>
      <c r="P51" t="str">
        <f>IF(K51&lt;=K$6,VLOOKUP(K51,申込一覧表!Z:AD,5,0),"")</f>
        <v/>
      </c>
      <c r="Q51">
        <f t="shared" si="49"/>
        <v>56</v>
      </c>
      <c r="R51">
        <f t="shared" si="50"/>
        <v>56</v>
      </c>
      <c r="S51">
        <f t="shared" si="62"/>
        <v>28</v>
      </c>
      <c r="T51">
        <f t="shared" si="12"/>
        <v>0</v>
      </c>
      <c r="U51"/>
      <c r="V51"/>
      <c r="W51"/>
      <c r="X51"/>
      <c r="Y51"/>
      <c r="Z51"/>
      <c r="AA51"/>
      <c r="AB51"/>
      <c r="AC51"/>
      <c r="AD51"/>
      <c r="AE51"/>
      <c r="AF51"/>
      <c r="AG51">
        <v>45</v>
      </c>
      <c r="AS51" t="str">
        <f t="shared" si="14"/>
        <v/>
      </c>
      <c r="AT51" t="str">
        <f t="shared" si="15"/>
        <v/>
      </c>
      <c r="AU51" t="str">
        <f t="shared" si="16"/>
        <v/>
      </c>
      <c r="AV51" t="str">
        <f t="shared" si="17"/>
        <v/>
      </c>
      <c r="AW51" s="4"/>
    </row>
    <row r="52" spans="1:49" ht="14.25" customHeight="1">
      <c r="A52" s="16" t="str">
        <f>IF(F52="","",1)</f>
        <v/>
      </c>
      <c r="B52" s="21" t="str">
        <f>IF(F52="","",リレーオーダー用紙!$N$4)</f>
        <v/>
      </c>
      <c r="C52" s="22" t="str">
        <f t="shared" ref="C52:C58" si="64">IF(D52="","",IF(D52&lt;120,119,FLOOR(D52,40)))</f>
        <v/>
      </c>
      <c r="D52" s="22" t="str">
        <f>IF(SUM(U52:X52)=0,"",SUM(U52:X52))</f>
        <v/>
      </c>
      <c r="E52" s="91"/>
      <c r="F52" s="92"/>
      <c r="G52" s="92"/>
      <c r="H52" s="92"/>
      <c r="I52" s="92"/>
      <c r="J52" s="42" t="str">
        <f t="shared" si="60"/>
        <v/>
      </c>
      <c r="K52">
        <v>46</v>
      </c>
      <c r="L52" t="str">
        <f>IF(K52&lt;=K$6,VLOOKUP(K52,申込一覧表!Z:AA,2,0),"")</f>
        <v/>
      </c>
      <c r="M52">
        <f>IF(K52&lt;=K$6,VLOOKUP(K52,申込一覧表!Z:AB,3,0),0)</f>
        <v>0</v>
      </c>
      <c r="N52" s="24" t="str">
        <f t="shared" si="11"/>
        <v/>
      </c>
      <c r="O52" t="str">
        <f>IF(K52&lt;=K$6,VLOOKUP(K52,申込一覧表!Z:AG,8,0),"")</f>
        <v/>
      </c>
      <c r="P52" t="str">
        <f>IF(K52&lt;=K$6,VLOOKUP(K52,申込一覧表!Z:AD,5,0),"")</f>
        <v/>
      </c>
      <c r="Q52">
        <f t="shared" si="49"/>
        <v>56</v>
      </c>
      <c r="R52">
        <f t="shared" si="50"/>
        <v>56</v>
      </c>
      <c r="S52">
        <f t="shared" si="62"/>
        <v>28</v>
      </c>
      <c r="T52">
        <f t="shared" si="12"/>
        <v>0</v>
      </c>
      <c r="U52" t="str">
        <f t="shared" ref="U52:X58" si="65">IF(F52="","",VLOOKUP(F52,$N$7:$O$87,2,0))</f>
        <v/>
      </c>
      <c r="V52" t="str">
        <f t="shared" si="65"/>
        <v/>
      </c>
      <c r="W52" t="str">
        <f t="shared" si="65"/>
        <v/>
      </c>
      <c r="X52" t="str">
        <f t="shared" si="65"/>
        <v/>
      </c>
      <c r="Y52" t="str">
        <f t="shared" ref="Y52:AB58" si="66">IF(F52="","",VLOOKUP(F52,$N$7:$P$87,3,0))</f>
        <v/>
      </c>
      <c r="Z52" t="str">
        <f t="shared" si="66"/>
        <v/>
      </c>
      <c r="AA52" t="str">
        <f t="shared" si="66"/>
        <v/>
      </c>
      <c r="AB52" t="str">
        <f t="shared" si="66"/>
        <v/>
      </c>
      <c r="AC52" t="str">
        <f t="shared" ref="AC52:AF58" si="67">IF(F52="","",VLOOKUP(F52,$N$7:$T$87,7,0))</f>
        <v/>
      </c>
      <c r="AD52" t="str">
        <f t="shared" si="67"/>
        <v/>
      </c>
      <c r="AE52" t="str">
        <f t="shared" si="67"/>
        <v/>
      </c>
      <c r="AF52" t="str">
        <f t="shared" si="67"/>
        <v/>
      </c>
      <c r="AG52">
        <v>46</v>
      </c>
      <c r="AH52" s="106" t="str">
        <f t="shared" ref="AH52:AH58" si="68">C52</f>
        <v/>
      </c>
      <c r="AI52">
        <f>IF(AI$6=$AH52,1,0)</f>
        <v>0</v>
      </c>
      <c r="AJ52">
        <f t="shared" ref="AJ52:AP58" si="69">IF(AJ$6=$AH52,1,0)</f>
        <v>0</v>
      </c>
      <c r="AK52">
        <f t="shared" si="69"/>
        <v>0</v>
      </c>
      <c r="AL52">
        <f t="shared" si="69"/>
        <v>0</v>
      </c>
      <c r="AM52">
        <f t="shared" si="69"/>
        <v>0</v>
      </c>
      <c r="AN52">
        <f t="shared" si="69"/>
        <v>0</v>
      </c>
      <c r="AO52">
        <f t="shared" si="69"/>
        <v>0</v>
      </c>
      <c r="AP52">
        <f t="shared" si="69"/>
        <v>0</v>
      </c>
      <c r="AS52" t="str">
        <f t="shared" si="14"/>
        <v/>
      </c>
      <c r="AT52" t="str">
        <f t="shared" si="15"/>
        <v/>
      </c>
      <c r="AU52" t="str">
        <f t="shared" si="16"/>
        <v/>
      </c>
      <c r="AV52" t="str">
        <f t="shared" si="17"/>
        <v/>
      </c>
      <c r="AW52" s="4" t="str">
        <f t="shared" si="18"/>
        <v>999:99.99</v>
      </c>
    </row>
    <row r="53" spans="1:49" ht="14.25" customHeight="1">
      <c r="A53" s="16" t="str">
        <f t="shared" ref="A53:A58" si="70">IF(F53="","",A52+1)</f>
        <v/>
      </c>
      <c r="B53" s="21" t="str">
        <f>IF(F53="","",リレーオーダー用紙!$N$4)</f>
        <v/>
      </c>
      <c r="C53" s="22" t="str">
        <f t="shared" si="64"/>
        <v/>
      </c>
      <c r="D53" s="22" t="str">
        <f t="shared" ref="D53:D58" si="71">IF(SUM(U53:X53)=0,"",SUM(U53:X53))</f>
        <v/>
      </c>
      <c r="E53" s="91"/>
      <c r="F53" s="92"/>
      <c r="G53" s="92"/>
      <c r="H53" s="92"/>
      <c r="I53" s="92"/>
      <c r="J53" s="42" t="str">
        <f t="shared" si="60"/>
        <v/>
      </c>
      <c r="K53">
        <v>47</v>
      </c>
      <c r="L53" t="str">
        <f>IF(K53&lt;=K$6,VLOOKUP(K53,申込一覧表!Z:AA,2,0),"")</f>
        <v/>
      </c>
      <c r="M53">
        <f>IF(K53&lt;=K$6,VLOOKUP(K53,申込一覧表!Z:AB,3,0),0)</f>
        <v>0</v>
      </c>
      <c r="N53" s="24" t="str">
        <f t="shared" si="11"/>
        <v/>
      </c>
      <c r="O53" t="str">
        <f>IF(K53&lt;=K$6,VLOOKUP(K53,申込一覧表!Z:AG,8,0),"")</f>
        <v/>
      </c>
      <c r="P53" t="str">
        <f>IF(K53&lt;=K$6,VLOOKUP(K53,申込一覧表!Z:AD,5,0),"")</f>
        <v/>
      </c>
      <c r="Q53">
        <f t="shared" si="49"/>
        <v>56</v>
      </c>
      <c r="R53">
        <f t="shared" si="50"/>
        <v>56</v>
      </c>
      <c r="S53">
        <f t="shared" si="62"/>
        <v>28</v>
      </c>
      <c r="T53">
        <f t="shared" si="12"/>
        <v>0</v>
      </c>
      <c r="U53" t="str">
        <f t="shared" si="65"/>
        <v/>
      </c>
      <c r="V53" t="str">
        <f t="shared" si="65"/>
        <v/>
      </c>
      <c r="W53" t="str">
        <f t="shared" si="65"/>
        <v/>
      </c>
      <c r="X53" t="str">
        <f t="shared" si="65"/>
        <v/>
      </c>
      <c r="Y53" t="str">
        <f t="shared" si="66"/>
        <v/>
      </c>
      <c r="Z53" t="str">
        <f t="shared" si="66"/>
        <v/>
      </c>
      <c r="AA53" t="str">
        <f t="shared" si="66"/>
        <v/>
      </c>
      <c r="AB53" t="str">
        <f t="shared" si="66"/>
        <v/>
      </c>
      <c r="AC53" t="str">
        <f t="shared" si="67"/>
        <v/>
      </c>
      <c r="AD53" t="str">
        <f t="shared" si="67"/>
        <v/>
      </c>
      <c r="AE53" t="str">
        <f t="shared" si="67"/>
        <v/>
      </c>
      <c r="AF53" t="str">
        <f t="shared" si="67"/>
        <v/>
      </c>
      <c r="AG53">
        <v>47</v>
      </c>
      <c r="AH53" s="106" t="str">
        <f t="shared" si="68"/>
        <v/>
      </c>
      <c r="AI53">
        <f t="shared" ref="AI53:AI58" si="72">IF(AI$6=$AH53,1,0)</f>
        <v>0</v>
      </c>
      <c r="AJ53">
        <f t="shared" si="69"/>
        <v>0</v>
      </c>
      <c r="AK53">
        <f t="shared" si="69"/>
        <v>0</v>
      </c>
      <c r="AL53">
        <f t="shared" si="69"/>
        <v>0</v>
      </c>
      <c r="AM53">
        <f t="shared" si="69"/>
        <v>0</v>
      </c>
      <c r="AN53">
        <f t="shared" si="69"/>
        <v>0</v>
      </c>
      <c r="AO53">
        <f t="shared" si="69"/>
        <v>0</v>
      </c>
      <c r="AP53">
        <f t="shared" si="69"/>
        <v>0</v>
      </c>
      <c r="AS53" t="str">
        <f t="shared" si="14"/>
        <v/>
      </c>
      <c r="AT53" t="str">
        <f t="shared" si="15"/>
        <v/>
      </c>
      <c r="AU53" t="str">
        <f t="shared" si="16"/>
        <v/>
      </c>
      <c r="AV53" t="str">
        <f t="shared" si="17"/>
        <v/>
      </c>
      <c r="AW53" s="4" t="str">
        <f t="shared" si="18"/>
        <v>999:99.99</v>
      </c>
    </row>
    <row r="54" spans="1:49" ht="14.25" customHeight="1">
      <c r="A54" s="16" t="str">
        <f t="shared" si="70"/>
        <v/>
      </c>
      <c r="B54" s="21" t="str">
        <f>IF(F54="","",リレーオーダー用紙!$N$4)</f>
        <v/>
      </c>
      <c r="C54" s="22" t="str">
        <f t="shared" si="64"/>
        <v/>
      </c>
      <c r="D54" s="22" t="str">
        <f t="shared" si="71"/>
        <v/>
      </c>
      <c r="E54" s="91"/>
      <c r="F54" s="92"/>
      <c r="G54" s="92"/>
      <c r="H54" s="92"/>
      <c r="I54" s="92"/>
      <c r="J54" s="42" t="str">
        <f t="shared" si="60"/>
        <v/>
      </c>
      <c r="K54">
        <v>48</v>
      </c>
      <c r="L54" t="str">
        <f>IF(K54&lt;=K$6,VLOOKUP(K54,申込一覧表!Z:AA,2,0),"")</f>
        <v/>
      </c>
      <c r="M54">
        <f>IF(K54&lt;=K$6,VLOOKUP(K54,申込一覧表!Z:AB,3,0),0)</f>
        <v>0</v>
      </c>
      <c r="N54" s="24" t="str">
        <f t="shared" si="11"/>
        <v/>
      </c>
      <c r="O54" t="str">
        <f>IF(K54&lt;=K$6,VLOOKUP(K54,申込一覧表!Z:AG,8,0),"")</f>
        <v/>
      </c>
      <c r="P54" t="str">
        <f>IF(K54&lt;=K$6,VLOOKUP(K54,申込一覧表!Z:AD,5,0),"")</f>
        <v/>
      </c>
      <c r="Q54">
        <f t="shared" si="49"/>
        <v>56</v>
      </c>
      <c r="R54">
        <f t="shared" si="50"/>
        <v>56</v>
      </c>
      <c r="S54">
        <f t="shared" si="62"/>
        <v>28</v>
      </c>
      <c r="T54">
        <f t="shared" si="12"/>
        <v>0</v>
      </c>
      <c r="U54" t="str">
        <f t="shared" si="65"/>
        <v/>
      </c>
      <c r="V54" t="str">
        <f t="shared" si="65"/>
        <v/>
      </c>
      <c r="W54" t="str">
        <f t="shared" si="65"/>
        <v/>
      </c>
      <c r="X54" t="str">
        <f t="shared" si="65"/>
        <v/>
      </c>
      <c r="Y54" t="str">
        <f t="shared" si="66"/>
        <v/>
      </c>
      <c r="Z54" t="str">
        <f t="shared" si="66"/>
        <v/>
      </c>
      <c r="AA54" t="str">
        <f t="shared" si="66"/>
        <v/>
      </c>
      <c r="AB54" t="str">
        <f t="shared" si="66"/>
        <v/>
      </c>
      <c r="AC54" t="str">
        <f t="shared" si="67"/>
        <v/>
      </c>
      <c r="AD54" t="str">
        <f t="shared" si="67"/>
        <v/>
      </c>
      <c r="AE54" t="str">
        <f t="shared" si="67"/>
        <v/>
      </c>
      <c r="AF54" t="str">
        <f t="shared" si="67"/>
        <v/>
      </c>
      <c r="AG54">
        <v>48</v>
      </c>
      <c r="AH54" s="106" t="str">
        <f t="shared" si="68"/>
        <v/>
      </c>
      <c r="AI54">
        <f t="shared" si="72"/>
        <v>0</v>
      </c>
      <c r="AJ54">
        <f t="shared" si="69"/>
        <v>0</v>
      </c>
      <c r="AK54">
        <f t="shared" si="69"/>
        <v>0</v>
      </c>
      <c r="AL54">
        <f t="shared" si="69"/>
        <v>0</v>
      </c>
      <c r="AM54">
        <f t="shared" si="69"/>
        <v>0</v>
      </c>
      <c r="AN54">
        <f t="shared" si="69"/>
        <v>0</v>
      </c>
      <c r="AO54">
        <f t="shared" si="69"/>
        <v>0</v>
      </c>
      <c r="AP54">
        <f t="shared" si="69"/>
        <v>0</v>
      </c>
      <c r="AS54" t="str">
        <f t="shared" si="14"/>
        <v/>
      </c>
      <c r="AT54" t="str">
        <f t="shared" si="15"/>
        <v/>
      </c>
      <c r="AU54" t="str">
        <f t="shared" si="16"/>
        <v/>
      </c>
      <c r="AV54" t="str">
        <f t="shared" si="17"/>
        <v/>
      </c>
      <c r="AW54" s="4" t="str">
        <f t="shared" si="18"/>
        <v>999:99.99</v>
      </c>
    </row>
    <row r="55" spans="1:49" ht="14.25" customHeight="1">
      <c r="A55" s="16" t="str">
        <f t="shared" si="70"/>
        <v/>
      </c>
      <c r="B55" s="21" t="str">
        <f>IF(F55="","",リレーオーダー用紙!$N$4)</f>
        <v/>
      </c>
      <c r="C55" s="22" t="str">
        <f t="shared" si="64"/>
        <v/>
      </c>
      <c r="D55" s="22" t="str">
        <f t="shared" si="71"/>
        <v/>
      </c>
      <c r="E55" s="91"/>
      <c r="F55" s="92"/>
      <c r="G55" s="92"/>
      <c r="H55" s="92"/>
      <c r="I55" s="92"/>
      <c r="J55" s="42" t="str">
        <f t="shared" si="60"/>
        <v/>
      </c>
      <c r="K55">
        <v>49</v>
      </c>
      <c r="L55" t="str">
        <f>IF(K55&lt;=K$6,VLOOKUP(K55,申込一覧表!Z:AA,2,0),"")</f>
        <v/>
      </c>
      <c r="M55">
        <f>IF(K55&lt;=K$6,VLOOKUP(K55,申込一覧表!Z:AB,3,0),0)</f>
        <v>0</v>
      </c>
      <c r="N55" s="24" t="str">
        <f t="shared" si="11"/>
        <v/>
      </c>
      <c r="O55" t="str">
        <f>IF(K55&lt;=K$6,VLOOKUP(K55,申込一覧表!Z:AG,8,0),"")</f>
        <v/>
      </c>
      <c r="P55" t="str">
        <f>IF(K55&lt;=K$6,VLOOKUP(K55,申込一覧表!Z:AD,5,0),"")</f>
        <v/>
      </c>
      <c r="Q55">
        <f t="shared" si="49"/>
        <v>56</v>
      </c>
      <c r="R55">
        <f t="shared" si="50"/>
        <v>56</v>
      </c>
      <c r="S55">
        <f t="shared" si="62"/>
        <v>28</v>
      </c>
      <c r="T55">
        <f t="shared" si="12"/>
        <v>0</v>
      </c>
      <c r="U55" t="str">
        <f t="shared" si="65"/>
        <v/>
      </c>
      <c r="V55" t="str">
        <f t="shared" si="65"/>
        <v/>
      </c>
      <c r="W55" t="str">
        <f t="shared" si="65"/>
        <v/>
      </c>
      <c r="X55" t="str">
        <f t="shared" si="65"/>
        <v/>
      </c>
      <c r="Y55" t="str">
        <f t="shared" si="66"/>
        <v/>
      </c>
      <c r="Z55" t="str">
        <f t="shared" si="66"/>
        <v/>
      </c>
      <c r="AA55" t="str">
        <f t="shared" si="66"/>
        <v/>
      </c>
      <c r="AB55" t="str">
        <f t="shared" si="66"/>
        <v/>
      </c>
      <c r="AC55" t="str">
        <f t="shared" si="67"/>
        <v/>
      </c>
      <c r="AD55" t="str">
        <f t="shared" si="67"/>
        <v/>
      </c>
      <c r="AE55" t="str">
        <f t="shared" si="67"/>
        <v/>
      </c>
      <c r="AF55" t="str">
        <f t="shared" si="67"/>
        <v/>
      </c>
      <c r="AG55">
        <v>49</v>
      </c>
      <c r="AH55" s="106" t="str">
        <f t="shared" si="68"/>
        <v/>
      </c>
      <c r="AI55">
        <f t="shared" si="72"/>
        <v>0</v>
      </c>
      <c r="AJ55">
        <f t="shared" si="69"/>
        <v>0</v>
      </c>
      <c r="AK55">
        <f t="shared" si="69"/>
        <v>0</v>
      </c>
      <c r="AL55">
        <f t="shared" si="69"/>
        <v>0</v>
      </c>
      <c r="AM55">
        <f t="shared" si="69"/>
        <v>0</v>
      </c>
      <c r="AN55">
        <f t="shared" si="69"/>
        <v>0</v>
      </c>
      <c r="AO55">
        <f t="shared" si="69"/>
        <v>0</v>
      </c>
      <c r="AP55">
        <f t="shared" si="69"/>
        <v>0</v>
      </c>
      <c r="AS55" t="str">
        <f t="shared" si="14"/>
        <v/>
      </c>
      <c r="AT55" t="str">
        <f t="shared" si="15"/>
        <v/>
      </c>
      <c r="AU55" t="str">
        <f t="shared" si="16"/>
        <v/>
      </c>
      <c r="AV55" t="str">
        <f t="shared" si="17"/>
        <v/>
      </c>
      <c r="AW55" s="4" t="str">
        <f t="shared" si="18"/>
        <v>999:99.99</v>
      </c>
    </row>
    <row r="56" spans="1:49" ht="14.25" customHeight="1">
      <c r="A56" s="16" t="str">
        <f t="shared" si="70"/>
        <v/>
      </c>
      <c r="B56" s="21" t="str">
        <f>IF(F56="","",リレーオーダー用紙!$N$4)</f>
        <v/>
      </c>
      <c r="C56" s="22" t="str">
        <f t="shared" si="64"/>
        <v/>
      </c>
      <c r="D56" s="22" t="str">
        <f t="shared" si="71"/>
        <v/>
      </c>
      <c r="E56" s="91"/>
      <c r="F56" s="92"/>
      <c r="G56" s="92"/>
      <c r="H56" s="92"/>
      <c r="I56" s="92"/>
      <c r="J56" s="42" t="str">
        <f t="shared" si="60"/>
        <v/>
      </c>
      <c r="K56">
        <v>50</v>
      </c>
      <c r="L56" t="str">
        <f>IF(K56&lt;=K$6,VLOOKUP(K56,申込一覧表!Z:AA,2,0),"")</f>
        <v/>
      </c>
      <c r="M56">
        <f>IF(K56&lt;=K$6,VLOOKUP(K56,申込一覧表!Z:AB,3,0),0)</f>
        <v>0</v>
      </c>
      <c r="N56" s="24" t="str">
        <f t="shared" si="11"/>
        <v/>
      </c>
      <c r="O56" t="str">
        <f>IF(K56&lt;=K$6,VLOOKUP(K56,申込一覧表!Z:AG,8,0),"")</f>
        <v/>
      </c>
      <c r="P56" t="str">
        <f>IF(K56&lt;=K$6,VLOOKUP(K56,申込一覧表!Z:AD,5,0),"")</f>
        <v/>
      </c>
      <c r="Q56">
        <f t="shared" si="49"/>
        <v>56</v>
      </c>
      <c r="R56">
        <f t="shared" si="50"/>
        <v>56</v>
      </c>
      <c r="S56">
        <f t="shared" si="62"/>
        <v>28</v>
      </c>
      <c r="T56">
        <f t="shared" si="12"/>
        <v>0</v>
      </c>
      <c r="U56" t="str">
        <f t="shared" si="65"/>
        <v/>
      </c>
      <c r="V56" t="str">
        <f t="shared" si="65"/>
        <v/>
      </c>
      <c r="W56" t="str">
        <f t="shared" si="65"/>
        <v/>
      </c>
      <c r="X56" t="str">
        <f t="shared" si="65"/>
        <v/>
      </c>
      <c r="Y56" t="str">
        <f t="shared" si="66"/>
        <v/>
      </c>
      <c r="Z56" t="str">
        <f t="shared" si="66"/>
        <v/>
      </c>
      <c r="AA56" t="str">
        <f t="shared" si="66"/>
        <v/>
      </c>
      <c r="AB56" t="str">
        <f t="shared" si="66"/>
        <v/>
      </c>
      <c r="AC56" t="str">
        <f t="shared" si="67"/>
        <v/>
      </c>
      <c r="AD56" t="str">
        <f t="shared" si="67"/>
        <v/>
      </c>
      <c r="AE56" t="str">
        <f t="shared" si="67"/>
        <v/>
      </c>
      <c r="AF56" t="str">
        <f t="shared" si="67"/>
        <v/>
      </c>
      <c r="AG56">
        <v>50</v>
      </c>
      <c r="AH56" s="106" t="str">
        <f t="shared" si="68"/>
        <v/>
      </c>
      <c r="AI56">
        <f t="shared" si="72"/>
        <v>0</v>
      </c>
      <c r="AJ56">
        <f t="shared" si="69"/>
        <v>0</v>
      </c>
      <c r="AK56">
        <f t="shared" si="69"/>
        <v>0</v>
      </c>
      <c r="AL56">
        <f t="shared" si="69"/>
        <v>0</v>
      </c>
      <c r="AM56">
        <f t="shared" si="69"/>
        <v>0</v>
      </c>
      <c r="AN56">
        <f t="shared" si="69"/>
        <v>0</v>
      </c>
      <c r="AO56">
        <f t="shared" si="69"/>
        <v>0</v>
      </c>
      <c r="AP56">
        <f t="shared" si="69"/>
        <v>0</v>
      </c>
      <c r="AS56" t="str">
        <f t="shared" si="14"/>
        <v/>
      </c>
      <c r="AT56" t="str">
        <f t="shared" si="15"/>
        <v/>
      </c>
      <c r="AU56" t="str">
        <f t="shared" si="16"/>
        <v/>
      </c>
      <c r="AV56" t="str">
        <f t="shared" si="17"/>
        <v/>
      </c>
      <c r="AW56" s="4" t="str">
        <f t="shared" si="18"/>
        <v>999:99.99</v>
      </c>
    </row>
    <row r="57" spans="1:49" ht="14.25" customHeight="1">
      <c r="A57" s="16" t="str">
        <f t="shared" si="70"/>
        <v/>
      </c>
      <c r="B57" s="21" t="str">
        <f>IF(F57="","",リレーオーダー用紙!$N$4)</f>
        <v/>
      </c>
      <c r="C57" s="22" t="str">
        <f t="shared" si="64"/>
        <v/>
      </c>
      <c r="D57" s="22" t="str">
        <f t="shared" si="71"/>
        <v/>
      </c>
      <c r="E57" s="91"/>
      <c r="F57" s="92"/>
      <c r="G57" s="92"/>
      <c r="H57" s="92"/>
      <c r="I57" s="92"/>
      <c r="J57" s="42" t="str">
        <f t="shared" si="60"/>
        <v/>
      </c>
      <c r="K57">
        <v>51</v>
      </c>
      <c r="L57" t="str">
        <f>IF(K57&lt;=K$6,VLOOKUP(K57,申込一覧表!Z:AA,2,0),"")</f>
        <v/>
      </c>
      <c r="M57">
        <f>IF(K57&lt;=K$6,VLOOKUP(K57,申込一覧表!Z:AB,3,0),0)</f>
        <v>0</v>
      </c>
      <c r="N57" s="24" t="str">
        <f t="shared" si="11"/>
        <v/>
      </c>
      <c r="O57" t="str">
        <f>IF(K57&lt;=K$6,VLOOKUP(K57,申込一覧表!Z:AG,8,0),"")</f>
        <v/>
      </c>
      <c r="P57" t="str">
        <f>IF(K57&lt;=K$6,VLOOKUP(K57,申込一覧表!Z:AD,5,0),"")</f>
        <v/>
      </c>
      <c r="Q57">
        <f t="shared" si="49"/>
        <v>56</v>
      </c>
      <c r="R57">
        <f t="shared" si="50"/>
        <v>56</v>
      </c>
      <c r="S57">
        <f t="shared" si="62"/>
        <v>28</v>
      </c>
      <c r="T57">
        <f t="shared" si="12"/>
        <v>0</v>
      </c>
      <c r="U57" t="str">
        <f t="shared" si="65"/>
        <v/>
      </c>
      <c r="V57" t="str">
        <f t="shared" si="65"/>
        <v/>
      </c>
      <c r="W57" t="str">
        <f t="shared" si="65"/>
        <v/>
      </c>
      <c r="X57" t="str">
        <f t="shared" si="65"/>
        <v/>
      </c>
      <c r="Y57" t="str">
        <f t="shared" si="66"/>
        <v/>
      </c>
      <c r="Z57" t="str">
        <f t="shared" si="66"/>
        <v/>
      </c>
      <c r="AA57" t="str">
        <f t="shared" si="66"/>
        <v/>
      </c>
      <c r="AB57" t="str">
        <f t="shared" si="66"/>
        <v/>
      </c>
      <c r="AC57" t="str">
        <f t="shared" si="67"/>
        <v/>
      </c>
      <c r="AD57" t="str">
        <f t="shared" si="67"/>
        <v/>
      </c>
      <c r="AE57" t="str">
        <f t="shared" si="67"/>
        <v/>
      </c>
      <c r="AF57" t="str">
        <f t="shared" si="67"/>
        <v/>
      </c>
      <c r="AG57">
        <v>51</v>
      </c>
      <c r="AH57" s="106" t="str">
        <f t="shared" si="68"/>
        <v/>
      </c>
      <c r="AI57">
        <f t="shared" si="72"/>
        <v>0</v>
      </c>
      <c r="AJ57">
        <f t="shared" si="69"/>
        <v>0</v>
      </c>
      <c r="AK57">
        <f t="shared" si="69"/>
        <v>0</v>
      </c>
      <c r="AL57">
        <f t="shared" si="69"/>
        <v>0</v>
      </c>
      <c r="AM57">
        <f t="shared" si="69"/>
        <v>0</v>
      </c>
      <c r="AN57">
        <f t="shared" si="69"/>
        <v>0</v>
      </c>
      <c r="AO57">
        <f t="shared" si="69"/>
        <v>0</v>
      </c>
      <c r="AP57">
        <f t="shared" si="69"/>
        <v>0</v>
      </c>
      <c r="AS57" t="str">
        <f t="shared" si="14"/>
        <v/>
      </c>
      <c r="AT57" t="str">
        <f t="shared" si="15"/>
        <v/>
      </c>
      <c r="AU57" t="str">
        <f t="shared" si="16"/>
        <v/>
      </c>
      <c r="AV57" t="str">
        <f t="shared" si="17"/>
        <v/>
      </c>
      <c r="AW57" s="4" t="str">
        <f t="shared" si="18"/>
        <v>999:99.99</v>
      </c>
    </row>
    <row r="58" spans="1:49" ht="14.25" customHeight="1">
      <c r="A58" s="16" t="str">
        <f t="shared" si="70"/>
        <v/>
      </c>
      <c r="B58" s="21" t="str">
        <f>IF(F58="","",リレーオーダー用紙!$N$4)</f>
        <v/>
      </c>
      <c r="C58" s="22" t="str">
        <f t="shared" si="64"/>
        <v/>
      </c>
      <c r="D58" s="22" t="str">
        <f t="shared" si="71"/>
        <v/>
      </c>
      <c r="E58" s="91"/>
      <c r="F58" s="92"/>
      <c r="G58" s="92"/>
      <c r="H58" s="92"/>
      <c r="I58" s="92"/>
      <c r="J58" s="42" t="str">
        <f t="shared" si="60"/>
        <v/>
      </c>
      <c r="K58">
        <v>52</v>
      </c>
      <c r="L58" t="str">
        <f>IF(K58&lt;=K$6,VLOOKUP(K58,申込一覧表!Z:AA,2,0),"")</f>
        <v/>
      </c>
      <c r="M58">
        <f>IF(K58&lt;=K$6,VLOOKUP(K58,申込一覧表!Z:AB,3,0),0)</f>
        <v>0</v>
      </c>
      <c r="N58" s="24" t="str">
        <f t="shared" si="11"/>
        <v/>
      </c>
      <c r="O58" t="str">
        <f>IF(K58&lt;=K$6,VLOOKUP(K58,申込一覧表!Z:AG,8,0),"")</f>
        <v/>
      </c>
      <c r="P58" t="str">
        <f>IF(K58&lt;=K$6,VLOOKUP(K58,申込一覧表!Z:AD,5,0),"")</f>
        <v/>
      </c>
      <c r="Q58">
        <f t="shared" si="49"/>
        <v>56</v>
      </c>
      <c r="R58">
        <f t="shared" si="50"/>
        <v>56</v>
      </c>
      <c r="S58">
        <f t="shared" si="62"/>
        <v>28</v>
      </c>
      <c r="T58">
        <f t="shared" si="12"/>
        <v>0</v>
      </c>
      <c r="U58" t="str">
        <f t="shared" si="65"/>
        <v/>
      </c>
      <c r="V58" t="str">
        <f t="shared" si="65"/>
        <v/>
      </c>
      <c r="W58" t="str">
        <f t="shared" si="65"/>
        <v/>
      </c>
      <c r="X58" t="str">
        <f t="shared" si="65"/>
        <v/>
      </c>
      <c r="Y58" t="str">
        <f t="shared" si="66"/>
        <v/>
      </c>
      <c r="Z58" t="str">
        <f t="shared" si="66"/>
        <v/>
      </c>
      <c r="AA58" t="str">
        <f t="shared" si="66"/>
        <v/>
      </c>
      <c r="AB58" t="str">
        <f t="shared" si="66"/>
        <v/>
      </c>
      <c r="AC58" t="str">
        <f t="shared" si="67"/>
        <v/>
      </c>
      <c r="AD58" t="str">
        <f t="shared" si="67"/>
        <v/>
      </c>
      <c r="AE58" t="str">
        <f t="shared" si="67"/>
        <v/>
      </c>
      <c r="AF58" t="str">
        <f t="shared" si="67"/>
        <v/>
      </c>
      <c r="AG58">
        <v>52</v>
      </c>
      <c r="AH58" s="106" t="str">
        <f t="shared" si="68"/>
        <v/>
      </c>
      <c r="AI58">
        <f t="shared" si="72"/>
        <v>0</v>
      </c>
      <c r="AJ58">
        <f t="shared" si="69"/>
        <v>0</v>
      </c>
      <c r="AK58">
        <f t="shared" si="69"/>
        <v>0</v>
      </c>
      <c r="AL58">
        <f t="shared" si="69"/>
        <v>0</v>
      </c>
      <c r="AM58">
        <f t="shared" si="69"/>
        <v>0</v>
      </c>
      <c r="AN58">
        <f t="shared" si="69"/>
        <v>0</v>
      </c>
      <c r="AO58">
        <f t="shared" si="69"/>
        <v>0</v>
      </c>
      <c r="AP58">
        <f t="shared" si="69"/>
        <v>0</v>
      </c>
      <c r="AS58" t="str">
        <f t="shared" si="14"/>
        <v/>
      </c>
      <c r="AT58" t="str">
        <f t="shared" si="15"/>
        <v/>
      </c>
      <c r="AU58" t="str">
        <f t="shared" si="16"/>
        <v/>
      </c>
      <c r="AV58" t="str">
        <f t="shared" si="17"/>
        <v/>
      </c>
      <c r="AW58" s="4" t="str">
        <f t="shared" si="18"/>
        <v>999:99.99</v>
      </c>
    </row>
    <row r="59" spans="1:49" ht="14.25" customHeight="1">
      <c r="K59">
        <v>53</v>
      </c>
      <c r="L59" t="str">
        <f>IF(K59&lt;=K$6,VLOOKUP(K59,申込一覧表!Z:AA,2,0),"")</f>
        <v/>
      </c>
      <c r="M59">
        <f>IF(K59&lt;=K$6,VLOOKUP(K59,申込一覧表!Z:AB,3,0),0)</f>
        <v>0</v>
      </c>
      <c r="N59" s="24" t="str">
        <f t="shared" si="11"/>
        <v/>
      </c>
      <c r="O59" t="str">
        <f>IF(K59&lt;=K$6,VLOOKUP(K59,申込一覧表!Z:AG,8,0),"")</f>
        <v/>
      </c>
      <c r="P59" t="str">
        <f>IF(K59&lt;=K$6,VLOOKUP(K59,申込一覧表!Z:AD,5,0),"")</f>
        <v/>
      </c>
      <c r="Q59">
        <f t="shared" si="49"/>
        <v>56</v>
      </c>
      <c r="R59">
        <f t="shared" si="50"/>
        <v>56</v>
      </c>
      <c r="S59">
        <f t="shared" si="62"/>
        <v>28</v>
      </c>
      <c r="T59">
        <f t="shared" si="12"/>
        <v>0</v>
      </c>
      <c r="AG59">
        <v>53</v>
      </c>
      <c r="AH59" t="str">
        <f>IF(F59="","",IF(D59&lt;120,"119",IF(D59&lt;160,"120",IF(D59&lt;200,"160",IF(D59&lt;240,"200",IF(D59&lt;280,"240",IF(D59&lt;320,"280","320")))))))</f>
        <v/>
      </c>
      <c r="AI59">
        <f t="shared" ref="AI59:AP59" si="73">SUM(AI52:AI58)</f>
        <v>0</v>
      </c>
      <c r="AJ59">
        <f t="shared" si="73"/>
        <v>0</v>
      </c>
      <c r="AK59">
        <f t="shared" si="73"/>
        <v>0</v>
      </c>
      <c r="AL59">
        <f t="shared" si="73"/>
        <v>0</v>
      </c>
      <c r="AM59">
        <f t="shared" si="73"/>
        <v>0</v>
      </c>
      <c r="AN59">
        <f t="shared" si="73"/>
        <v>0</v>
      </c>
      <c r="AO59">
        <f t="shared" si="73"/>
        <v>0</v>
      </c>
      <c r="AP59">
        <f t="shared" si="73"/>
        <v>0</v>
      </c>
      <c r="AQ59">
        <f>MAX(AI59:AP59)</f>
        <v>0</v>
      </c>
      <c r="AR59">
        <f>SUM(AI59:AP59)</f>
        <v>0</v>
      </c>
      <c r="AV59" t="str">
        <f t="shared" si="17"/>
        <v/>
      </c>
    </row>
    <row r="60" spans="1:49" ht="14.25" customHeight="1">
      <c r="K60">
        <v>54</v>
      </c>
      <c r="L60" t="str">
        <f>IF(K60&lt;=K$6,VLOOKUP(K60,申込一覧表!Z:AA,2,0),"")</f>
        <v/>
      </c>
      <c r="M60">
        <f>IF(K60&lt;=K$6,VLOOKUP(K60,申込一覧表!Z:AB,3,0),0)</f>
        <v>0</v>
      </c>
      <c r="N60" s="24" t="str">
        <f t="shared" si="11"/>
        <v/>
      </c>
      <c r="O60" t="str">
        <f>IF(K60&lt;=K$6,VLOOKUP(K60,申込一覧表!Z:AG,8,0),"")</f>
        <v/>
      </c>
      <c r="P60" t="str">
        <f>IF(K60&lt;=K$6,VLOOKUP(K60,申込一覧表!Z:AD,5,0),"")</f>
        <v/>
      </c>
      <c r="Q60">
        <f t="shared" si="49"/>
        <v>56</v>
      </c>
      <c r="R60">
        <f t="shared" si="50"/>
        <v>56</v>
      </c>
      <c r="S60">
        <f t="shared" si="62"/>
        <v>28</v>
      </c>
      <c r="T60">
        <f t="shared" si="12"/>
        <v>0</v>
      </c>
      <c r="AG60">
        <v>54</v>
      </c>
    </row>
    <row r="61" spans="1:49" ht="14.25" customHeight="1">
      <c r="K61">
        <v>55</v>
      </c>
      <c r="L61" t="str">
        <f>IF(K61&lt;=K$6,VLOOKUP(K61,申込一覧表!Z:AA,2,0),"")</f>
        <v/>
      </c>
      <c r="M61">
        <f>IF(K61&lt;=K$6,VLOOKUP(K61,申込一覧表!Z:AB,3,0),0)</f>
        <v>0</v>
      </c>
      <c r="N61" s="24" t="str">
        <f t="shared" si="11"/>
        <v/>
      </c>
      <c r="O61" t="str">
        <f>IF(K61&lt;=K$6,VLOOKUP(K61,申込一覧表!Z:AG,8,0),"")</f>
        <v/>
      </c>
      <c r="P61" t="str">
        <f>IF(K61&lt;=K$6,VLOOKUP(K61,申込一覧表!Z:AD,5,0),"")</f>
        <v/>
      </c>
      <c r="Q61">
        <f t="shared" si="49"/>
        <v>56</v>
      </c>
      <c r="R61">
        <f t="shared" si="50"/>
        <v>56</v>
      </c>
      <c r="S61">
        <f t="shared" si="62"/>
        <v>28</v>
      </c>
      <c r="T61">
        <f t="shared" si="12"/>
        <v>0</v>
      </c>
      <c r="AG61">
        <v>55</v>
      </c>
    </row>
    <row r="62" spans="1:49" ht="14.25" customHeight="1">
      <c r="K62">
        <v>56</v>
      </c>
      <c r="L62" t="str">
        <f>IF(K62&lt;=K$6,VLOOKUP(K62,申込一覧表!Z:AA,2,0),"")</f>
        <v/>
      </c>
      <c r="M62">
        <f>IF(K62&lt;=K$6,VLOOKUP(K62,申込一覧表!Z:AB,3,0),0)</f>
        <v>0</v>
      </c>
      <c r="N62" s="24" t="str">
        <f t="shared" si="11"/>
        <v/>
      </c>
      <c r="O62" t="str">
        <f>IF(K62&lt;=K$6,VLOOKUP(K62,申込一覧表!Z:AG,8,0),"")</f>
        <v/>
      </c>
      <c r="P62" t="str">
        <f>IF(K62&lt;=K$6,VLOOKUP(K62,申込一覧表!Z:AD,5,0),"")</f>
        <v/>
      </c>
      <c r="Q62">
        <f t="shared" si="49"/>
        <v>56</v>
      </c>
      <c r="R62">
        <f t="shared" si="50"/>
        <v>56</v>
      </c>
      <c r="S62">
        <f t="shared" si="62"/>
        <v>28</v>
      </c>
      <c r="T62">
        <f t="shared" si="12"/>
        <v>0</v>
      </c>
      <c r="AG62">
        <v>56</v>
      </c>
    </row>
    <row r="63" spans="1:49" ht="14.25" customHeight="1">
      <c r="K63">
        <v>57</v>
      </c>
      <c r="L63" t="str">
        <f>IF(K63&lt;=K$6,VLOOKUP(K63,申込一覧表!Z:AA,2,0),"")</f>
        <v/>
      </c>
      <c r="M63">
        <f>IF(K63&lt;=K$6,VLOOKUP(K63,申込一覧表!Z:AB,3,0),0)</f>
        <v>0</v>
      </c>
      <c r="N63" s="24" t="str">
        <f t="shared" si="11"/>
        <v/>
      </c>
      <c r="O63" t="str">
        <f>IF(K63&lt;=K$6,VLOOKUP(K63,申込一覧表!Z:AG,8,0),"")</f>
        <v/>
      </c>
      <c r="P63" t="str">
        <f>IF(K63&lt;=K$6,VLOOKUP(K63,申込一覧表!Z:AD,5,0),"")</f>
        <v/>
      </c>
      <c r="Q63">
        <f t="shared" si="49"/>
        <v>56</v>
      </c>
      <c r="R63">
        <f t="shared" si="50"/>
        <v>56</v>
      </c>
      <c r="S63">
        <f t="shared" si="62"/>
        <v>28</v>
      </c>
      <c r="T63">
        <f t="shared" si="12"/>
        <v>0</v>
      </c>
      <c r="AG63">
        <v>57</v>
      </c>
    </row>
    <row r="64" spans="1:49" ht="14.25" customHeight="1">
      <c r="K64">
        <v>58</v>
      </c>
      <c r="L64" t="str">
        <f>IF(K64&lt;=K$6,VLOOKUP(K64,申込一覧表!Z:AA,2,0),"")</f>
        <v/>
      </c>
      <c r="M64">
        <f>IF(K64&lt;=K$6,VLOOKUP(K64,申込一覧表!Z:AB,3,0),0)</f>
        <v>0</v>
      </c>
      <c r="N64" s="24" t="str">
        <f t="shared" si="11"/>
        <v/>
      </c>
      <c r="O64" t="str">
        <f>IF(K64&lt;=K$6,VLOOKUP(K64,申込一覧表!Z:AG,8,0),"")</f>
        <v/>
      </c>
      <c r="P64" t="str">
        <f>IF(K64&lt;=K$6,VLOOKUP(K64,申込一覧表!Z:AD,5,0),"")</f>
        <v/>
      </c>
      <c r="Q64">
        <f t="shared" si="49"/>
        <v>56</v>
      </c>
      <c r="R64">
        <f t="shared" si="50"/>
        <v>56</v>
      </c>
      <c r="S64">
        <f t="shared" si="62"/>
        <v>28</v>
      </c>
      <c r="T64">
        <f t="shared" si="12"/>
        <v>0</v>
      </c>
      <c r="AG64">
        <v>58</v>
      </c>
    </row>
    <row r="65" spans="11:33" ht="14.25" customHeight="1">
      <c r="K65">
        <v>59</v>
      </c>
      <c r="L65" t="str">
        <f>IF(K65&lt;=K$6,VLOOKUP(K65,申込一覧表!Z:AA,2,0),"")</f>
        <v/>
      </c>
      <c r="M65">
        <f>IF(K65&lt;=K$6,VLOOKUP(K65,申込一覧表!Z:AB,3,0),0)</f>
        <v>0</v>
      </c>
      <c r="N65" s="24" t="str">
        <f t="shared" si="11"/>
        <v/>
      </c>
      <c r="O65" t="str">
        <f>IF(K65&lt;=K$6,VLOOKUP(K65,申込一覧表!Z:AG,8,0),"")</f>
        <v/>
      </c>
      <c r="P65" t="str">
        <f>IF(K65&lt;=K$6,VLOOKUP(K65,申込一覧表!Z:AD,5,0),"")</f>
        <v/>
      </c>
      <c r="Q65">
        <f t="shared" si="49"/>
        <v>56</v>
      </c>
      <c r="R65">
        <f t="shared" si="50"/>
        <v>56</v>
      </c>
      <c r="S65">
        <f t="shared" si="62"/>
        <v>28</v>
      </c>
      <c r="T65">
        <f t="shared" si="12"/>
        <v>0</v>
      </c>
      <c r="AG65">
        <v>59</v>
      </c>
    </row>
    <row r="66" spans="11:33" ht="14.25" customHeight="1">
      <c r="K66">
        <v>60</v>
      </c>
      <c r="L66" t="str">
        <f>IF(K66&lt;=K$6,VLOOKUP(K66,申込一覧表!Z:AA,2,0),"")</f>
        <v/>
      </c>
      <c r="M66">
        <f>IF(K66&lt;=K$6,VLOOKUP(K66,申込一覧表!Z:AB,3,0),0)</f>
        <v>0</v>
      </c>
      <c r="N66" s="24" t="str">
        <f t="shared" si="11"/>
        <v/>
      </c>
      <c r="O66" t="str">
        <f>IF(K66&lt;=K$6,VLOOKUP(K66,申込一覧表!Z:AG,8,0),"")</f>
        <v/>
      </c>
      <c r="P66" t="str">
        <f>IF(K66&lt;=K$6,VLOOKUP(K66,申込一覧表!Z:AD,5,0),"")</f>
        <v/>
      </c>
      <c r="Q66">
        <f t="shared" si="49"/>
        <v>56</v>
      </c>
      <c r="R66">
        <f t="shared" si="50"/>
        <v>56</v>
      </c>
      <c r="S66">
        <f t="shared" si="62"/>
        <v>28</v>
      </c>
      <c r="T66">
        <f t="shared" si="12"/>
        <v>0</v>
      </c>
      <c r="AG66">
        <v>60</v>
      </c>
    </row>
    <row r="67" spans="11:33" ht="14.25" customHeight="1">
      <c r="K67">
        <v>61</v>
      </c>
      <c r="L67" t="str">
        <f>IF(K67&lt;=K$6,VLOOKUP(K67,申込一覧表!Z:AA,2,0),"")</f>
        <v/>
      </c>
      <c r="M67">
        <f>IF(K67&lt;=K$6,VLOOKUP(K67,申込一覧表!Z:AB,3,0),0)</f>
        <v>0</v>
      </c>
      <c r="N67" s="24" t="str">
        <f t="shared" si="11"/>
        <v/>
      </c>
      <c r="O67" t="str">
        <f>IF(K67&lt;=K$6,VLOOKUP(K67,申込一覧表!Z:AG,8,0),"")</f>
        <v/>
      </c>
      <c r="P67" t="str">
        <f>IF(K67&lt;=K$6,VLOOKUP(K67,申込一覧表!Z:AD,5,0),"")</f>
        <v/>
      </c>
      <c r="Q67">
        <f t="shared" si="49"/>
        <v>56</v>
      </c>
      <c r="R67">
        <f t="shared" si="50"/>
        <v>56</v>
      </c>
      <c r="S67">
        <f t="shared" si="62"/>
        <v>28</v>
      </c>
      <c r="T67">
        <f t="shared" si="12"/>
        <v>0</v>
      </c>
      <c r="AG67">
        <v>61</v>
      </c>
    </row>
    <row r="68" spans="11:33" ht="14.25" customHeight="1">
      <c r="K68">
        <v>62</v>
      </c>
      <c r="L68" t="str">
        <f>IF(K68&lt;=K$6,VLOOKUP(K68,申込一覧表!Z:AA,2,0),"")</f>
        <v/>
      </c>
      <c r="M68">
        <f>IF(K68&lt;=K$6,VLOOKUP(K68,申込一覧表!Z:AB,3,0),0)</f>
        <v>0</v>
      </c>
      <c r="N68" s="24" t="str">
        <f t="shared" si="11"/>
        <v/>
      </c>
      <c r="O68" t="str">
        <f>IF(K68&lt;=K$6,VLOOKUP(K68,申込一覧表!Z:AG,8,0),"")</f>
        <v/>
      </c>
      <c r="P68" t="str">
        <f>IF(K68&lt;=K$6,VLOOKUP(K68,申込一覧表!Z:AD,5,0),"")</f>
        <v/>
      </c>
      <c r="Q68">
        <f t="shared" si="49"/>
        <v>56</v>
      </c>
      <c r="R68">
        <f t="shared" si="50"/>
        <v>56</v>
      </c>
      <c r="S68">
        <f t="shared" si="62"/>
        <v>28</v>
      </c>
      <c r="T68">
        <f t="shared" si="12"/>
        <v>0</v>
      </c>
      <c r="AG68">
        <v>62</v>
      </c>
    </row>
    <row r="69" spans="11:33" ht="14.25" customHeight="1">
      <c r="K69">
        <v>63</v>
      </c>
      <c r="L69" t="str">
        <f>IF(K69&lt;=K$6,VLOOKUP(K69,申込一覧表!Z:AA,2,0),"")</f>
        <v/>
      </c>
      <c r="M69">
        <f>IF(K69&lt;=K$6,VLOOKUP(K69,申込一覧表!Z:AB,3,0),0)</f>
        <v>0</v>
      </c>
      <c r="N69" s="24" t="str">
        <f t="shared" si="11"/>
        <v/>
      </c>
      <c r="O69" t="str">
        <f>IF(K69&lt;=K$6,VLOOKUP(K69,申込一覧表!Z:AG,8,0),"")</f>
        <v/>
      </c>
      <c r="P69" t="str">
        <f>IF(K69&lt;=K$6,VLOOKUP(K69,申込一覧表!Z:AD,5,0),"")</f>
        <v/>
      </c>
      <c r="Q69">
        <f t="shared" si="49"/>
        <v>56</v>
      </c>
      <c r="R69">
        <f t="shared" si="50"/>
        <v>56</v>
      </c>
      <c r="S69">
        <f t="shared" si="62"/>
        <v>28</v>
      </c>
      <c r="T69">
        <f t="shared" si="12"/>
        <v>0</v>
      </c>
      <c r="AG69">
        <v>63</v>
      </c>
    </row>
    <row r="70" spans="11:33" ht="14.25" customHeight="1">
      <c r="K70">
        <v>64</v>
      </c>
      <c r="L70" t="str">
        <f>IF(K70&lt;=K$6,VLOOKUP(K70,申込一覧表!Z:AA,2,0),"")</f>
        <v/>
      </c>
      <c r="M70">
        <f>IF(K70&lt;=K$6,VLOOKUP(K70,申込一覧表!Z:AB,3,0),0)</f>
        <v>0</v>
      </c>
      <c r="N70" s="24" t="str">
        <f t="shared" si="11"/>
        <v/>
      </c>
      <c r="O70" t="str">
        <f>IF(K70&lt;=K$6,VLOOKUP(K70,申込一覧表!Z:AG,8,0),"")</f>
        <v/>
      </c>
      <c r="P70" t="str">
        <f>IF(K70&lt;=K$6,VLOOKUP(K70,申込一覧表!Z:AD,5,0),"")</f>
        <v/>
      </c>
      <c r="Q70">
        <f t="shared" si="49"/>
        <v>56</v>
      </c>
      <c r="R70">
        <f t="shared" si="50"/>
        <v>56</v>
      </c>
      <c r="S70">
        <f t="shared" si="62"/>
        <v>28</v>
      </c>
      <c r="T70">
        <f t="shared" si="12"/>
        <v>0</v>
      </c>
      <c r="AG70">
        <v>64</v>
      </c>
    </row>
    <row r="71" spans="11:33" ht="14.25" customHeight="1">
      <c r="K71">
        <v>65</v>
      </c>
      <c r="L71" t="str">
        <f>IF(K71&lt;=K$6,VLOOKUP(K71,申込一覧表!Z:AA,2,0),"")</f>
        <v/>
      </c>
      <c r="M71">
        <f>IF(K71&lt;=K$6,VLOOKUP(K71,申込一覧表!Z:AB,3,0),0)</f>
        <v>0</v>
      </c>
      <c r="N71" s="24" t="str">
        <f t="shared" si="11"/>
        <v/>
      </c>
      <c r="O71" t="str">
        <f>IF(K71&lt;=K$6,VLOOKUP(K71,申込一覧表!Z:AG,8,0),"")</f>
        <v/>
      </c>
      <c r="P71" t="str">
        <f>IF(K71&lt;=K$6,VLOOKUP(K71,申込一覧表!Z:AD,5,0),"")</f>
        <v/>
      </c>
      <c r="Q71">
        <f t="shared" ref="Q71:Q86" si="74">COUNTIF($F$7:$I$13,N71)+COUNTIF($F$25:$I$31,N71)</f>
        <v>56</v>
      </c>
      <c r="R71">
        <f t="shared" ref="R71:R86" si="75">COUNTIF($F$16:$I$22,N71)+COUNTIF($F$34:$I$40,N71)</f>
        <v>56</v>
      </c>
      <c r="S71">
        <f t="shared" si="62"/>
        <v>28</v>
      </c>
      <c r="T71">
        <f t="shared" si="12"/>
        <v>0</v>
      </c>
      <c r="AG71">
        <v>65</v>
      </c>
    </row>
    <row r="72" spans="11:33" ht="14.25" customHeight="1">
      <c r="K72">
        <v>66</v>
      </c>
      <c r="L72" t="str">
        <f>IF(K72&lt;=K$6,VLOOKUP(K72,申込一覧表!Z:AA,2,0),"")</f>
        <v/>
      </c>
      <c r="M72">
        <f>IF(K72&lt;=K$6,VLOOKUP(K72,申込一覧表!Z:AB,3,0),0)</f>
        <v>0</v>
      </c>
      <c r="N72" s="24" t="str">
        <f t="shared" ref="N72:N86" si="76">IF(M72=0,"",L72)</f>
        <v/>
      </c>
      <c r="O72" t="str">
        <f>IF(K72&lt;=K$6,VLOOKUP(K72,申込一覧表!Z:AG,8,0),"")</f>
        <v/>
      </c>
      <c r="P72" t="str">
        <f>IF(K72&lt;=K$6,VLOOKUP(K72,申込一覧表!Z:AD,5,0),"")</f>
        <v/>
      </c>
      <c r="Q72">
        <f t="shared" si="74"/>
        <v>56</v>
      </c>
      <c r="R72">
        <f t="shared" si="75"/>
        <v>56</v>
      </c>
      <c r="S72">
        <f t="shared" si="62"/>
        <v>28</v>
      </c>
      <c r="T72">
        <f t="shared" ref="T72:T86" si="77">COUNTIF($F$52:$I$58,_LM7)</f>
        <v>0</v>
      </c>
      <c r="AG72">
        <v>66</v>
      </c>
    </row>
    <row r="73" spans="11:33" ht="14.25" customHeight="1">
      <c r="K73">
        <v>67</v>
      </c>
      <c r="L73" t="str">
        <f>IF(K73&lt;=K$6,VLOOKUP(K73,申込一覧表!Z:AA,2,0),"")</f>
        <v/>
      </c>
      <c r="M73">
        <f>IF(K73&lt;=K$6,VLOOKUP(K73,申込一覧表!Z:AB,3,0),0)</f>
        <v>0</v>
      </c>
      <c r="N73" s="24" t="str">
        <f t="shared" si="76"/>
        <v/>
      </c>
      <c r="O73" t="str">
        <f>IF(K73&lt;=K$6,VLOOKUP(K73,申込一覧表!Z:AG,8,0),"")</f>
        <v/>
      </c>
      <c r="P73" t="str">
        <f>IF(K73&lt;=K$6,VLOOKUP(K73,申込一覧表!Z:AD,5,0),"")</f>
        <v/>
      </c>
      <c r="Q73">
        <f t="shared" si="74"/>
        <v>56</v>
      </c>
      <c r="R73">
        <f t="shared" si="75"/>
        <v>56</v>
      </c>
      <c r="S73">
        <f t="shared" si="62"/>
        <v>28</v>
      </c>
      <c r="T73">
        <f t="shared" si="77"/>
        <v>0</v>
      </c>
      <c r="AG73">
        <v>67</v>
      </c>
    </row>
    <row r="74" spans="11:33" ht="14.25" customHeight="1">
      <c r="K74">
        <v>68</v>
      </c>
      <c r="L74" t="str">
        <f>IF(K74&lt;=K$6,VLOOKUP(K74,申込一覧表!Z:AA,2,0),"")</f>
        <v/>
      </c>
      <c r="M74">
        <f>IF(K74&lt;=K$6,VLOOKUP(K74,申込一覧表!Z:AB,3,0),0)</f>
        <v>0</v>
      </c>
      <c r="N74" s="24" t="str">
        <f t="shared" si="76"/>
        <v/>
      </c>
      <c r="O74" t="str">
        <f>IF(K74&lt;=K$6,VLOOKUP(K74,申込一覧表!Z:AG,8,0),"")</f>
        <v/>
      </c>
      <c r="P74" t="str">
        <f>IF(K74&lt;=K$6,VLOOKUP(K74,申込一覧表!Z:AD,5,0),"")</f>
        <v/>
      </c>
      <c r="Q74">
        <f t="shared" si="74"/>
        <v>56</v>
      </c>
      <c r="R74">
        <f t="shared" si="75"/>
        <v>56</v>
      </c>
      <c r="S74">
        <f t="shared" si="62"/>
        <v>28</v>
      </c>
      <c r="T74">
        <f t="shared" si="77"/>
        <v>0</v>
      </c>
      <c r="AG74">
        <v>68</v>
      </c>
    </row>
    <row r="75" spans="11:33" ht="14.25" customHeight="1">
      <c r="K75">
        <v>69</v>
      </c>
      <c r="L75" t="str">
        <f>IF(K75&lt;=K$6,VLOOKUP(K75,申込一覧表!Z:AA,2,0),"")</f>
        <v/>
      </c>
      <c r="M75">
        <f>IF(K75&lt;=K$6,VLOOKUP(K75,申込一覧表!Z:AB,3,0),0)</f>
        <v>0</v>
      </c>
      <c r="N75" s="24" t="str">
        <f t="shared" si="76"/>
        <v/>
      </c>
      <c r="O75" t="str">
        <f>IF(K75&lt;=K$6,VLOOKUP(K75,申込一覧表!Z:AG,8,0),"")</f>
        <v/>
      </c>
      <c r="P75" t="str">
        <f>IF(K75&lt;=K$6,VLOOKUP(K75,申込一覧表!Z:AD,5,0),"")</f>
        <v/>
      </c>
      <c r="Q75">
        <f t="shared" si="74"/>
        <v>56</v>
      </c>
      <c r="R75">
        <f t="shared" si="75"/>
        <v>56</v>
      </c>
      <c r="S75">
        <f t="shared" si="62"/>
        <v>28</v>
      </c>
      <c r="T75">
        <f t="shared" si="77"/>
        <v>0</v>
      </c>
      <c r="AG75">
        <v>69</v>
      </c>
    </row>
    <row r="76" spans="11:33" ht="14.25" customHeight="1">
      <c r="K76">
        <v>70</v>
      </c>
      <c r="L76" t="str">
        <f>IF(K76&lt;=K$6,VLOOKUP(K76,申込一覧表!Z:AA,2,0),"")</f>
        <v/>
      </c>
      <c r="M76">
        <f>IF(K76&lt;=K$6,VLOOKUP(K76,申込一覧表!Z:AB,3,0),0)</f>
        <v>0</v>
      </c>
      <c r="N76" s="24" t="str">
        <f t="shared" si="76"/>
        <v/>
      </c>
      <c r="O76" t="str">
        <f>IF(K76&lt;=K$6,VLOOKUP(K76,申込一覧表!Z:AG,8,0),"")</f>
        <v/>
      </c>
      <c r="P76" t="str">
        <f>IF(K76&lt;=K$6,VLOOKUP(K76,申込一覧表!Z:AD,5,0),"")</f>
        <v/>
      </c>
      <c r="Q76">
        <f t="shared" si="74"/>
        <v>56</v>
      </c>
      <c r="R76">
        <f t="shared" si="75"/>
        <v>56</v>
      </c>
      <c r="S76">
        <f t="shared" si="62"/>
        <v>28</v>
      </c>
      <c r="T76">
        <f t="shared" si="77"/>
        <v>0</v>
      </c>
      <c r="AG76">
        <v>70</v>
      </c>
    </row>
    <row r="77" spans="11:33" ht="14.25" customHeight="1">
      <c r="K77">
        <v>71</v>
      </c>
      <c r="L77" t="str">
        <f>IF(K77&lt;=K$6,VLOOKUP(K77,申込一覧表!Z:AA,2,0),"")</f>
        <v/>
      </c>
      <c r="M77">
        <f>IF(K77&lt;=K$6,VLOOKUP(K77,申込一覧表!Z:AB,3,0),0)</f>
        <v>0</v>
      </c>
      <c r="N77" s="24" t="str">
        <f t="shared" si="76"/>
        <v/>
      </c>
      <c r="O77" t="str">
        <f>IF(K77&lt;=K$6,VLOOKUP(K77,申込一覧表!Z:AG,8,0),"")</f>
        <v/>
      </c>
      <c r="P77" t="str">
        <f>IF(K77&lt;=K$6,VLOOKUP(K77,申込一覧表!Z:AD,5,0),"")</f>
        <v/>
      </c>
      <c r="Q77">
        <f t="shared" si="74"/>
        <v>56</v>
      </c>
      <c r="R77">
        <f t="shared" si="75"/>
        <v>56</v>
      </c>
      <c r="S77">
        <f t="shared" si="62"/>
        <v>28</v>
      </c>
      <c r="T77">
        <f t="shared" si="77"/>
        <v>0</v>
      </c>
      <c r="AG77">
        <v>71</v>
      </c>
    </row>
    <row r="78" spans="11:33" ht="14.25" customHeight="1">
      <c r="K78">
        <v>72</v>
      </c>
      <c r="L78" t="str">
        <f>IF(K78&lt;=K$6,VLOOKUP(K78,申込一覧表!Z:AA,2,0),"")</f>
        <v/>
      </c>
      <c r="M78">
        <f>IF(K78&lt;=K$6,VLOOKUP(K78,申込一覧表!Z:AB,3,0),0)</f>
        <v>0</v>
      </c>
      <c r="N78" s="24" t="str">
        <f t="shared" si="76"/>
        <v/>
      </c>
      <c r="O78" t="str">
        <f>IF(K78&lt;=K$6,VLOOKUP(K78,申込一覧表!Z:AG,8,0),"")</f>
        <v/>
      </c>
      <c r="P78" t="str">
        <f>IF(K78&lt;=K$6,VLOOKUP(K78,申込一覧表!Z:AD,5,0),"")</f>
        <v/>
      </c>
      <c r="Q78">
        <f t="shared" si="74"/>
        <v>56</v>
      </c>
      <c r="R78">
        <f t="shared" si="75"/>
        <v>56</v>
      </c>
      <c r="S78">
        <f t="shared" si="62"/>
        <v>28</v>
      </c>
      <c r="T78">
        <f t="shared" si="77"/>
        <v>0</v>
      </c>
      <c r="AG78">
        <v>72</v>
      </c>
    </row>
    <row r="79" spans="11:33" ht="14.25" customHeight="1">
      <c r="K79">
        <v>73</v>
      </c>
      <c r="L79" t="str">
        <f>IF(K79&lt;=K$6,VLOOKUP(K79,申込一覧表!Z:AA,2,0),"")</f>
        <v/>
      </c>
      <c r="M79">
        <f>IF(K79&lt;=K$6,VLOOKUP(K79,申込一覧表!Z:AB,3,0),0)</f>
        <v>0</v>
      </c>
      <c r="N79" s="24" t="str">
        <f t="shared" si="76"/>
        <v/>
      </c>
      <c r="O79" t="str">
        <f>IF(K79&lt;=K$6,VLOOKUP(K79,申込一覧表!Z:AG,8,0),"")</f>
        <v/>
      </c>
      <c r="P79" t="str">
        <f>IF(K79&lt;=K$6,VLOOKUP(K79,申込一覧表!Z:AD,5,0),"")</f>
        <v/>
      </c>
      <c r="Q79">
        <f t="shared" si="74"/>
        <v>56</v>
      </c>
      <c r="R79">
        <f t="shared" si="75"/>
        <v>56</v>
      </c>
      <c r="S79">
        <f t="shared" si="62"/>
        <v>28</v>
      </c>
      <c r="T79">
        <f t="shared" si="77"/>
        <v>0</v>
      </c>
      <c r="AG79">
        <v>73</v>
      </c>
    </row>
    <row r="80" spans="11:33" ht="14.25" customHeight="1">
      <c r="K80">
        <v>74</v>
      </c>
      <c r="L80" t="str">
        <f>IF(K80&lt;=K$6,VLOOKUP(K80,申込一覧表!Z:AA,2,0),"")</f>
        <v/>
      </c>
      <c r="M80">
        <f>IF(K80&lt;=K$6,VLOOKUP(K80,申込一覧表!Z:AB,3,0),0)</f>
        <v>0</v>
      </c>
      <c r="N80" s="24" t="str">
        <f t="shared" si="76"/>
        <v/>
      </c>
      <c r="O80" t="str">
        <f>IF(K80&lt;=K$6,VLOOKUP(K80,申込一覧表!Z:AG,8,0),"")</f>
        <v/>
      </c>
      <c r="P80" t="str">
        <f>IF(K80&lt;=K$6,VLOOKUP(K80,申込一覧表!Z:AD,5,0),"")</f>
        <v/>
      </c>
      <c r="Q80">
        <f t="shared" si="74"/>
        <v>56</v>
      </c>
      <c r="R80">
        <f t="shared" si="75"/>
        <v>56</v>
      </c>
      <c r="S80">
        <f t="shared" si="62"/>
        <v>28</v>
      </c>
      <c r="T80">
        <f t="shared" si="77"/>
        <v>0</v>
      </c>
      <c r="AG80">
        <v>74</v>
      </c>
    </row>
    <row r="81" spans="11:33" ht="14.25" customHeight="1">
      <c r="K81">
        <v>75</v>
      </c>
      <c r="L81" t="str">
        <f>IF(K81&lt;=K$6,VLOOKUP(K81,申込一覧表!Z:AA,2,0),"")</f>
        <v/>
      </c>
      <c r="M81">
        <f>IF(K81&lt;=K$6,VLOOKUP(K81,申込一覧表!Z:AB,3,0),0)</f>
        <v>0</v>
      </c>
      <c r="N81" s="24" t="str">
        <f t="shared" si="76"/>
        <v/>
      </c>
      <c r="O81" t="str">
        <f>IF(K81&lt;=K$6,VLOOKUP(K81,申込一覧表!Z:AG,8,0),"")</f>
        <v/>
      </c>
      <c r="P81" t="str">
        <f>IF(K81&lt;=K$6,VLOOKUP(K81,申込一覧表!Z:AD,5,0),"")</f>
        <v/>
      </c>
      <c r="Q81">
        <f t="shared" si="74"/>
        <v>56</v>
      </c>
      <c r="R81">
        <f t="shared" si="75"/>
        <v>56</v>
      </c>
      <c r="S81">
        <f t="shared" si="62"/>
        <v>28</v>
      </c>
      <c r="T81">
        <f t="shared" si="77"/>
        <v>0</v>
      </c>
      <c r="AG81">
        <v>75</v>
      </c>
    </row>
    <row r="82" spans="11:33" ht="14.25" customHeight="1">
      <c r="K82">
        <v>76</v>
      </c>
      <c r="L82" t="str">
        <f>IF(K82&lt;=K$6,VLOOKUP(K82,申込一覧表!Z:AA,2,0),"")</f>
        <v/>
      </c>
      <c r="M82">
        <f>IF(K82&lt;=K$6,VLOOKUP(K82,申込一覧表!Z:AB,3,0),0)</f>
        <v>0</v>
      </c>
      <c r="N82" s="24" t="str">
        <f t="shared" si="76"/>
        <v/>
      </c>
      <c r="O82" t="str">
        <f>IF(K82&lt;=K$6,VLOOKUP(K82,申込一覧表!Z:AG,8,0),"")</f>
        <v/>
      </c>
      <c r="P82" t="str">
        <f>IF(K82&lt;=K$6,VLOOKUP(K82,申込一覧表!Z:AD,5,0),"")</f>
        <v/>
      </c>
      <c r="Q82">
        <f t="shared" si="74"/>
        <v>56</v>
      </c>
      <c r="R82">
        <f t="shared" si="75"/>
        <v>56</v>
      </c>
      <c r="S82">
        <f t="shared" si="62"/>
        <v>28</v>
      </c>
      <c r="T82">
        <f t="shared" si="77"/>
        <v>0</v>
      </c>
      <c r="AG82">
        <v>76</v>
      </c>
    </row>
    <row r="83" spans="11:33" ht="14.25" customHeight="1">
      <c r="K83">
        <v>77</v>
      </c>
      <c r="L83" t="str">
        <f>IF(K83&lt;=K$6,VLOOKUP(K83,申込一覧表!Z:AA,2,0),"")</f>
        <v/>
      </c>
      <c r="M83">
        <f>IF(K83&lt;=K$6,VLOOKUP(K83,申込一覧表!Z:AB,3,0),0)</f>
        <v>0</v>
      </c>
      <c r="N83" s="24" t="str">
        <f t="shared" si="76"/>
        <v/>
      </c>
      <c r="O83" t="str">
        <f>IF(K83&lt;=K$6,VLOOKUP(K83,申込一覧表!Z:AG,8,0),"")</f>
        <v/>
      </c>
      <c r="P83" t="str">
        <f>IF(K83&lt;=K$6,VLOOKUP(K83,申込一覧表!Z:AD,5,0),"")</f>
        <v/>
      </c>
      <c r="Q83">
        <f t="shared" si="74"/>
        <v>56</v>
      </c>
      <c r="R83">
        <f t="shared" si="75"/>
        <v>56</v>
      </c>
      <c r="S83">
        <f t="shared" si="62"/>
        <v>28</v>
      </c>
      <c r="T83">
        <f t="shared" si="77"/>
        <v>0</v>
      </c>
      <c r="AG83">
        <v>77</v>
      </c>
    </row>
    <row r="84" spans="11:33" ht="14.25" customHeight="1">
      <c r="K84">
        <v>78</v>
      </c>
      <c r="L84" t="str">
        <f>IF(K84&lt;=K$6,VLOOKUP(K84,申込一覧表!Z:AA,2,0),"")</f>
        <v/>
      </c>
      <c r="M84">
        <f>IF(K84&lt;=K$6,VLOOKUP(K84,申込一覧表!Z:AB,3,0),0)</f>
        <v>0</v>
      </c>
      <c r="N84" s="24" t="str">
        <f t="shared" si="76"/>
        <v/>
      </c>
      <c r="O84" t="str">
        <f>IF(K84&lt;=K$6,VLOOKUP(K84,申込一覧表!Z:AG,8,0),"")</f>
        <v/>
      </c>
      <c r="P84" t="str">
        <f>IF(K84&lt;=K$6,VLOOKUP(K84,申込一覧表!Z:AD,5,0),"")</f>
        <v/>
      </c>
      <c r="Q84">
        <f t="shared" si="74"/>
        <v>56</v>
      </c>
      <c r="R84">
        <f t="shared" si="75"/>
        <v>56</v>
      </c>
      <c r="S84">
        <f t="shared" si="62"/>
        <v>28</v>
      </c>
      <c r="T84">
        <f t="shared" si="77"/>
        <v>0</v>
      </c>
      <c r="AG84">
        <v>78</v>
      </c>
    </row>
    <row r="85" spans="11:33" ht="14.25" customHeight="1">
      <c r="K85">
        <v>79</v>
      </c>
      <c r="L85" t="str">
        <f>IF(K85&lt;=K$6,VLOOKUP(K85,申込一覧表!Z:AA,2,0),"")</f>
        <v/>
      </c>
      <c r="M85">
        <f>IF(K85&lt;=K$6,VLOOKUP(K85,申込一覧表!Z:AB,3,0),0)</f>
        <v>0</v>
      </c>
      <c r="N85" s="24" t="str">
        <f t="shared" si="76"/>
        <v/>
      </c>
      <c r="O85" t="str">
        <f>IF(K85&lt;=K$6,VLOOKUP(K85,申込一覧表!Z:AG,8,0),"")</f>
        <v/>
      </c>
      <c r="P85" t="str">
        <f>IF(K85&lt;=K$6,VLOOKUP(K85,申込一覧表!Z:AD,5,0),"")</f>
        <v/>
      </c>
      <c r="Q85">
        <f t="shared" si="74"/>
        <v>56</v>
      </c>
      <c r="R85">
        <f t="shared" si="75"/>
        <v>56</v>
      </c>
      <c r="S85">
        <f t="shared" si="62"/>
        <v>28</v>
      </c>
      <c r="T85">
        <f t="shared" si="77"/>
        <v>0</v>
      </c>
      <c r="AG85">
        <v>79</v>
      </c>
    </row>
    <row r="86" spans="11:33" ht="14.25" customHeight="1">
      <c r="K86">
        <v>80</v>
      </c>
      <c r="L86" t="str">
        <f>IF(K86&lt;=K$6,VLOOKUP(K86,申込一覧表!Z:AA,2,0),"")</f>
        <v/>
      </c>
      <c r="M86">
        <f>IF(K86&lt;=K$6,VLOOKUP(K86,申込一覧表!Z:AB,3,0),0)</f>
        <v>0</v>
      </c>
      <c r="N86" s="31" t="str">
        <f t="shared" si="76"/>
        <v/>
      </c>
      <c r="O86" t="str">
        <f>IF(K86&lt;=K$6,VLOOKUP(K86,申込一覧表!Z:AG,8,0),"")</f>
        <v/>
      </c>
      <c r="P86" t="str">
        <f>IF(K86&lt;=K$6,VLOOKUP(K86,申込一覧表!Z:AD,5,0),"")</f>
        <v/>
      </c>
      <c r="Q86">
        <f t="shared" si="74"/>
        <v>56</v>
      </c>
      <c r="R86">
        <f t="shared" si="75"/>
        <v>56</v>
      </c>
      <c r="S86">
        <f t="shared" si="62"/>
        <v>28</v>
      </c>
      <c r="T86">
        <f t="shared" si="77"/>
        <v>0</v>
      </c>
      <c r="AG86">
        <v>80</v>
      </c>
    </row>
    <row r="87" spans="11:33" ht="14.25" customHeight="1">
      <c r="L87" s="23" t="s">
        <v>180</v>
      </c>
      <c r="N87" s="23" t="s">
        <v>181</v>
      </c>
    </row>
    <row r="88" spans="11:33" ht="14.25" customHeight="1">
      <c r="L88" s="24"/>
      <c r="M88">
        <f>申込一覧表!V87</f>
        <v>0</v>
      </c>
      <c r="N88" s="24"/>
    </row>
    <row r="89" spans="11:33" ht="14.25" customHeight="1">
      <c r="K89">
        <v>1</v>
      </c>
      <c r="L89" s="24" t="str">
        <f>IF(P7=0,N7,"")</f>
        <v/>
      </c>
      <c r="M89">
        <v>1</v>
      </c>
      <c r="N89" s="24" t="str">
        <f>IF(M89&lt;=M$88,VLOOKUP(M89,申込一覧表!$W$48:$AA$87,5,0),"")</f>
        <v/>
      </c>
    </row>
    <row r="90" spans="11:33" ht="14.25" customHeight="1">
      <c r="K90">
        <v>2</v>
      </c>
      <c r="L90" s="24" t="str">
        <f t="shared" ref="L90:L128" si="78">IF(P8=0,N8,"")</f>
        <v/>
      </c>
      <c r="M90">
        <v>2</v>
      </c>
      <c r="N90" s="24" t="str">
        <f>IF(M90&lt;=M$88,VLOOKUP(M90,申込一覧表!$W$48:$AA$87,5,0),"")</f>
        <v/>
      </c>
    </row>
    <row r="91" spans="11:33" ht="14.25" customHeight="1">
      <c r="K91">
        <v>3</v>
      </c>
      <c r="L91" s="24" t="str">
        <f t="shared" si="78"/>
        <v/>
      </c>
      <c r="M91">
        <v>3</v>
      </c>
      <c r="N91" s="24" t="str">
        <f>IF(M91&lt;=M$88,VLOOKUP(M91,申込一覧表!$W$48:$AA$87,5,0),"")</f>
        <v/>
      </c>
    </row>
    <row r="92" spans="11:33" ht="14.25" customHeight="1">
      <c r="K92">
        <v>4</v>
      </c>
      <c r="L92" s="24" t="str">
        <f t="shared" si="78"/>
        <v/>
      </c>
      <c r="M92">
        <v>4</v>
      </c>
      <c r="N92" s="24" t="str">
        <f>IF(M92&lt;=M$88,VLOOKUP(M92,申込一覧表!$W$48:$AA$87,5,0),"")</f>
        <v/>
      </c>
    </row>
    <row r="93" spans="11:33" ht="14.25" customHeight="1">
      <c r="K93">
        <v>5</v>
      </c>
      <c r="L93" s="24" t="str">
        <f t="shared" si="78"/>
        <v/>
      </c>
      <c r="M93">
        <v>5</v>
      </c>
      <c r="N93" s="24" t="str">
        <f>IF(M93&lt;=M$88,VLOOKUP(M93,申込一覧表!$W$48:$AA$87,5,0),"")</f>
        <v/>
      </c>
    </row>
    <row r="94" spans="11:33" ht="14.25" customHeight="1">
      <c r="K94">
        <v>6</v>
      </c>
      <c r="L94" s="24" t="str">
        <f t="shared" si="78"/>
        <v/>
      </c>
      <c r="M94">
        <v>6</v>
      </c>
      <c r="N94" s="24" t="str">
        <f>IF(M94&lt;=M$88,VLOOKUP(M94,申込一覧表!$W$48:$AA$87,5,0),"")</f>
        <v/>
      </c>
    </row>
    <row r="95" spans="11:33" ht="14.25" customHeight="1">
      <c r="K95">
        <v>7</v>
      </c>
      <c r="L95" s="24" t="str">
        <f t="shared" si="78"/>
        <v/>
      </c>
      <c r="M95">
        <v>7</v>
      </c>
      <c r="N95" s="24" t="str">
        <f>IF(M95&lt;=M$88,VLOOKUP(M95,申込一覧表!$W$48:$AA$87,5,0),"")</f>
        <v/>
      </c>
    </row>
    <row r="96" spans="11:33" ht="14.25" customHeight="1">
      <c r="K96">
        <v>8</v>
      </c>
      <c r="L96" s="24" t="str">
        <f t="shared" si="78"/>
        <v/>
      </c>
      <c r="M96">
        <v>8</v>
      </c>
      <c r="N96" s="24" t="str">
        <f>IF(M96&lt;=M$88,VLOOKUP(M96,申込一覧表!$W$48:$AA$87,5,0),"")</f>
        <v/>
      </c>
    </row>
    <row r="97" spans="11:14" ht="14.25" customHeight="1">
      <c r="K97">
        <v>9</v>
      </c>
      <c r="L97" s="24" t="str">
        <f t="shared" si="78"/>
        <v/>
      </c>
      <c r="M97">
        <v>9</v>
      </c>
      <c r="N97" s="24" t="str">
        <f>IF(M97&lt;=M$88,VLOOKUP(M97,申込一覧表!$W$48:$AA$87,5,0),"")</f>
        <v/>
      </c>
    </row>
    <row r="98" spans="11:14" ht="14.25" customHeight="1">
      <c r="K98">
        <v>10</v>
      </c>
      <c r="L98" s="24" t="str">
        <f t="shared" si="78"/>
        <v/>
      </c>
      <c r="M98">
        <v>10</v>
      </c>
      <c r="N98" s="24" t="str">
        <f>IF(M98&lt;=M$88,VLOOKUP(M98,申込一覧表!$W$48:$AA$87,5,0),"")</f>
        <v/>
      </c>
    </row>
    <row r="99" spans="11:14" ht="14.25" customHeight="1">
      <c r="K99">
        <v>11</v>
      </c>
      <c r="L99" s="24" t="str">
        <f t="shared" si="78"/>
        <v/>
      </c>
      <c r="M99">
        <v>11</v>
      </c>
      <c r="N99" s="24" t="str">
        <f>IF(M99&lt;=M$88,VLOOKUP(M99,申込一覧表!$W$48:$AA$87,5,0),"")</f>
        <v/>
      </c>
    </row>
    <row r="100" spans="11:14" ht="14.25" customHeight="1">
      <c r="K100">
        <v>12</v>
      </c>
      <c r="L100" s="24" t="str">
        <f t="shared" si="78"/>
        <v/>
      </c>
      <c r="M100">
        <v>12</v>
      </c>
      <c r="N100" s="24" t="str">
        <f>IF(M100&lt;=M$88,VLOOKUP(M100,申込一覧表!$W$48:$AA$87,5,0),"")</f>
        <v/>
      </c>
    </row>
    <row r="101" spans="11:14" ht="14.25" customHeight="1">
      <c r="K101">
        <v>13</v>
      </c>
      <c r="L101" s="24" t="str">
        <f t="shared" si="78"/>
        <v/>
      </c>
      <c r="M101">
        <v>13</v>
      </c>
      <c r="N101" s="24" t="str">
        <f>IF(M101&lt;=M$88,VLOOKUP(M101,申込一覧表!$W$48:$AA$87,5,0),"")</f>
        <v/>
      </c>
    </row>
    <row r="102" spans="11:14" ht="14.25" customHeight="1">
      <c r="K102">
        <v>14</v>
      </c>
      <c r="L102" s="24" t="str">
        <f t="shared" si="78"/>
        <v/>
      </c>
      <c r="M102">
        <v>14</v>
      </c>
      <c r="N102" s="24" t="str">
        <f>IF(M102&lt;=M$88,VLOOKUP(M102,申込一覧表!$W$48:$AA$87,5,0),"")</f>
        <v/>
      </c>
    </row>
    <row r="103" spans="11:14" ht="14.25" customHeight="1">
      <c r="K103">
        <v>15</v>
      </c>
      <c r="L103" s="24" t="str">
        <f t="shared" si="78"/>
        <v/>
      </c>
      <c r="M103">
        <v>15</v>
      </c>
      <c r="N103" s="24" t="str">
        <f>IF(M103&lt;=M$88,VLOOKUP(M103,申込一覧表!$W$48:$AA$87,5,0),"")</f>
        <v/>
      </c>
    </row>
    <row r="104" spans="11:14" ht="14.25" customHeight="1">
      <c r="K104">
        <v>16</v>
      </c>
      <c r="L104" s="24" t="str">
        <f t="shared" si="78"/>
        <v/>
      </c>
      <c r="M104">
        <v>16</v>
      </c>
      <c r="N104" s="24" t="str">
        <f>IF(M104&lt;=M$88,VLOOKUP(M104,申込一覧表!$W$48:$AA$87,5,0),"")</f>
        <v/>
      </c>
    </row>
    <row r="105" spans="11:14" ht="14.25" customHeight="1">
      <c r="K105">
        <v>17</v>
      </c>
      <c r="L105" s="24" t="str">
        <f t="shared" si="78"/>
        <v/>
      </c>
      <c r="M105">
        <v>17</v>
      </c>
      <c r="N105" s="24" t="str">
        <f>IF(M105&lt;=M$88,VLOOKUP(M105,申込一覧表!$W$48:$AA$87,5,0),"")</f>
        <v/>
      </c>
    </row>
    <row r="106" spans="11:14" ht="14.25" customHeight="1">
      <c r="K106">
        <v>18</v>
      </c>
      <c r="L106" s="24" t="str">
        <f t="shared" si="78"/>
        <v/>
      </c>
      <c r="M106">
        <v>18</v>
      </c>
      <c r="N106" s="24" t="str">
        <f>IF(M106&lt;=M$88,VLOOKUP(M106,申込一覧表!$W$48:$AA$87,5,0),"")</f>
        <v/>
      </c>
    </row>
    <row r="107" spans="11:14" ht="14.25" customHeight="1">
      <c r="K107">
        <v>19</v>
      </c>
      <c r="L107" s="24" t="str">
        <f t="shared" si="78"/>
        <v/>
      </c>
      <c r="M107">
        <v>19</v>
      </c>
      <c r="N107" s="24" t="str">
        <f>IF(M107&lt;=M$88,VLOOKUP(M107,申込一覧表!$W$48:$AA$87,5,0),"")</f>
        <v/>
      </c>
    </row>
    <row r="108" spans="11:14" ht="14.25" customHeight="1">
      <c r="K108">
        <v>20</v>
      </c>
      <c r="L108" s="24" t="str">
        <f t="shared" si="78"/>
        <v/>
      </c>
      <c r="M108">
        <v>20</v>
      </c>
      <c r="N108" s="24" t="str">
        <f>IF(M108&lt;=M$88,VLOOKUP(M108,申込一覧表!$W$48:$AA$87,5,0),"")</f>
        <v/>
      </c>
    </row>
    <row r="109" spans="11:14" ht="14.25" customHeight="1">
      <c r="K109">
        <v>21</v>
      </c>
      <c r="L109" s="24" t="str">
        <f t="shared" si="78"/>
        <v/>
      </c>
      <c r="M109">
        <v>21</v>
      </c>
      <c r="N109" s="24" t="str">
        <f>IF(M109&lt;=M$88,VLOOKUP(M109,申込一覧表!$W$48:$AA$87,5,0),"")</f>
        <v/>
      </c>
    </row>
    <row r="110" spans="11:14" ht="14.25" customHeight="1">
      <c r="K110">
        <v>22</v>
      </c>
      <c r="L110" s="24" t="str">
        <f t="shared" si="78"/>
        <v/>
      </c>
      <c r="M110">
        <v>22</v>
      </c>
      <c r="N110" s="24" t="str">
        <f>IF(M110&lt;=M$88,VLOOKUP(M110,申込一覧表!$W$48:$AA$87,5,0),"")</f>
        <v/>
      </c>
    </row>
    <row r="111" spans="11:14" ht="14.25" customHeight="1">
      <c r="K111">
        <v>23</v>
      </c>
      <c r="L111" s="24" t="str">
        <f t="shared" si="78"/>
        <v/>
      </c>
      <c r="M111">
        <v>23</v>
      </c>
      <c r="N111" s="24" t="str">
        <f>IF(M111&lt;=M$88,VLOOKUP(M111,申込一覧表!$W$48:$AA$87,5,0),"")</f>
        <v/>
      </c>
    </row>
    <row r="112" spans="11:14" ht="14.25" customHeight="1">
      <c r="K112">
        <v>24</v>
      </c>
      <c r="L112" s="24" t="str">
        <f t="shared" si="78"/>
        <v/>
      </c>
      <c r="M112">
        <v>24</v>
      </c>
      <c r="N112" s="24" t="str">
        <f>IF(M112&lt;=M$88,VLOOKUP(M112,申込一覧表!$W$48:$AA$87,5,0),"")</f>
        <v/>
      </c>
    </row>
    <row r="113" spans="11:14" ht="14.25" customHeight="1">
      <c r="K113">
        <v>25</v>
      </c>
      <c r="L113" s="24" t="str">
        <f t="shared" si="78"/>
        <v/>
      </c>
      <c r="M113">
        <v>25</v>
      </c>
      <c r="N113" s="24" t="str">
        <f>IF(M113&lt;=M$88,VLOOKUP(M113,申込一覧表!$W$48:$AA$87,5,0),"")</f>
        <v/>
      </c>
    </row>
    <row r="114" spans="11:14" ht="14.25" customHeight="1">
      <c r="K114">
        <v>26</v>
      </c>
      <c r="L114" s="24" t="str">
        <f t="shared" si="78"/>
        <v/>
      </c>
      <c r="M114">
        <v>26</v>
      </c>
      <c r="N114" s="24" t="str">
        <f>IF(M114&lt;=M$88,VLOOKUP(M114,申込一覧表!$W$48:$AA$87,5,0),"")</f>
        <v/>
      </c>
    </row>
    <row r="115" spans="11:14" ht="14.25" customHeight="1">
      <c r="K115">
        <v>27</v>
      </c>
      <c r="L115" s="24" t="str">
        <f t="shared" si="78"/>
        <v/>
      </c>
      <c r="M115">
        <v>27</v>
      </c>
      <c r="N115" s="24" t="str">
        <f>IF(M115&lt;=M$88,VLOOKUP(M115,申込一覧表!$W$48:$AA$87,5,0),"")</f>
        <v/>
      </c>
    </row>
    <row r="116" spans="11:14" ht="14.25" customHeight="1">
      <c r="K116">
        <v>28</v>
      </c>
      <c r="L116" s="24" t="str">
        <f t="shared" si="78"/>
        <v/>
      </c>
      <c r="M116">
        <v>28</v>
      </c>
      <c r="N116" s="24" t="str">
        <f>IF(M116&lt;=M$88,VLOOKUP(M116,申込一覧表!$W$48:$AA$87,5,0),"")</f>
        <v/>
      </c>
    </row>
    <row r="117" spans="11:14" ht="14.25" customHeight="1">
      <c r="K117">
        <v>29</v>
      </c>
      <c r="L117" s="24" t="str">
        <f t="shared" si="78"/>
        <v/>
      </c>
      <c r="M117">
        <v>29</v>
      </c>
      <c r="N117" s="24" t="str">
        <f>IF(M117&lt;=M$88,VLOOKUP(M117,申込一覧表!$W$48:$AA$87,5,0),"")</f>
        <v/>
      </c>
    </row>
    <row r="118" spans="11:14" ht="14.25" customHeight="1">
      <c r="K118">
        <v>30</v>
      </c>
      <c r="L118" s="24" t="str">
        <f t="shared" si="78"/>
        <v/>
      </c>
      <c r="M118">
        <v>30</v>
      </c>
      <c r="N118" s="24" t="str">
        <f>IF(M118&lt;=M$88,VLOOKUP(M118,申込一覧表!$W$48:$AA$87,5,0),"")</f>
        <v/>
      </c>
    </row>
    <row r="119" spans="11:14" ht="14.25" customHeight="1">
      <c r="K119">
        <v>31</v>
      </c>
      <c r="L119" s="24" t="str">
        <f t="shared" si="78"/>
        <v/>
      </c>
      <c r="M119">
        <v>31</v>
      </c>
      <c r="N119" s="24" t="str">
        <f>IF(M119&lt;=M$88,VLOOKUP(M119,申込一覧表!$W$48:$AA$87,5,0),"")</f>
        <v/>
      </c>
    </row>
    <row r="120" spans="11:14" ht="14.25" customHeight="1">
      <c r="K120">
        <v>32</v>
      </c>
      <c r="L120" s="24" t="str">
        <f t="shared" si="78"/>
        <v/>
      </c>
      <c r="M120">
        <v>32</v>
      </c>
      <c r="N120" s="24" t="str">
        <f>IF(M120&lt;=M$88,VLOOKUP(M120,申込一覧表!$W$48:$AA$87,5,0),"")</f>
        <v/>
      </c>
    </row>
    <row r="121" spans="11:14" ht="14.25" customHeight="1">
      <c r="K121">
        <v>33</v>
      </c>
      <c r="L121" s="24" t="str">
        <f t="shared" si="78"/>
        <v/>
      </c>
      <c r="M121">
        <v>33</v>
      </c>
      <c r="N121" s="24" t="str">
        <f>IF(M121&lt;=M$88,VLOOKUP(M121,申込一覧表!$W$48:$AA$87,5,0),"")</f>
        <v/>
      </c>
    </row>
    <row r="122" spans="11:14" ht="14.25" customHeight="1">
      <c r="K122">
        <v>34</v>
      </c>
      <c r="L122" s="24" t="str">
        <f t="shared" si="78"/>
        <v/>
      </c>
      <c r="M122">
        <v>34</v>
      </c>
      <c r="N122" s="24" t="str">
        <f>IF(M122&lt;=M$88,VLOOKUP(M122,申込一覧表!$W$48:$AA$87,5,0),"")</f>
        <v/>
      </c>
    </row>
    <row r="123" spans="11:14" ht="14.25" customHeight="1">
      <c r="K123">
        <v>35</v>
      </c>
      <c r="L123" s="24" t="str">
        <f t="shared" si="78"/>
        <v/>
      </c>
      <c r="M123">
        <v>35</v>
      </c>
      <c r="N123" s="24" t="str">
        <f>IF(M123&lt;=M$88,VLOOKUP(M123,申込一覧表!$W$48:$AA$87,5,0),"")</f>
        <v/>
      </c>
    </row>
    <row r="124" spans="11:14" ht="14.25" customHeight="1">
      <c r="K124">
        <v>36</v>
      </c>
      <c r="L124" s="24" t="str">
        <f t="shared" si="78"/>
        <v/>
      </c>
      <c r="M124">
        <v>36</v>
      </c>
      <c r="N124" s="24" t="str">
        <f>IF(M124&lt;=M$88,VLOOKUP(M124,申込一覧表!$W$48:$AA$87,5,0),"")</f>
        <v/>
      </c>
    </row>
    <row r="125" spans="11:14" ht="14.25" customHeight="1">
      <c r="K125">
        <v>37</v>
      </c>
      <c r="L125" s="24" t="str">
        <f t="shared" si="78"/>
        <v/>
      </c>
      <c r="M125">
        <v>37</v>
      </c>
      <c r="N125" s="24" t="str">
        <f>IF(M125&lt;=M$88,VLOOKUP(M125,申込一覧表!$W$48:$AA$87,5,0),"")</f>
        <v/>
      </c>
    </row>
    <row r="126" spans="11:14" ht="14.25" customHeight="1">
      <c r="K126">
        <v>38</v>
      </c>
      <c r="L126" s="24" t="str">
        <f t="shared" si="78"/>
        <v/>
      </c>
      <c r="M126">
        <v>38</v>
      </c>
      <c r="N126" s="24" t="str">
        <f>IF(M126&lt;=M$88,VLOOKUP(M126,申込一覧表!$W$48:$AA$87,5,0),"")</f>
        <v/>
      </c>
    </row>
    <row r="127" spans="11:14" ht="14.25" customHeight="1">
      <c r="K127">
        <v>39</v>
      </c>
      <c r="L127" s="24" t="str">
        <f t="shared" si="78"/>
        <v/>
      </c>
      <c r="M127">
        <v>39</v>
      </c>
      <c r="N127" s="24" t="str">
        <f>IF(M127&lt;=M$88,VLOOKUP(M127,申込一覧表!$W$48:$AA$87,5,0),"")</f>
        <v/>
      </c>
    </row>
    <row r="128" spans="11:14" ht="14.25" customHeight="1">
      <c r="K128">
        <v>40</v>
      </c>
      <c r="L128" s="31" t="str">
        <f t="shared" si="78"/>
        <v/>
      </c>
      <c r="M128">
        <v>40</v>
      </c>
      <c r="N128" s="31" t="str">
        <f>IF(M128&lt;=M$88,VLOOKUP(M128,申込一覧表!$W$48:$AA$87,5,0),"")</f>
        <v/>
      </c>
    </row>
  </sheetData>
  <sheetProtection selectLockedCells="1"/>
  <mergeCells count="2">
    <mergeCell ref="I1:J1"/>
    <mergeCell ref="AS5:AV5"/>
  </mergeCells>
  <phoneticPr fontId="2"/>
  <conditionalFormatting sqref="F7:I13 F16:I22 F25:I31 F34:I40 F43:I49 F52:I58">
    <cfRule type="expression" dxfId="3" priority="1" stopIfTrue="1">
      <formula>AND(F7&lt;&gt;"",AC7&gt;1)</formula>
    </cfRule>
  </conditionalFormatting>
  <dataValidations xWindow="255" yWindow="350" count="7">
    <dataValidation imeMode="off" allowBlank="1" showInputMessage="1" showErrorMessage="1" promptTitle="エントリータイム入力" prompt="例　30秒45　→　30.45_x000a_１分13秒32 → 113.32" sqref="E16:E23 E43:E50 E34:E41 E25:E32 E7:E14 E52:E58" xr:uid="{00000000-0002-0000-0200-000000000000}"/>
    <dataValidation type="list" allowBlank="1" showInputMessage="1" showErrorMessage="1" promptTitle="リレー泳者" prompt="リレーの泳者を選択して下さい。_x000a_（個人種目出場者のみ選択可能です。）" sqref="F7:I13 F16:I22" xr:uid="{00000000-0002-0000-0200-000001000000}">
      <formula1>$L$88:$L$128</formula1>
    </dataValidation>
    <dataValidation type="list" allowBlank="1" showInputMessage="1" showErrorMessage="1" promptTitle="リレー泳者" prompt="リレーの泳者を選択して下さい。_x000a_（個人種目出場者のみ選択可能です。）" sqref="F25:I31 F34:I40" xr:uid="{00000000-0002-0000-0200-000002000000}">
      <formula1>$N$88:$N$128</formula1>
    </dataValidation>
    <dataValidation type="list" allowBlank="1" showInputMessage="1" showErrorMessage="1" promptTitle="泳者選択（混合リレー）" prompt="リレーの泳者を選択して下さい。_x000a_（個人種目出場者のみ選択可能です。）_x000a_※女子はリストの中の下の方にあります。" sqref="F52:I58 G43:I49 F44:F49" xr:uid="{00000000-0002-0000-0200-000003000000}">
      <formula1>$N$6:$N$87</formula1>
    </dataValidation>
    <dataValidation allowBlank="1" showInputMessage="1" showErrorMessage="1" prompt="入力不要" sqref="A7:D13 A43:D49 A34:D40 A25:D31 A16:D22 A52:D58" xr:uid="{00000000-0002-0000-0200-000004000000}"/>
    <dataValidation type="list" allowBlank="1" showInputMessage="1" showErrorMessage="1" sqref="F14:I14 F41:I41 F32:I32 F50:I50 F23:I23" xr:uid="{00000000-0002-0000-0200-000005000000}">
      <formula1>$N$7:$N$128</formula1>
    </dataValidation>
    <dataValidation type="list" allowBlank="1" showInputMessage="1" showErrorMessage="1" promptTitle="泳者選択（混合リレー）" prompt="リレーの泳者を選択して下さい。_x000a_（個人種目出場者のみ選択可能です。）_x000a_※女子はリストの中の下の方にあります。" sqref="F43" xr:uid="{00000000-0002-0000-0200-000006000000}">
      <formula1>$N$6:$N$86</formula1>
    </dataValidation>
  </dataValidations>
  <printOptions horizontalCentered="1"/>
  <pageMargins left="0.47244094488188981" right="0.47244094488188981" top="0.59055118110236227" bottom="0.78740157480314965" header="0.51181102362204722" footer="0.51181102362204722"/>
  <pageSetup paperSize="9" scale="96" orientation="portrait" blackAndWhite="1"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U62"/>
  <sheetViews>
    <sheetView showGridLines="0" zoomScale="75" zoomScaleNormal="75" workbookViewId="0">
      <selection activeCell="U5" sqref="U5"/>
    </sheetView>
  </sheetViews>
  <sheetFormatPr defaultColWidth="10.140625" defaultRowHeight="11.25"/>
  <cols>
    <col min="1" max="1" width="7.140625" style="77" customWidth="1"/>
    <col min="2" max="2" width="11.140625" style="77" customWidth="1"/>
    <col min="3" max="10" width="7.140625" style="77" customWidth="1"/>
    <col min="11" max="11" width="4.85546875" style="77" customWidth="1"/>
    <col min="12" max="12" width="6" style="77" customWidth="1"/>
    <col min="13" max="13" width="25.85546875" style="77" customWidth="1"/>
    <col min="14" max="14" width="6.42578125" style="77" customWidth="1"/>
    <col min="15" max="15" width="9.5703125" style="77" customWidth="1"/>
    <col min="16" max="16" width="25.85546875" style="77" customWidth="1"/>
    <col min="17" max="17" width="6.42578125" style="77" customWidth="1"/>
    <col min="18" max="29" width="7.140625" style="77" customWidth="1"/>
    <col min="30" max="16384" width="10.140625" style="77"/>
  </cols>
  <sheetData>
    <row r="1" spans="1:17" s="49" customFormat="1" ht="13.5"/>
    <row r="2" spans="1:17" s="50" customFormat="1" ht="21.75" customHeight="1">
      <c r="A2" s="110" t="s">
        <v>133</v>
      </c>
    </row>
    <row r="3" spans="1:17" s="50" customFormat="1" ht="23.25" customHeight="1">
      <c r="A3" s="50" t="s">
        <v>146</v>
      </c>
      <c r="B3" s="51"/>
      <c r="L3" s="50" t="s">
        <v>66</v>
      </c>
      <c r="P3" s="116" t="s">
        <v>147</v>
      </c>
    </row>
    <row r="4" spans="1:17" s="50" customFormat="1" ht="23.25" customHeight="1">
      <c r="A4" s="50" t="s">
        <v>67</v>
      </c>
      <c r="B4" s="51"/>
    </row>
    <row r="5" spans="1:17" s="49" customFormat="1" ht="28.5" customHeight="1">
      <c r="L5" s="52" t="s">
        <v>68</v>
      </c>
      <c r="M5" s="53"/>
      <c r="N5" s="53"/>
      <c r="O5" s="53"/>
      <c r="P5" s="53"/>
      <c r="Q5" s="53"/>
    </row>
    <row r="6" spans="1:17" s="53" customFormat="1" ht="23.25" customHeight="1" thickBot="1">
      <c r="C6" s="54"/>
      <c r="D6" s="111" t="s">
        <v>134</v>
      </c>
      <c r="L6" s="49"/>
      <c r="M6" s="49"/>
      <c r="N6" s="49"/>
      <c r="O6" s="49"/>
      <c r="P6" s="49"/>
      <c r="Q6" s="49"/>
    </row>
    <row r="7" spans="1:17" s="49" customFormat="1" ht="21.75" customHeight="1">
      <c r="L7" s="55" t="s">
        <v>69</v>
      </c>
      <c r="M7" s="56" t="s">
        <v>135</v>
      </c>
      <c r="N7" s="56" t="s">
        <v>70</v>
      </c>
      <c r="O7" s="56" t="s">
        <v>71</v>
      </c>
      <c r="P7" s="56" t="s">
        <v>136</v>
      </c>
      <c r="Q7" s="57" t="s">
        <v>70</v>
      </c>
    </row>
    <row r="8" spans="1:17" s="49" customFormat="1" ht="35.25" customHeight="1">
      <c r="L8" s="58">
        <v>1</v>
      </c>
      <c r="M8" s="59"/>
      <c r="N8" s="59"/>
      <c r="O8" s="60">
        <v>11</v>
      </c>
      <c r="P8" s="59"/>
      <c r="Q8" s="61"/>
    </row>
    <row r="9" spans="1:17" s="49" customFormat="1" ht="35.25" customHeight="1">
      <c r="L9" s="62">
        <f t="shared" ref="L9:L17" si="0">L8+1</f>
        <v>2</v>
      </c>
      <c r="M9" s="63"/>
      <c r="N9" s="63"/>
      <c r="O9" s="64">
        <f t="shared" ref="O9:O17" si="1">O8+1</f>
        <v>12</v>
      </c>
      <c r="P9" s="63"/>
      <c r="Q9" s="65"/>
    </row>
    <row r="10" spans="1:17" s="49" customFormat="1" ht="35.25" customHeight="1">
      <c r="L10" s="62">
        <f t="shared" si="0"/>
        <v>3</v>
      </c>
      <c r="M10" s="63"/>
      <c r="N10" s="63"/>
      <c r="O10" s="64">
        <f t="shared" si="1"/>
        <v>13</v>
      </c>
      <c r="P10" s="63"/>
      <c r="Q10" s="65"/>
    </row>
    <row r="11" spans="1:17" s="49" customFormat="1" ht="35.25" customHeight="1">
      <c r="L11" s="62">
        <f t="shared" si="0"/>
        <v>4</v>
      </c>
      <c r="M11" s="63"/>
      <c r="N11" s="63"/>
      <c r="O11" s="64">
        <f t="shared" si="1"/>
        <v>14</v>
      </c>
      <c r="P11" s="63"/>
      <c r="Q11" s="65"/>
    </row>
    <row r="12" spans="1:17" s="49" customFormat="1" ht="35.25" customHeight="1">
      <c r="L12" s="62">
        <f t="shared" si="0"/>
        <v>5</v>
      </c>
      <c r="M12" s="63"/>
      <c r="N12" s="63"/>
      <c r="O12" s="64">
        <f t="shared" si="1"/>
        <v>15</v>
      </c>
      <c r="P12" s="63"/>
      <c r="Q12" s="65"/>
    </row>
    <row r="13" spans="1:17" s="49" customFormat="1" ht="35.25" customHeight="1">
      <c r="L13" s="62">
        <f t="shared" si="0"/>
        <v>6</v>
      </c>
      <c r="M13" s="63"/>
      <c r="N13" s="63"/>
      <c r="O13" s="64">
        <f t="shared" si="1"/>
        <v>16</v>
      </c>
      <c r="P13" s="63"/>
      <c r="Q13" s="65"/>
    </row>
    <row r="14" spans="1:17" s="49" customFormat="1" ht="35.25" customHeight="1">
      <c r="J14" s="66"/>
      <c r="L14" s="62">
        <f t="shared" si="0"/>
        <v>7</v>
      </c>
      <c r="M14" s="63"/>
      <c r="N14" s="63"/>
      <c r="O14" s="64">
        <f t="shared" si="1"/>
        <v>17</v>
      </c>
      <c r="P14" s="63"/>
      <c r="Q14" s="65"/>
    </row>
    <row r="15" spans="1:17" s="49" customFormat="1" ht="35.25" customHeight="1">
      <c r="A15" s="50"/>
      <c r="J15" s="66" t="s">
        <v>72</v>
      </c>
      <c r="K15" s="50"/>
      <c r="L15" s="68">
        <f t="shared" si="0"/>
        <v>8</v>
      </c>
      <c r="M15" s="69"/>
      <c r="N15" s="69"/>
      <c r="O15" s="70">
        <f t="shared" si="1"/>
        <v>18</v>
      </c>
      <c r="P15" s="69"/>
      <c r="Q15" s="71"/>
    </row>
    <row r="16" spans="1:17" s="50" customFormat="1" ht="35.25" customHeight="1">
      <c r="B16" s="67" t="s">
        <v>73</v>
      </c>
      <c r="C16" s="67"/>
      <c r="D16" s="67"/>
      <c r="E16" s="67"/>
      <c r="F16" s="67"/>
      <c r="G16" s="67"/>
      <c r="H16" s="67"/>
      <c r="I16" s="67"/>
      <c r="J16" s="67"/>
      <c r="L16" s="68">
        <f t="shared" si="0"/>
        <v>9</v>
      </c>
      <c r="M16" s="69"/>
      <c r="N16" s="69"/>
      <c r="O16" s="70">
        <f t="shared" si="1"/>
        <v>19</v>
      </c>
      <c r="P16" s="69"/>
      <c r="Q16" s="71"/>
    </row>
    <row r="17" spans="1:17" s="50" customFormat="1" ht="35.25" customHeight="1" thickBot="1">
      <c r="B17" s="72" t="s">
        <v>74</v>
      </c>
      <c r="C17" s="72"/>
      <c r="D17" s="72"/>
      <c r="E17" s="72"/>
      <c r="F17" s="72"/>
      <c r="G17" s="72"/>
      <c r="H17" s="72"/>
      <c r="I17" s="72"/>
      <c r="J17" s="72"/>
      <c r="L17" s="73">
        <f t="shared" si="0"/>
        <v>10</v>
      </c>
      <c r="M17" s="74"/>
      <c r="N17" s="74"/>
      <c r="O17" s="75">
        <f t="shared" si="1"/>
        <v>20</v>
      </c>
      <c r="P17" s="74"/>
      <c r="Q17" s="76"/>
    </row>
    <row r="18" spans="1:17" s="50" customFormat="1" ht="37.5" customHeight="1">
      <c r="B18" s="72" t="s">
        <v>75</v>
      </c>
      <c r="C18" s="72"/>
      <c r="D18" s="72"/>
      <c r="E18" s="72"/>
      <c r="F18" s="72"/>
      <c r="G18" s="72"/>
      <c r="H18" s="72"/>
      <c r="I18" s="72"/>
      <c r="J18" s="72"/>
      <c r="L18" s="49"/>
      <c r="M18" s="49"/>
      <c r="N18" s="49"/>
      <c r="O18" s="49"/>
      <c r="P18" s="49"/>
      <c r="Q18" s="49"/>
    </row>
    <row r="19" spans="1:17" s="50" customFormat="1" ht="38.25" customHeight="1">
      <c r="B19" s="72" t="s">
        <v>76</v>
      </c>
      <c r="C19" s="72"/>
      <c r="D19" s="72"/>
      <c r="E19" s="72"/>
      <c r="F19" s="72"/>
      <c r="G19" s="72"/>
      <c r="H19" s="72"/>
      <c r="I19" s="72"/>
      <c r="J19" s="72" t="s">
        <v>70</v>
      </c>
      <c r="L19" s="49"/>
      <c r="M19" s="49"/>
      <c r="N19" s="49"/>
      <c r="O19" s="49"/>
      <c r="P19" s="49"/>
      <c r="Q19" s="49"/>
    </row>
    <row r="20" spans="1:17" s="50" customFormat="1" ht="23.25" customHeight="1">
      <c r="A20" s="49"/>
      <c r="B20" s="49"/>
      <c r="C20" s="49"/>
      <c r="D20" s="49"/>
      <c r="E20" s="49"/>
      <c r="F20" s="49"/>
      <c r="G20" s="49"/>
      <c r="H20" s="49"/>
      <c r="I20" s="49"/>
      <c r="J20" s="49"/>
      <c r="K20" s="49"/>
      <c r="L20" s="49"/>
      <c r="M20" s="49"/>
      <c r="N20" s="49"/>
      <c r="O20" s="49"/>
      <c r="P20" s="49"/>
      <c r="Q20" s="49"/>
    </row>
    <row r="21" spans="1:17" s="49" customFormat="1" ht="23.25" customHeight="1">
      <c r="L21" s="77"/>
      <c r="M21" s="77"/>
      <c r="N21" s="77"/>
      <c r="O21" s="77"/>
      <c r="P21" s="77"/>
      <c r="Q21" s="77"/>
    </row>
    <row r="22" spans="1:17" s="49" customFormat="1" ht="35.1" customHeight="1">
      <c r="A22" s="77"/>
      <c r="B22" s="77"/>
      <c r="C22" s="77"/>
      <c r="D22" s="77"/>
      <c r="E22" s="77"/>
      <c r="F22" s="77"/>
      <c r="G22" s="77"/>
      <c r="H22" s="77"/>
      <c r="I22" s="77"/>
      <c r="J22" s="77"/>
      <c r="K22" s="77"/>
      <c r="L22" s="77"/>
      <c r="M22" s="77"/>
      <c r="N22" s="77"/>
      <c r="O22" s="77"/>
      <c r="P22" s="77"/>
      <c r="Q22" s="77"/>
    </row>
    <row r="26" spans="1:17" ht="13.5">
      <c r="L26" s="49"/>
      <c r="M26" s="49"/>
      <c r="N26" s="49"/>
      <c r="O26" s="49"/>
      <c r="P26" s="49"/>
      <c r="Q26" s="49"/>
    </row>
    <row r="27" spans="1:17" ht="13.5">
      <c r="A27" s="49"/>
      <c r="B27" s="49"/>
      <c r="C27" s="49"/>
      <c r="D27" s="49"/>
      <c r="E27" s="49"/>
      <c r="F27" s="49"/>
      <c r="G27" s="49"/>
      <c r="H27" s="49"/>
      <c r="I27" s="49"/>
      <c r="J27" s="49"/>
      <c r="K27" s="49"/>
      <c r="L27" s="49"/>
      <c r="M27" s="49"/>
      <c r="N27" s="49"/>
      <c r="O27" s="49"/>
      <c r="P27" s="49"/>
      <c r="Q27" s="49"/>
    </row>
    <row r="28" spans="1:17" s="49" customFormat="1" ht="12" customHeight="1"/>
    <row r="29" spans="1:17" s="49" customFormat="1" ht="8.4499999999999993" customHeight="1"/>
    <row r="30" spans="1:17" s="49" customFormat="1" ht="13.9" customHeight="1"/>
    <row r="31" spans="1:17" s="49" customFormat="1" ht="5.45" customHeight="1"/>
    <row r="32" spans="1:17" s="49" customFormat="1" ht="18" customHeight="1"/>
    <row r="33" s="49" customFormat="1" ht="12.6" customHeight="1"/>
    <row r="34" s="49" customFormat="1" ht="13.5"/>
    <row r="35" s="49" customFormat="1" ht="13.5"/>
    <row r="36" s="49" customFormat="1" ht="13.5"/>
    <row r="37" s="49" customFormat="1" ht="13.5"/>
    <row r="38" s="49" customFormat="1" ht="5.45" customHeight="1"/>
    <row r="39" s="49" customFormat="1" ht="15" customHeight="1"/>
    <row r="40" s="49" customFormat="1" ht="16.149999999999999" customHeight="1"/>
    <row r="41" s="49" customFormat="1" ht="6" customHeight="1"/>
    <row r="42" s="49" customFormat="1" ht="22.15" customHeight="1"/>
    <row r="43" s="49" customFormat="1" ht="22.15" customHeight="1"/>
    <row r="44" s="49" customFormat="1" ht="13.9" customHeight="1"/>
    <row r="45" s="49" customFormat="1" ht="18.75" customHeight="1"/>
    <row r="46" s="49" customFormat="1" ht="11.25" customHeight="1"/>
    <row r="47" s="49" customFormat="1" ht="23.25" customHeight="1"/>
    <row r="48" s="49" customFormat="1" ht="12.75" customHeight="1"/>
    <row r="49" spans="1:21" s="49" customFormat="1" ht="12" customHeight="1"/>
    <row r="50" spans="1:21" s="49" customFormat="1" ht="23.25" customHeight="1"/>
    <row r="51" spans="1:21" s="49" customFormat="1" ht="12" customHeight="1"/>
    <row r="52" spans="1:21" s="49" customFormat="1" ht="12" customHeight="1"/>
    <row r="53" spans="1:21" s="49" customFormat="1" ht="23.25" customHeight="1"/>
    <row r="54" spans="1:21" s="49" customFormat="1" ht="12" customHeight="1"/>
    <row r="55" spans="1:21" s="49" customFormat="1" ht="12" customHeight="1"/>
    <row r="56" spans="1:21" s="49" customFormat="1" ht="23.25" customHeight="1"/>
    <row r="57" spans="1:21" s="49" customFormat="1" ht="6.75" customHeight="1"/>
    <row r="58" spans="1:21" s="49" customFormat="1" ht="6.75" customHeight="1"/>
    <row r="59" spans="1:21" s="49" customFormat="1" ht="6.75" customHeight="1"/>
    <row r="60" spans="1:21" s="49" customFormat="1" ht="6.75" customHeight="1">
      <c r="L60" s="77"/>
      <c r="M60" s="77"/>
      <c r="N60" s="77"/>
      <c r="O60" s="77"/>
      <c r="P60" s="77"/>
      <c r="Q60" s="77"/>
    </row>
    <row r="61" spans="1:21" s="49" customFormat="1" ht="6.75" customHeight="1">
      <c r="A61" s="77"/>
      <c r="B61" s="78"/>
      <c r="C61" s="77"/>
      <c r="D61" s="77"/>
      <c r="E61" s="77"/>
      <c r="F61" s="77"/>
      <c r="G61" s="77"/>
      <c r="H61" s="77"/>
      <c r="I61" s="77"/>
      <c r="J61" s="77"/>
      <c r="K61" s="77"/>
      <c r="L61" s="77"/>
      <c r="M61" s="77"/>
      <c r="N61" s="77"/>
      <c r="O61" s="77"/>
      <c r="P61" s="77"/>
      <c r="Q61" s="77"/>
    </row>
    <row r="62" spans="1:21" ht="12.6" customHeight="1">
      <c r="U62" s="79"/>
    </row>
  </sheetData>
  <sheetProtection password="C18F" sheet="1" objects="1" scenarios="1" selectLockedCells="1"/>
  <phoneticPr fontId="13"/>
  <pageMargins left="0.43307086614173229" right="0.19685039370078741" top="0.19685039370078741" bottom="0.23622047244094491" header="0.23622047244094491" footer="0.19685039370078741"/>
  <pageSetup paperSize="9" scale="98" orientation="landscape" blackAndWhite="1" horizontalDpi="1200" verticalDpi="1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2"/>
  <sheetViews>
    <sheetView workbookViewId="0"/>
  </sheetViews>
  <sheetFormatPr defaultRowHeight="12"/>
  <cols>
    <col min="1" max="1" width="45.7109375" customWidth="1"/>
    <col min="2" max="2" width="12" customWidth="1"/>
    <col min="3" max="3" width="24.7109375" customWidth="1"/>
    <col min="4" max="4" width="20.85546875" bestFit="1" customWidth="1"/>
    <col min="5" max="5" width="10.7109375" customWidth="1"/>
    <col min="6" max="6" width="20.85546875" bestFit="1" customWidth="1"/>
    <col min="7" max="7" width="10.7109375" customWidth="1"/>
    <col min="8" max="8" width="20.85546875" bestFit="1" customWidth="1"/>
    <col min="9" max="9" width="10.7109375" customWidth="1"/>
  </cols>
  <sheetData>
    <row r="1" spans="1:3">
      <c r="A1" t="s">
        <v>188</v>
      </c>
      <c r="B1" t="s">
        <v>189</v>
      </c>
      <c r="C1" t="s">
        <v>190</v>
      </c>
    </row>
    <row r="2" spans="1:3">
      <c r="A2" t="str">
        <f>申込書!B1</f>
        <v>第28回ＪＳＣＡマスターズ水泳通信記録会</v>
      </c>
      <c r="B2" s="117">
        <v>40558</v>
      </c>
      <c r="C2" t="s">
        <v>191</v>
      </c>
    </row>
  </sheetData>
  <phoneticPr fontId="2"/>
  <pageMargins left="0.78700000000000003" right="0.78700000000000003" top="0.98399999999999999" bottom="0.98399999999999999" header="0.51200000000000001" footer="0.51200000000000001"/>
  <pageSetup paperSize="9" orientation="portrait" horizontalDpi="0"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C3"/>
  <sheetViews>
    <sheetView workbookViewId="0">
      <selection activeCell="E10" sqref="E10:F10"/>
    </sheetView>
  </sheetViews>
  <sheetFormatPr defaultRowHeight="12"/>
  <cols>
    <col min="2" max="2" width="7.85546875" customWidth="1"/>
    <col min="3" max="3" width="14.7109375" customWidth="1"/>
    <col min="4" max="4" width="41.7109375" customWidth="1"/>
    <col min="5" max="5" width="15.7109375" customWidth="1"/>
    <col min="6" max="6" width="12.140625" customWidth="1"/>
    <col min="7" max="7" width="13.7109375" customWidth="1"/>
    <col min="8" max="8" width="10.140625" customWidth="1"/>
    <col min="9" max="10" width="51" customWidth="1"/>
    <col min="11" max="12" width="13.140625" customWidth="1"/>
    <col min="13" max="13" width="32.42578125" customWidth="1"/>
    <col min="14" max="15" width="20.85546875" customWidth="1"/>
    <col min="16" max="18" width="9.7109375" customWidth="1"/>
    <col min="19" max="20" width="20.85546875" customWidth="1"/>
    <col min="21" max="23" width="9.7109375" customWidth="1"/>
  </cols>
  <sheetData>
    <row r="1" spans="1:55">
      <c r="N1" t="s">
        <v>144</v>
      </c>
      <c r="S1" t="s">
        <v>145</v>
      </c>
      <c r="X1" t="s">
        <v>117</v>
      </c>
      <c r="AG1" t="s">
        <v>122</v>
      </c>
      <c r="AP1" t="s">
        <v>121</v>
      </c>
    </row>
    <row r="2" spans="1:55">
      <c r="A2" t="s">
        <v>131</v>
      </c>
      <c r="B2" t="s">
        <v>100</v>
      </c>
      <c r="C2" t="s">
        <v>101</v>
      </c>
      <c r="D2" t="s">
        <v>17</v>
      </c>
      <c r="E2" t="s">
        <v>105</v>
      </c>
      <c r="F2" t="s">
        <v>102</v>
      </c>
      <c r="G2" t="s">
        <v>103</v>
      </c>
      <c r="H2" t="s">
        <v>104</v>
      </c>
      <c r="I2" t="s">
        <v>106</v>
      </c>
      <c r="J2" t="s">
        <v>107</v>
      </c>
      <c r="K2" t="s">
        <v>108</v>
      </c>
      <c r="L2" t="s">
        <v>109</v>
      </c>
      <c r="M2" t="s">
        <v>110</v>
      </c>
      <c r="N2" t="s">
        <v>140</v>
      </c>
      <c r="O2" t="s">
        <v>31</v>
      </c>
      <c r="P2" t="s">
        <v>141</v>
      </c>
      <c r="Q2" t="s">
        <v>142</v>
      </c>
      <c r="R2" t="s">
        <v>143</v>
      </c>
      <c r="S2" t="s">
        <v>140</v>
      </c>
      <c r="T2" t="s">
        <v>31</v>
      </c>
      <c r="U2" t="s">
        <v>141</v>
      </c>
      <c r="V2" t="s">
        <v>142</v>
      </c>
      <c r="W2" t="s">
        <v>143</v>
      </c>
      <c r="X2" t="s">
        <v>111</v>
      </c>
      <c r="Y2" t="s">
        <v>112</v>
      </c>
      <c r="Z2" t="s">
        <v>113</v>
      </c>
      <c r="AA2" t="s">
        <v>114</v>
      </c>
      <c r="AB2" t="s">
        <v>115</v>
      </c>
      <c r="AC2" t="s">
        <v>116</v>
      </c>
      <c r="AD2" t="s">
        <v>118</v>
      </c>
      <c r="AE2" t="s">
        <v>119</v>
      </c>
      <c r="AF2" t="s">
        <v>120</v>
      </c>
      <c r="AG2" t="s">
        <v>111</v>
      </c>
      <c r="AH2" t="s">
        <v>112</v>
      </c>
      <c r="AI2" t="s">
        <v>113</v>
      </c>
      <c r="AJ2" t="s">
        <v>114</v>
      </c>
      <c r="AK2" t="s">
        <v>115</v>
      </c>
      <c r="AL2" t="s">
        <v>116</v>
      </c>
      <c r="AM2" t="s">
        <v>118</v>
      </c>
      <c r="AN2" t="s">
        <v>119</v>
      </c>
      <c r="AO2" t="s">
        <v>120</v>
      </c>
      <c r="AP2" t="s">
        <v>123</v>
      </c>
      <c r="AQ2" t="s">
        <v>124</v>
      </c>
      <c r="AR2" t="s">
        <v>125</v>
      </c>
      <c r="AS2" t="s">
        <v>126</v>
      </c>
      <c r="AT2" t="s">
        <v>127</v>
      </c>
      <c r="AU2" t="s">
        <v>128</v>
      </c>
      <c r="AV2" t="s">
        <v>35</v>
      </c>
      <c r="AW2" t="s">
        <v>46</v>
      </c>
      <c r="AX2" t="s">
        <v>129</v>
      </c>
      <c r="AY2" t="s">
        <v>130</v>
      </c>
      <c r="AZ2" t="s">
        <v>97</v>
      </c>
      <c r="BA2" t="s">
        <v>98</v>
      </c>
      <c r="BB2" t="s">
        <v>99</v>
      </c>
    </row>
    <row r="3" spans="1:55">
      <c r="B3" s="47" t="str">
        <f>申込書!AB4</f>
        <v/>
      </c>
      <c r="C3" s="48">
        <f>申込書!Q4</f>
        <v>0</v>
      </c>
      <c r="D3">
        <f>申込書!C6</f>
        <v>0</v>
      </c>
      <c r="E3">
        <f>申込書!S10</f>
        <v>0</v>
      </c>
      <c r="F3">
        <f>申込書!C10</f>
        <v>0</v>
      </c>
      <c r="G3">
        <f>申込書!C8</f>
        <v>0</v>
      </c>
      <c r="H3">
        <f>申込書!D12</f>
        <v>0</v>
      </c>
      <c r="I3">
        <f>申込書!D13</f>
        <v>0</v>
      </c>
      <c r="J3" t="str">
        <f>IF(申込書!D14="","",申込書!D14)</f>
        <v/>
      </c>
      <c r="K3">
        <f>申込書!F15</f>
        <v>0</v>
      </c>
      <c r="L3" t="str">
        <f>IF(申込書!P15="","",申込書!P15)</f>
        <v/>
      </c>
      <c r="M3" t="str">
        <f>IF(申込書!F16="","",申込書!F16)</f>
        <v/>
      </c>
      <c r="N3" t="str">
        <f>IF(申込書!E20="","",申込書!E20)</f>
        <v/>
      </c>
      <c r="O3" t="str">
        <f>IF(申込書!E18="","",申込書!E18)</f>
        <v/>
      </c>
      <c r="P3" t="str">
        <f>IF(申込書!G21="","",申込書!G21)</f>
        <v/>
      </c>
      <c r="Q3" t="str">
        <f>IF(申込書!G22="","",申込書!G22)</f>
        <v/>
      </c>
      <c r="R3" t="str">
        <f>IF(申込書!G23="","",申込書!G23)</f>
        <v/>
      </c>
      <c r="S3" t="str">
        <f>IF(申込書!P20="","",申込書!P20)</f>
        <v/>
      </c>
      <c r="T3" t="str">
        <f>IF(申込書!P18="","",申込書!P18)</f>
        <v/>
      </c>
      <c r="U3" t="str">
        <f>IF(申込書!R21="","",申込書!R21)</f>
        <v/>
      </c>
      <c r="V3" t="str">
        <f>IF(申込書!R22="","",申込書!R22)</f>
        <v/>
      </c>
      <c r="W3" t="str">
        <f>IF(申込書!R23="","",申込書!R23)</f>
        <v/>
      </c>
      <c r="X3">
        <f>申込書!H25</f>
        <v>0</v>
      </c>
      <c r="Y3">
        <f>申込書!N25</f>
        <v>0</v>
      </c>
      <c r="Z3">
        <f>申込書!E25</f>
        <v>0</v>
      </c>
      <c r="AA3">
        <f>申込書!H26</f>
        <v>0</v>
      </c>
      <c r="AB3">
        <f>申込書!N26</f>
        <v>0</v>
      </c>
      <c r="AC3">
        <f>申込書!E26</f>
        <v>0</v>
      </c>
      <c r="AD3">
        <f>X3+AA3</f>
        <v>0</v>
      </c>
      <c r="AE3">
        <f>Y3+AB3</f>
        <v>0</v>
      </c>
      <c r="AF3">
        <f>申込書!E27</f>
        <v>0</v>
      </c>
      <c r="AG3">
        <f>申込書!H29</f>
        <v>0</v>
      </c>
      <c r="AH3">
        <f>申込書!N29</f>
        <v>0</v>
      </c>
      <c r="AI3">
        <f>申込書!E29</f>
        <v>0</v>
      </c>
      <c r="AJ3">
        <f>申込書!H30</f>
        <v>0</v>
      </c>
      <c r="AK3">
        <f>申込書!N30</f>
        <v>0</v>
      </c>
      <c r="AL3">
        <f>申込書!E30</f>
        <v>0</v>
      </c>
      <c r="AM3">
        <f>AG3+AJ3</f>
        <v>0</v>
      </c>
      <c r="AN3">
        <f>AH3+AK3</f>
        <v>0</v>
      </c>
      <c r="AO3">
        <f>申込書!E31</f>
        <v>0</v>
      </c>
      <c r="AP3">
        <f>申込書!H33</f>
        <v>0</v>
      </c>
      <c r="AQ3">
        <f>申込書!P33</f>
        <v>0</v>
      </c>
      <c r="AR3">
        <f>申込書!H34</f>
        <v>0</v>
      </c>
      <c r="AS3">
        <f>申込書!P34</f>
        <v>0</v>
      </c>
      <c r="AT3">
        <f>申込書!H35</f>
        <v>0</v>
      </c>
      <c r="AU3">
        <f>申込書!P35</f>
        <v>0</v>
      </c>
      <c r="AV3">
        <f>SUM(AP3:AU3)</f>
        <v>0</v>
      </c>
      <c r="AW3">
        <f>申込書!L40</f>
        <v>0</v>
      </c>
      <c r="AX3">
        <f>申込書!L41</f>
        <v>0</v>
      </c>
      <c r="AY3">
        <f>申込書!N48</f>
        <v>0</v>
      </c>
      <c r="AZ3" s="108">
        <f>申込書!C47</f>
        <v>0</v>
      </c>
      <c r="BA3">
        <f>申込書!H47</f>
        <v>0</v>
      </c>
      <c r="BB3">
        <f>申込書!C48</f>
        <v>0</v>
      </c>
      <c r="BC3" t="s">
        <v>195</v>
      </c>
    </row>
  </sheetData>
  <phoneticPr fontId="2"/>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2"/>
  <sheetViews>
    <sheetView workbookViewId="0">
      <selection activeCell="E10" sqref="E10:F10"/>
    </sheetView>
  </sheetViews>
  <sheetFormatPr defaultRowHeight="12"/>
  <cols>
    <col min="2" max="2" width="26.5703125" customWidth="1"/>
    <col min="3" max="3" width="11.85546875" customWidth="1"/>
    <col min="4" max="5" width="15.5703125" customWidth="1"/>
  </cols>
  <sheetData>
    <row r="1" spans="1:5">
      <c r="A1" t="s">
        <v>148</v>
      </c>
      <c r="B1" t="s">
        <v>149</v>
      </c>
      <c r="C1" t="s">
        <v>150</v>
      </c>
      <c r="D1" t="s">
        <v>151</v>
      </c>
      <c r="E1" t="s">
        <v>152</v>
      </c>
    </row>
    <row r="2" spans="1:5">
      <c r="A2" s="47" t="str">
        <f>団体!B3</f>
        <v/>
      </c>
      <c r="B2">
        <f>申込書!C6</f>
        <v>0</v>
      </c>
      <c r="C2" s="48">
        <f>申込書!Q4</f>
        <v>0</v>
      </c>
      <c r="D2">
        <f>申込書!S10</f>
        <v>0</v>
      </c>
      <c r="E2">
        <f>D2</f>
        <v>0</v>
      </c>
    </row>
  </sheetData>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J83"/>
  <sheetViews>
    <sheetView workbookViewId="0">
      <selection activeCell="E10" sqref="E10:F10"/>
    </sheetView>
  </sheetViews>
  <sheetFormatPr defaultRowHeight="12"/>
  <cols>
    <col min="1" max="1" width="7.28515625" customWidth="1"/>
    <col min="2" max="2" width="4.85546875" customWidth="1"/>
    <col min="3" max="3" width="14" customWidth="1"/>
    <col min="4" max="4" width="13.42578125" customWidth="1"/>
    <col min="5" max="5" width="10.7109375" bestFit="1" customWidth="1"/>
    <col min="6" max="6" width="5" customWidth="1"/>
    <col min="7" max="7" width="7.7109375" customWidth="1"/>
  </cols>
  <sheetData>
    <row r="1" spans="1:10" s="14" customFormat="1">
      <c r="A1" s="14" t="s">
        <v>153</v>
      </c>
      <c r="B1" s="14" t="s">
        <v>154</v>
      </c>
      <c r="C1" s="14" t="s">
        <v>159</v>
      </c>
      <c r="D1" s="14" t="s">
        <v>155</v>
      </c>
      <c r="E1" s="14" t="s">
        <v>9</v>
      </c>
      <c r="F1" s="14" t="s">
        <v>24</v>
      </c>
      <c r="G1" s="14" t="s">
        <v>156</v>
      </c>
      <c r="H1" s="14" t="s">
        <v>157</v>
      </c>
      <c r="I1" s="14" t="s">
        <v>158</v>
      </c>
      <c r="J1" s="14" t="s">
        <v>160</v>
      </c>
    </row>
    <row r="2" spans="1:10">
      <c r="A2" t="str">
        <f>IF(申込一覧表!D6="","",申込一覧表!Z6)</f>
        <v/>
      </c>
      <c r="B2">
        <v>0</v>
      </c>
      <c r="C2" t="str">
        <f>申込一覧表!AF6</f>
        <v xml:space="preserve">  </v>
      </c>
      <c r="D2" t="str">
        <f>申込一覧表!AE6</f>
        <v xml:space="preserve"> </v>
      </c>
      <c r="E2" s="117">
        <f>申込一覧表!B6</f>
        <v>0</v>
      </c>
      <c r="F2" t="str">
        <f>申込一覧表!P6</f>
        <v/>
      </c>
      <c r="G2" t="str">
        <f>申込一覧表!AC6</f>
        <v/>
      </c>
      <c r="I2">
        <f>申込一覧表!AP6</f>
        <v>0</v>
      </c>
      <c r="J2" s="47" t="str">
        <f>申込書!$AB$4</f>
        <v/>
      </c>
    </row>
    <row r="3" spans="1:10">
      <c r="A3" t="str">
        <f>IF(申込一覧表!D7="","",申込一覧表!Z7)</f>
        <v/>
      </c>
      <c r="B3">
        <v>0</v>
      </c>
      <c r="C3" t="str">
        <f>申込一覧表!AF7</f>
        <v xml:space="preserve">  </v>
      </c>
      <c r="D3" t="str">
        <f>申込一覧表!AE7</f>
        <v xml:space="preserve"> </v>
      </c>
      <c r="E3" s="117">
        <f>申込一覧表!B7</f>
        <v>0</v>
      </c>
      <c r="F3" t="str">
        <f>申込一覧表!P7</f>
        <v/>
      </c>
      <c r="G3" t="str">
        <f>申込一覧表!AC7</f>
        <v/>
      </c>
      <c r="I3">
        <f>申込一覧表!AP7</f>
        <v>0</v>
      </c>
      <c r="J3" s="47" t="str">
        <f>申込書!$AB$4</f>
        <v/>
      </c>
    </row>
    <row r="4" spans="1:10">
      <c r="A4" t="str">
        <f>IF(申込一覧表!D8="","",申込一覧表!Z8)</f>
        <v/>
      </c>
      <c r="B4">
        <v>0</v>
      </c>
      <c r="C4" t="str">
        <f>申込一覧表!AF8</f>
        <v xml:space="preserve">  </v>
      </c>
      <c r="D4" t="str">
        <f>申込一覧表!AE8</f>
        <v xml:space="preserve"> </v>
      </c>
      <c r="E4" s="117">
        <f>申込一覧表!B8</f>
        <v>0</v>
      </c>
      <c r="F4" t="str">
        <f>申込一覧表!P8</f>
        <v/>
      </c>
      <c r="G4" t="str">
        <f>申込一覧表!AC8</f>
        <v/>
      </c>
      <c r="I4">
        <f>申込一覧表!AP8</f>
        <v>0</v>
      </c>
      <c r="J4" s="47" t="str">
        <f>申込書!$AB$4</f>
        <v/>
      </c>
    </row>
    <row r="5" spans="1:10">
      <c r="A5" t="str">
        <f>IF(申込一覧表!D9="","",申込一覧表!Z9)</f>
        <v/>
      </c>
      <c r="B5">
        <v>0</v>
      </c>
      <c r="C5" t="str">
        <f>申込一覧表!AF9</f>
        <v xml:space="preserve">  </v>
      </c>
      <c r="D5" t="str">
        <f>申込一覧表!AE9</f>
        <v xml:space="preserve"> </v>
      </c>
      <c r="E5" s="117">
        <f>申込一覧表!B9</f>
        <v>0</v>
      </c>
      <c r="F5" t="str">
        <f>申込一覧表!P9</f>
        <v/>
      </c>
      <c r="G5" t="str">
        <f>申込一覧表!AC9</f>
        <v/>
      </c>
      <c r="I5">
        <f>申込一覧表!AP9</f>
        <v>0</v>
      </c>
      <c r="J5" s="47" t="str">
        <f>申込書!$AB$4</f>
        <v/>
      </c>
    </row>
    <row r="6" spans="1:10">
      <c r="A6" t="str">
        <f>IF(申込一覧表!D10="","",申込一覧表!Z10)</f>
        <v/>
      </c>
      <c r="B6">
        <v>0</v>
      </c>
      <c r="C6" t="str">
        <f>申込一覧表!AF10</f>
        <v xml:space="preserve">  </v>
      </c>
      <c r="D6" t="str">
        <f>申込一覧表!AE10</f>
        <v xml:space="preserve"> </v>
      </c>
      <c r="E6" s="117">
        <f>申込一覧表!B10</f>
        <v>0</v>
      </c>
      <c r="F6" t="str">
        <f>申込一覧表!P10</f>
        <v/>
      </c>
      <c r="G6" t="str">
        <f>申込一覧表!AC10</f>
        <v/>
      </c>
      <c r="I6">
        <f>申込一覧表!AP10</f>
        <v>0</v>
      </c>
      <c r="J6" s="47" t="str">
        <f>申込書!$AB$4</f>
        <v/>
      </c>
    </row>
    <row r="7" spans="1:10">
      <c r="A7" t="str">
        <f>IF(申込一覧表!D11="","",申込一覧表!Z11)</f>
        <v/>
      </c>
      <c r="B7">
        <v>0</v>
      </c>
      <c r="C7" t="str">
        <f>申込一覧表!AF11</f>
        <v xml:space="preserve">  </v>
      </c>
      <c r="D7" t="str">
        <f>申込一覧表!AE11</f>
        <v xml:space="preserve"> </v>
      </c>
      <c r="E7" s="117">
        <f>申込一覧表!B11</f>
        <v>0</v>
      </c>
      <c r="F7" t="str">
        <f>申込一覧表!P11</f>
        <v/>
      </c>
      <c r="G7" t="str">
        <f>申込一覧表!AC11</f>
        <v/>
      </c>
      <c r="I7">
        <f>申込一覧表!AP11</f>
        <v>0</v>
      </c>
      <c r="J7" s="47" t="str">
        <f>申込書!$AB$4</f>
        <v/>
      </c>
    </row>
    <row r="8" spans="1:10">
      <c r="A8" t="str">
        <f>IF(申込一覧表!D12="","",申込一覧表!Z12)</f>
        <v/>
      </c>
      <c r="B8">
        <v>0</v>
      </c>
      <c r="C8" t="str">
        <f>申込一覧表!AF12</f>
        <v xml:space="preserve">  </v>
      </c>
      <c r="D8" t="str">
        <f>申込一覧表!AE12</f>
        <v xml:space="preserve"> </v>
      </c>
      <c r="E8" s="117">
        <f>申込一覧表!B12</f>
        <v>0</v>
      </c>
      <c r="F8" t="str">
        <f>申込一覧表!P12</f>
        <v/>
      </c>
      <c r="G8" t="str">
        <f>申込一覧表!AC12</f>
        <v/>
      </c>
      <c r="I8">
        <f>申込一覧表!AP12</f>
        <v>0</v>
      </c>
      <c r="J8" s="47" t="str">
        <f>申込書!$AB$4</f>
        <v/>
      </c>
    </row>
    <row r="9" spans="1:10">
      <c r="A9" t="str">
        <f>IF(申込一覧表!D13="","",申込一覧表!Z13)</f>
        <v/>
      </c>
      <c r="B9">
        <v>0</v>
      </c>
      <c r="C9" t="str">
        <f>申込一覧表!AF13</f>
        <v xml:space="preserve">  </v>
      </c>
      <c r="D9" t="str">
        <f>申込一覧表!AE13</f>
        <v xml:space="preserve"> </v>
      </c>
      <c r="E9" s="117">
        <f>申込一覧表!B13</f>
        <v>0</v>
      </c>
      <c r="F9" t="str">
        <f>申込一覧表!P13</f>
        <v/>
      </c>
      <c r="G9" t="str">
        <f>申込一覧表!AC13</f>
        <v/>
      </c>
      <c r="I9">
        <f>申込一覧表!AP13</f>
        <v>0</v>
      </c>
      <c r="J9" s="47" t="str">
        <f>申込書!$AB$4</f>
        <v/>
      </c>
    </row>
    <row r="10" spans="1:10">
      <c r="A10" t="str">
        <f>IF(申込一覧表!D14="","",申込一覧表!Z14)</f>
        <v/>
      </c>
      <c r="B10">
        <v>0</v>
      </c>
      <c r="C10" t="str">
        <f>申込一覧表!AF14</f>
        <v xml:space="preserve">  </v>
      </c>
      <c r="D10" t="str">
        <f>申込一覧表!AE14</f>
        <v xml:space="preserve"> </v>
      </c>
      <c r="E10" s="117">
        <f>申込一覧表!B14</f>
        <v>0</v>
      </c>
      <c r="F10" t="str">
        <f>申込一覧表!P14</f>
        <v/>
      </c>
      <c r="G10" t="str">
        <f>申込一覧表!AC14</f>
        <v/>
      </c>
      <c r="I10">
        <f>申込一覧表!AP14</f>
        <v>0</v>
      </c>
      <c r="J10" s="47" t="str">
        <f>申込書!$AB$4</f>
        <v/>
      </c>
    </row>
    <row r="11" spans="1:10">
      <c r="A11" t="str">
        <f>IF(申込一覧表!D15="","",申込一覧表!Z15)</f>
        <v/>
      </c>
      <c r="B11">
        <v>0</v>
      </c>
      <c r="C11" t="str">
        <f>申込一覧表!AF15</f>
        <v xml:space="preserve">  </v>
      </c>
      <c r="D11" t="str">
        <f>申込一覧表!AE15</f>
        <v xml:space="preserve"> </v>
      </c>
      <c r="E11" s="117">
        <f>申込一覧表!B15</f>
        <v>0</v>
      </c>
      <c r="F11" t="str">
        <f>申込一覧表!P15</f>
        <v/>
      </c>
      <c r="G11" t="str">
        <f>申込一覧表!AC15</f>
        <v/>
      </c>
      <c r="I11">
        <f>申込一覧表!AP15</f>
        <v>0</v>
      </c>
      <c r="J11" s="47" t="str">
        <f>申込書!$AB$4</f>
        <v/>
      </c>
    </row>
    <row r="12" spans="1:10">
      <c r="A12" t="str">
        <f>IF(申込一覧表!D16="","",申込一覧表!Z16)</f>
        <v/>
      </c>
      <c r="B12">
        <v>0</v>
      </c>
      <c r="C12" t="str">
        <f>申込一覧表!AF16</f>
        <v xml:space="preserve">  </v>
      </c>
      <c r="D12" t="str">
        <f>申込一覧表!AE16</f>
        <v xml:space="preserve"> </v>
      </c>
      <c r="E12" s="117">
        <f>申込一覧表!B16</f>
        <v>0</v>
      </c>
      <c r="F12" t="str">
        <f>申込一覧表!P16</f>
        <v/>
      </c>
      <c r="G12" t="str">
        <f>申込一覧表!AC16</f>
        <v/>
      </c>
      <c r="I12">
        <f>申込一覧表!AP16</f>
        <v>0</v>
      </c>
      <c r="J12" s="47" t="str">
        <f>申込書!$AB$4</f>
        <v/>
      </c>
    </row>
    <row r="13" spans="1:10">
      <c r="A13" t="str">
        <f>IF(申込一覧表!D17="","",申込一覧表!Z17)</f>
        <v/>
      </c>
      <c r="B13">
        <v>0</v>
      </c>
      <c r="C13" t="str">
        <f>申込一覧表!AF17</f>
        <v xml:space="preserve">  </v>
      </c>
      <c r="D13" t="str">
        <f>申込一覧表!AE17</f>
        <v xml:space="preserve"> </v>
      </c>
      <c r="E13" s="117">
        <f>申込一覧表!B17</f>
        <v>0</v>
      </c>
      <c r="F13" t="str">
        <f>申込一覧表!P17</f>
        <v/>
      </c>
      <c r="G13" t="str">
        <f>申込一覧表!AC17</f>
        <v/>
      </c>
      <c r="I13">
        <f>申込一覧表!AP17</f>
        <v>0</v>
      </c>
      <c r="J13" s="47" t="str">
        <f>申込書!$AB$4</f>
        <v/>
      </c>
    </row>
    <row r="14" spans="1:10">
      <c r="A14" t="str">
        <f>IF(申込一覧表!D18="","",申込一覧表!Z18)</f>
        <v/>
      </c>
      <c r="B14">
        <v>0</v>
      </c>
      <c r="C14" t="str">
        <f>申込一覧表!AF18</f>
        <v xml:space="preserve">  </v>
      </c>
      <c r="D14" t="str">
        <f>申込一覧表!AE18</f>
        <v xml:space="preserve"> </v>
      </c>
      <c r="E14" s="117">
        <f>申込一覧表!B18</f>
        <v>0</v>
      </c>
      <c r="F14" t="str">
        <f>申込一覧表!P18</f>
        <v/>
      </c>
      <c r="G14" t="str">
        <f>申込一覧表!AC18</f>
        <v/>
      </c>
      <c r="I14">
        <f>申込一覧表!AP18</f>
        <v>0</v>
      </c>
      <c r="J14" s="47" t="str">
        <f>申込書!$AB$4</f>
        <v/>
      </c>
    </row>
    <row r="15" spans="1:10">
      <c r="A15" t="str">
        <f>IF(申込一覧表!D19="","",申込一覧表!Z19)</f>
        <v/>
      </c>
      <c r="B15">
        <v>0</v>
      </c>
      <c r="C15" t="str">
        <f>申込一覧表!AF19</f>
        <v xml:space="preserve">  </v>
      </c>
      <c r="D15" t="str">
        <f>申込一覧表!AE19</f>
        <v xml:space="preserve"> </v>
      </c>
      <c r="E15" s="117">
        <f>申込一覧表!B19</f>
        <v>0</v>
      </c>
      <c r="F15" t="str">
        <f>申込一覧表!P19</f>
        <v/>
      </c>
      <c r="G15" t="str">
        <f>申込一覧表!AC19</f>
        <v/>
      </c>
      <c r="I15">
        <f>申込一覧表!AP19</f>
        <v>0</v>
      </c>
      <c r="J15" s="47" t="str">
        <f>申込書!$AB$4</f>
        <v/>
      </c>
    </row>
    <row r="16" spans="1:10">
      <c r="A16" t="str">
        <f>IF(申込一覧表!D20="","",申込一覧表!Z20)</f>
        <v/>
      </c>
      <c r="B16">
        <v>0</v>
      </c>
      <c r="C16" t="str">
        <f>申込一覧表!AF20</f>
        <v xml:space="preserve">  </v>
      </c>
      <c r="D16" t="str">
        <f>申込一覧表!AE20</f>
        <v xml:space="preserve"> </v>
      </c>
      <c r="E16" s="117">
        <f>申込一覧表!B20</f>
        <v>0</v>
      </c>
      <c r="F16" t="str">
        <f>申込一覧表!P20</f>
        <v/>
      </c>
      <c r="G16" t="str">
        <f>申込一覧表!AC20</f>
        <v/>
      </c>
      <c r="I16">
        <f>申込一覧表!AP20</f>
        <v>0</v>
      </c>
      <c r="J16" s="47" t="str">
        <f>申込書!$AB$4</f>
        <v/>
      </c>
    </row>
    <row r="17" spans="1:10">
      <c r="A17" t="str">
        <f>IF(申込一覧表!D21="","",申込一覧表!Z21)</f>
        <v/>
      </c>
      <c r="B17">
        <v>0</v>
      </c>
      <c r="C17" t="str">
        <f>申込一覧表!AF21</f>
        <v xml:space="preserve">  </v>
      </c>
      <c r="D17" t="str">
        <f>申込一覧表!AE21</f>
        <v xml:space="preserve"> </v>
      </c>
      <c r="E17" s="117">
        <f>申込一覧表!B21</f>
        <v>0</v>
      </c>
      <c r="F17" t="str">
        <f>申込一覧表!P21</f>
        <v/>
      </c>
      <c r="G17" t="str">
        <f>申込一覧表!AC21</f>
        <v/>
      </c>
      <c r="I17">
        <f>申込一覧表!AP21</f>
        <v>0</v>
      </c>
      <c r="J17" s="47" t="str">
        <f>申込書!$AB$4</f>
        <v/>
      </c>
    </row>
    <row r="18" spans="1:10">
      <c r="A18" t="str">
        <f>IF(申込一覧表!D22="","",申込一覧表!Z22)</f>
        <v/>
      </c>
      <c r="B18">
        <v>0</v>
      </c>
      <c r="C18" t="str">
        <f>申込一覧表!AF22</f>
        <v xml:space="preserve">  </v>
      </c>
      <c r="D18" t="str">
        <f>申込一覧表!AE22</f>
        <v xml:space="preserve"> </v>
      </c>
      <c r="E18" s="117">
        <f>申込一覧表!B22</f>
        <v>0</v>
      </c>
      <c r="F18" t="str">
        <f>申込一覧表!P22</f>
        <v/>
      </c>
      <c r="G18" t="str">
        <f>申込一覧表!AC22</f>
        <v/>
      </c>
      <c r="I18">
        <f>申込一覧表!AP22</f>
        <v>0</v>
      </c>
      <c r="J18" s="47" t="str">
        <f>申込書!$AB$4</f>
        <v/>
      </c>
    </row>
    <row r="19" spans="1:10">
      <c r="A19" t="str">
        <f>IF(申込一覧表!D23="","",申込一覧表!Z23)</f>
        <v/>
      </c>
      <c r="B19">
        <v>0</v>
      </c>
      <c r="C19" t="str">
        <f>申込一覧表!AF23</f>
        <v xml:space="preserve">  </v>
      </c>
      <c r="D19" t="str">
        <f>申込一覧表!AE23</f>
        <v xml:space="preserve"> </v>
      </c>
      <c r="E19" s="117">
        <f>申込一覧表!B23</f>
        <v>0</v>
      </c>
      <c r="F19" t="str">
        <f>申込一覧表!P23</f>
        <v/>
      </c>
      <c r="G19" t="str">
        <f>申込一覧表!AC23</f>
        <v/>
      </c>
      <c r="I19">
        <f>申込一覧表!AP23</f>
        <v>0</v>
      </c>
      <c r="J19" s="47" t="str">
        <f>申込書!$AB$4</f>
        <v/>
      </c>
    </row>
    <row r="20" spans="1:10">
      <c r="A20" t="str">
        <f>IF(申込一覧表!D24="","",申込一覧表!Z24)</f>
        <v/>
      </c>
      <c r="B20">
        <v>0</v>
      </c>
      <c r="C20" t="str">
        <f>申込一覧表!AF24</f>
        <v xml:space="preserve">  </v>
      </c>
      <c r="D20" t="str">
        <f>申込一覧表!AE24</f>
        <v xml:space="preserve"> </v>
      </c>
      <c r="E20" s="117">
        <f>申込一覧表!B24</f>
        <v>0</v>
      </c>
      <c r="F20" t="str">
        <f>申込一覧表!P24</f>
        <v/>
      </c>
      <c r="G20" t="str">
        <f>申込一覧表!AC24</f>
        <v/>
      </c>
      <c r="I20">
        <f>申込一覧表!AP24</f>
        <v>0</v>
      </c>
      <c r="J20" s="47" t="str">
        <f>申込書!$AB$4</f>
        <v/>
      </c>
    </row>
    <row r="21" spans="1:10">
      <c r="A21" t="str">
        <f>IF(申込一覧表!D25="","",申込一覧表!Z25)</f>
        <v/>
      </c>
      <c r="B21">
        <v>0</v>
      </c>
      <c r="C21" t="str">
        <f>申込一覧表!AF25</f>
        <v xml:space="preserve">  </v>
      </c>
      <c r="D21" t="str">
        <f>申込一覧表!AE25</f>
        <v xml:space="preserve"> </v>
      </c>
      <c r="E21" s="117">
        <f>申込一覧表!B25</f>
        <v>0</v>
      </c>
      <c r="F21" t="str">
        <f>申込一覧表!P25</f>
        <v/>
      </c>
      <c r="G21" t="str">
        <f>申込一覧表!AC25</f>
        <v/>
      </c>
      <c r="I21">
        <f>申込一覧表!AP25</f>
        <v>0</v>
      </c>
      <c r="J21" s="47" t="str">
        <f>申込書!$AB$4</f>
        <v/>
      </c>
    </row>
    <row r="22" spans="1:10">
      <c r="A22" t="str">
        <f>IF(申込一覧表!D26="","",申込一覧表!Z26)</f>
        <v/>
      </c>
      <c r="B22">
        <v>0</v>
      </c>
      <c r="C22" t="str">
        <f>申込一覧表!AF26</f>
        <v xml:space="preserve">  </v>
      </c>
      <c r="D22" t="str">
        <f>申込一覧表!AE26</f>
        <v xml:space="preserve"> </v>
      </c>
      <c r="E22" s="117">
        <f>申込一覧表!B26</f>
        <v>0</v>
      </c>
      <c r="F22" t="str">
        <f>申込一覧表!P26</f>
        <v/>
      </c>
      <c r="G22" t="str">
        <f>申込一覧表!AC26</f>
        <v/>
      </c>
      <c r="I22">
        <f>申込一覧表!AP26</f>
        <v>0</v>
      </c>
      <c r="J22" s="47" t="str">
        <f>申込書!$AB$4</f>
        <v/>
      </c>
    </row>
    <row r="23" spans="1:10">
      <c r="A23" t="str">
        <f>IF(申込一覧表!D27="","",申込一覧表!Z27)</f>
        <v/>
      </c>
      <c r="B23">
        <v>0</v>
      </c>
      <c r="C23" t="str">
        <f>申込一覧表!AF27</f>
        <v xml:space="preserve">  </v>
      </c>
      <c r="D23" t="str">
        <f>申込一覧表!AE27</f>
        <v xml:space="preserve"> </v>
      </c>
      <c r="E23" s="117">
        <f>申込一覧表!B27</f>
        <v>0</v>
      </c>
      <c r="F23" t="str">
        <f>申込一覧表!P27</f>
        <v/>
      </c>
      <c r="G23" t="str">
        <f>申込一覧表!AC27</f>
        <v/>
      </c>
      <c r="I23">
        <f>申込一覧表!AP27</f>
        <v>0</v>
      </c>
      <c r="J23" s="47" t="str">
        <f>申込書!$AB$4</f>
        <v/>
      </c>
    </row>
    <row r="24" spans="1:10">
      <c r="A24" t="str">
        <f>IF(申込一覧表!D28="","",申込一覧表!Z28)</f>
        <v/>
      </c>
      <c r="B24">
        <v>0</v>
      </c>
      <c r="C24" t="str">
        <f>申込一覧表!AF28</f>
        <v xml:space="preserve">  </v>
      </c>
      <c r="D24" t="str">
        <f>申込一覧表!AE28</f>
        <v xml:space="preserve"> </v>
      </c>
      <c r="E24" s="117">
        <f>申込一覧表!B28</f>
        <v>0</v>
      </c>
      <c r="F24" t="str">
        <f>申込一覧表!P28</f>
        <v/>
      </c>
      <c r="G24" t="str">
        <f>申込一覧表!AC28</f>
        <v/>
      </c>
      <c r="I24">
        <f>申込一覧表!AP28</f>
        <v>0</v>
      </c>
      <c r="J24" s="47" t="str">
        <f>申込書!$AB$4</f>
        <v/>
      </c>
    </row>
    <row r="25" spans="1:10">
      <c r="A25" t="str">
        <f>IF(申込一覧表!D29="","",申込一覧表!Z29)</f>
        <v/>
      </c>
      <c r="B25">
        <v>0</v>
      </c>
      <c r="C25" t="str">
        <f>申込一覧表!AF29</f>
        <v xml:space="preserve">  </v>
      </c>
      <c r="D25" t="str">
        <f>申込一覧表!AE29</f>
        <v xml:space="preserve"> </v>
      </c>
      <c r="E25" s="117">
        <f>申込一覧表!B29</f>
        <v>0</v>
      </c>
      <c r="F25" t="str">
        <f>申込一覧表!P29</f>
        <v/>
      </c>
      <c r="G25" t="str">
        <f>申込一覧表!AC29</f>
        <v/>
      </c>
      <c r="I25">
        <f>申込一覧表!AP29</f>
        <v>0</v>
      </c>
      <c r="J25" s="47" t="str">
        <f>申込書!$AB$4</f>
        <v/>
      </c>
    </row>
    <row r="26" spans="1:10">
      <c r="A26" t="str">
        <f>IF(申込一覧表!D30="","",申込一覧表!Z30)</f>
        <v/>
      </c>
      <c r="B26">
        <v>0</v>
      </c>
      <c r="C26" t="str">
        <f>申込一覧表!AF30</f>
        <v xml:space="preserve">  </v>
      </c>
      <c r="D26" t="str">
        <f>申込一覧表!AE30</f>
        <v xml:space="preserve"> </v>
      </c>
      <c r="E26" s="117">
        <f>申込一覧表!B30</f>
        <v>0</v>
      </c>
      <c r="F26" t="str">
        <f>申込一覧表!P30</f>
        <v/>
      </c>
      <c r="G26" t="str">
        <f>申込一覧表!AC30</f>
        <v/>
      </c>
      <c r="I26">
        <f>申込一覧表!AP30</f>
        <v>0</v>
      </c>
      <c r="J26" s="47" t="str">
        <f>申込書!$AB$4</f>
        <v/>
      </c>
    </row>
    <row r="27" spans="1:10">
      <c r="A27" t="str">
        <f>IF(申込一覧表!D31="","",申込一覧表!Z31)</f>
        <v/>
      </c>
      <c r="B27">
        <v>0</v>
      </c>
      <c r="C27" t="str">
        <f>申込一覧表!AF31</f>
        <v xml:space="preserve">  </v>
      </c>
      <c r="D27" t="str">
        <f>申込一覧表!AE31</f>
        <v xml:space="preserve"> </v>
      </c>
      <c r="E27" s="117">
        <f>申込一覧表!B31</f>
        <v>0</v>
      </c>
      <c r="F27" t="str">
        <f>申込一覧表!P31</f>
        <v/>
      </c>
      <c r="G27" t="str">
        <f>申込一覧表!AC31</f>
        <v/>
      </c>
      <c r="I27">
        <f>申込一覧表!AP31</f>
        <v>0</v>
      </c>
      <c r="J27" s="47" t="str">
        <f>申込書!$AB$4</f>
        <v/>
      </c>
    </row>
    <row r="28" spans="1:10">
      <c r="A28" t="str">
        <f>IF(申込一覧表!D32="","",申込一覧表!Z32)</f>
        <v/>
      </c>
      <c r="B28">
        <v>0</v>
      </c>
      <c r="C28" t="str">
        <f>申込一覧表!AF32</f>
        <v xml:space="preserve">  </v>
      </c>
      <c r="D28" t="str">
        <f>申込一覧表!AE32</f>
        <v xml:space="preserve"> </v>
      </c>
      <c r="E28" s="117">
        <f>申込一覧表!B32</f>
        <v>0</v>
      </c>
      <c r="F28" t="str">
        <f>申込一覧表!P32</f>
        <v/>
      </c>
      <c r="G28" t="str">
        <f>申込一覧表!AC32</f>
        <v/>
      </c>
      <c r="I28">
        <f>申込一覧表!AP32</f>
        <v>0</v>
      </c>
      <c r="J28" s="47" t="str">
        <f>申込書!$AB$4</f>
        <v/>
      </c>
    </row>
    <row r="29" spans="1:10">
      <c r="A29" t="str">
        <f>IF(申込一覧表!D33="","",申込一覧表!Z33)</f>
        <v/>
      </c>
      <c r="B29">
        <v>0</v>
      </c>
      <c r="C29" t="str">
        <f>申込一覧表!AF33</f>
        <v xml:space="preserve">  </v>
      </c>
      <c r="D29" t="str">
        <f>申込一覧表!AE33</f>
        <v xml:space="preserve"> </v>
      </c>
      <c r="E29" s="117">
        <f>申込一覧表!B33</f>
        <v>0</v>
      </c>
      <c r="F29" t="str">
        <f>申込一覧表!P33</f>
        <v/>
      </c>
      <c r="G29" t="str">
        <f>申込一覧表!AC33</f>
        <v/>
      </c>
      <c r="I29">
        <f>申込一覧表!AP33</f>
        <v>0</v>
      </c>
      <c r="J29" s="47" t="str">
        <f>申込書!$AB$4</f>
        <v/>
      </c>
    </row>
    <row r="30" spans="1:10">
      <c r="A30" t="str">
        <f>IF(申込一覧表!D34="","",申込一覧表!Z34)</f>
        <v/>
      </c>
      <c r="B30">
        <v>0</v>
      </c>
      <c r="C30" t="str">
        <f>申込一覧表!AF34</f>
        <v xml:space="preserve">  </v>
      </c>
      <c r="D30" t="str">
        <f>申込一覧表!AE34</f>
        <v xml:space="preserve"> </v>
      </c>
      <c r="E30" s="117">
        <f>申込一覧表!B34</f>
        <v>0</v>
      </c>
      <c r="F30" t="str">
        <f>申込一覧表!P34</f>
        <v/>
      </c>
      <c r="G30" t="str">
        <f>申込一覧表!AC34</f>
        <v/>
      </c>
      <c r="I30">
        <f>申込一覧表!AP34</f>
        <v>0</v>
      </c>
      <c r="J30" s="47" t="str">
        <f>申込書!$AB$4</f>
        <v/>
      </c>
    </row>
    <row r="31" spans="1:10">
      <c r="A31" t="str">
        <f>IF(申込一覧表!D35="","",申込一覧表!Z35)</f>
        <v/>
      </c>
      <c r="B31">
        <v>0</v>
      </c>
      <c r="C31" t="str">
        <f>申込一覧表!AF35</f>
        <v xml:space="preserve">  </v>
      </c>
      <c r="D31" t="str">
        <f>申込一覧表!AE35</f>
        <v xml:space="preserve"> </v>
      </c>
      <c r="E31" s="117">
        <f>申込一覧表!B35</f>
        <v>0</v>
      </c>
      <c r="F31" t="str">
        <f>申込一覧表!P35</f>
        <v/>
      </c>
      <c r="G31" t="str">
        <f>申込一覧表!AC35</f>
        <v/>
      </c>
      <c r="I31">
        <f>申込一覧表!AP35</f>
        <v>0</v>
      </c>
      <c r="J31" s="47" t="str">
        <f>申込書!$AB$4</f>
        <v/>
      </c>
    </row>
    <row r="32" spans="1:10">
      <c r="A32" t="str">
        <f>IF(申込一覧表!D36="","",申込一覧表!Z36)</f>
        <v/>
      </c>
      <c r="B32">
        <v>0</v>
      </c>
      <c r="C32" t="str">
        <f>申込一覧表!AF36</f>
        <v xml:space="preserve">  </v>
      </c>
      <c r="D32" t="str">
        <f>申込一覧表!AE36</f>
        <v xml:space="preserve"> </v>
      </c>
      <c r="E32" s="117">
        <f>申込一覧表!B36</f>
        <v>0</v>
      </c>
      <c r="F32" t="str">
        <f>申込一覧表!P36</f>
        <v/>
      </c>
      <c r="G32" t="str">
        <f>申込一覧表!AC36</f>
        <v/>
      </c>
      <c r="I32">
        <f>申込一覧表!AP36</f>
        <v>0</v>
      </c>
      <c r="J32" s="47" t="str">
        <f>申込書!$AB$4</f>
        <v/>
      </c>
    </row>
    <row r="33" spans="1:10">
      <c r="A33" t="str">
        <f>IF(申込一覧表!D37="","",申込一覧表!Z37)</f>
        <v/>
      </c>
      <c r="B33">
        <v>0</v>
      </c>
      <c r="C33" t="str">
        <f>申込一覧表!AF37</f>
        <v xml:space="preserve">  </v>
      </c>
      <c r="D33" t="str">
        <f>申込一覧表!AE37</f>
        <v xml:space="preserve"> </v>
      </c>
      <c r="E33" s="117">
        <f>申込一覧表!B37</f>
        <v>0</v>
      </c>
      <c r="F33" t="str">
        <f>申込一覧表!P37</f>
        <v/>
      </c>
      <c r="G33" t="str">
        <f>申込一覧表!AC37</f>
        <v/>
      </c>
      <c r="I33">
        <f>申込一覧表!AP37</f>
        <v>0</v>
      </c>
      <c r="J33" s="47" t="str">
        <f>申込書!$AB$4</f>
        <v/>
      </c>
    </row>
    <row r="34" spans="1:10">
      <c r="A34" t="str">
        <f>IF(申込一覧表!D38="","",申込一覧表!Z38)</f>
        <v/>
      </c>
      <c r="B34">
        <v>0</v>
      </c>
      <c r="C34" t="str">
        <f>申込一覧表!AF38</f>
        <v xml:space="preserve">  </v>
      </c>
      <c r="D34" t="str">
        <f>申込一覧表!AE38</f>
        <v xml:space="preserve"> </v>
      </c>
      <c r="E34" s="117">
        <f>申込一覧表!B38</f>
        <v>0</v>
      </c>
      <c r="F34" t="str">
        <f>申込一覧表!P38</f>
        <v/>
      </c>
      <c r="G34" t="str">
        <f>申込一覧表!AC38</f>
        <v/>
      </c>
      <c r="I34">
        <f>申込一覧表!AP38</f>
        <v>0</v>
      </c>
      <c r="J34" s="47" t="str">
        <f>申込書!$AB$4</f>
        <v/>
      </c>
    </row>
    <row r="35" spans="1:10">
      <c r="A35" t="str">
        <f>IF(申込一覧表!D39="","",申込一覧表!Z39)</f>
        <v/>
      </c>
      <c r="B35">
        <v>0</v>
      </c>
      <c r="C35" t="str">
        <f>申込一覧表!AF39</f>
        <v xml:space="preserve">  </v>
      </c>
      <c r="D35" t="str">
        <f>申込一覧表!AE39</f>
        <v xml:space="preserve"> </v>
      </c>
      <c r="E35" s="117">
        <f>申込一覧表!B39</f>
        <v>0</v>
      </c>
      <c r="F35" t="str">
        <f>申込一覧表!P39</f>
        <v/>
      </c>
      <c r="G35" t="str">
        <f>申込一覧表!AC39</f>
        <v/>
      </c>
      <c r="I35">
        <f>申込一覧表!AP39</f>
        <v>0</v>
      </c>
      <c r="J35" s="47" t="str">
        <f>申込書!$AB$4</f>
        <v/>
      </c>
    </row>
    <row r="36" spans="1:10">
      <c r="A36" t="str">
        <f>IF(申込一覧表!D40="","",申込一覧表!Z40)</f>
        <v/>
      </c>
      <c r="B36">
        <v>0</v>
      </c>
      <c r="C36" t="str">
        <f>申込一覧表!AF40</f>
        <v xml:space="preserve">  </v>
      </c>
      <c r="D36" t="str">
        <f>申込一覧表!AE40</f>
        <v xml:space="preserve"> </v>
      </c>
      <c r="E36" s="117">
        <f>申込一覧表!B40</f>
        <v>0</v>
      </c>
      <c r="F36" t="str">
        <f>申込一覧表!P40</f>
        <v/>
      </c>
      <c r="G36" t="str">
        <f>申込一覧表!AC40</f>
        <v/>
      </c>
      <c r="I36">
        <f>申込一覧表!AP40</f>
        <v>0</v>
      </c>
      <c r="J36" s="47" t="str">
        <f>申込書!$AB$4</f>
        <v/>
      </c>
    </row>
    <row r="37" spans="1:10">
      <c r="A37" t="str">
        <f>IF(申込一覧表!D41="","",申込一覧表!Z41)</f>
        <v/>
      </c>
      <c r="B37">
        <v>0</v>
      </c>
      <c r="C37" t="str">
        <f>申込一覧表!AF41</f>
        <v xml:space="preserve">  </v>
      </c>
      <c r="D37" t="str">
        <f>申込一覧表!AE41</f>
        <v xml:space="preserve"> </v>
      </c>
      <c r="E37" s="117">
        <f>申込一覧表!B41</f>
        <v>0</v>
      </c>
      <c r="F37" t="str">
        <f>申込一覧表!P41</f>
        <v/>
      </c>
      <c r="G37" t="str">
        <f>申込一覧表!AC41</f>
        <v/>
      </c>
      <c r="I37">
        <f>申込一覧表!AP41</f>
        <v>0</v>
      </c>
      <c r="J37" s="47" t="str">
        <f>申込書!$AB$4</f>
        <v/>
      </c>
    </row>
    <row r="38" spans="1:10">
      <c r="A38" t="str">
        <f>IF(申込一覧表!D42="","",申込一覧表!Z42)</f>
        <v/>
      </c>
      <c r="B38">
        <v>0</v>
      </c>
      <c r="C38" t="str">
        <f>申込一覧表!AF42</f>
        <v xml:space="preserve">  </v>
      </c>
      <c r="D38" t="str">
        <f>申込一覧表!AE42</f>
        <v xml:space="preserve"> </v>
      </c>
      <c r="E38" s="117">
        <f>申込一覧表!B42</f>
        <v>0</v>
      </c>
      <c r="F38" t="str">
        <f>申込一覧表!P42</f>
        <v/>
      </c>
      <c r="G38" t="str">
        <f>申込一覧表!AC42</f>
        <v/>
      </c>
      <c r="I38">
        <f>申込一覧表!AP42</f>
        <v>0</v>
      </c>
      <c r="J38" s="47" t="str">
        <f>申込書!$AB$4</f>
        <v/>
      </c>
    </row>
    <row r="39" spans="1:10">
      <c r="A39" t="str">
        <f>IF(申込一覧表!D43="","",申込一覧表!Z43)</f>
        <v/>
      </c>
      <c r="B39">
        <v>0</v>
      </c>
      <c r="C39" t="str">
        <f>申込一覧表!AF43</f>
        <v xml:space="preserve">  </v>
      </c>
      <c r="D39" t="str">
        <f>申込一覧表!AE43</f>
        <v xml:space="preserve"> </v>
      </c>
      <c r="E39" s="117">
        <f>申込一覧表!B43</f>
        <v>0</v>
      </c>
      <c r="F39" t="str">
        <f>申込一覧表!P43</f>
        <v/>
      </c>
      <c r="G39" t="str">
        <f>申込一覧表!AC43</f>
        <v/>
      </c>
      <c r="I39">
        <f>申込一覧表!AP43</f>
        <v>0</v>
      </c>
      <c r="J39" s="47" t="str">
        <f>申込書!$AB$4</f>
        <v/>
      </c>
    </row>
    <row r="40" spans="1:10">
      <c r="A40" t="str">
        <f>IF(申込一覧表!D44="","",申込一覧表!Z44)</f>
        <v/>
      </c>
      <c r="B40">
        <v>0</v>
      </c>
      <c r="C40" t="str">
        <f>申込一覧表!AF44</f>
        <v xml:space="preserve">  </v>
      </c>
      <c r="D40" t="str">
        <f>申込一覧表!AE44</f>
        <v xml:space="preserve"> </v>
      </c>
      <c r="E40" s="117">
        <f>申込一覧表!B44</f>
        <v>0</v>
      </c>
      <c r="F40" t="str">
        <f>申込一覧表!P44</f>
        <v/>
      </c>
      <c r="G40" t="str">
        <f>申込一覧表!AC44</f>
        <v/>
      </c>
      <c r="I40">
        <f>申込一覧表!AP44</f>
        <v>0</v>
      </c>
      <c r="J40" s="47" t="str">
        <f>申込書!$AB$4</f>
        <v/>
      </c>
    </row>
    <row r="41" spans="1:10">
      <c r="A41" s="118" t="str">
        <f>IF(申込一覧表!D45="","",申込一覧表!Z45)</f>
        <v/>
      </c>
      <c r="B41" s="118">
        <v>0</v>
      </c>
      <c r="C41" s="118" t="str">
        <f>申込一覧表!AF45</f>
        <v xml:space="preserve">  </v>
      </c>
      <c r="D41" s="118" t="str">
        <f>申込一覧表!AE45</f>
        <v xml:space="preserve"> </v>
      </c>
      <c r="E41" s="119">
        <f>申込一覧表!B45</f>
        <v>0</v>
      </c>
      <c r="F41" s="118" t="str">
        <f>申込一覧表!P45</f>
        <v/>
      </c>
      <c r="G41" s="118" t="str">
        <f>申込一覧表!AC45</f>
        <v/>
      </c>
      <c r="H41" s="118"/>
      <c r="I41" s="118">
        <f>申込一覧表!AP45</f>
        <v>0</v>
      </c>
      <c r="J41" s="123" t="str">
        <f>申込書!$AB$4</f>
        <v/>
      </c>
    </row>
    <row r="42" spans="1:10">
      <c r="A42" t="str">
        <f>IF(申込一覧表!D46="","",申込一覧表!Z46)</f>
        <v/>
      </c>
      <c r="C42" t="str">
        <f>IF(A42="","",申込一覧表!AF46)</f>
        <v/>
      </c>
      <c r="D42" t="str">
        <f>IF(A42="","",申込一覧表!AE46)</f>
        <v/>
      </c>
      <c r="E42" s="117" t="str">
        <f>IF(A42="","",申込一覧表!B46)</f>
        <v/>
      </c>
      <c r="F42" t="str">
        <f>IF(A42="","",申込一覧表!P46)</f>
        <v/>
      </c>
      <c r="G42" t="str">
        <f>IF(A42="","",申込一覧表!AC46)</f>
        <v/>
      </c>
      <c r="I42" t="str">
        <f>IF(A42="","",申込一覧表!AP46)</f>
        <v/>
      </c>
      <c r="J42" t="str">
        <f>IF(A42="","",申込書!$AB$4)</f>
        <v/>
      </c>
    </row>
    <row r="43" spans="1:10">
      <c r="A43" s="118" t="str">
        <f>IF(申込一覧表!D47="","",申込一覧表!Z47)</f>
        <v/>
      </c>
      <c r="B43" s="118"/>
      <c r="C43" s="118" t="str">
        <f>IF(A43="","",申込一覧表!AF47)</f>
        <v/>
      </c>
      <c r="D43" s="118" t="str">
        <f>IF(A43="","",申込一覧表!AE47)</f>
        <v/>
      </c>
      <c r="E43" s="119" t="str">
        <f>IF(A43="","",申込一覧表!B47)</f>
        <v/>
      </c>
      <c r="F43" s="118" t="str">
        <f>IF(A43="","",申込一覧表!P47)</f>
        <v/>
      </c>
      <c r="G43" s="118" t="str">
        <f>IF(A43="","",申込一覧表!AC47)</f>
        <v/>
      </c>
      <c r="H43" s="118"/>
      <c r="I43" s="118" t="str">
        <f>IF(A43="","",申込一覧表!AP47)</f>
        <v/>
      </c>
      <c r="J43" s="118" t="str">
        <f>IF(A43="","",申込書!$AB$4)</f>
        <v/>
      </c>
    </row>
    <row r="44" spans="1:10">
      <c r="A44" t="str">
        <f>IF(申込一覧表!D48="","",申込一覧表!Z48)</f>
        <v/>
      </c>
      <c r="B44">
        <v>5</v>
      </c>
      <c r="C44" s="26" t="str">
        <f>申込一覧表!AF48</f>
        <v xml:space="preserve">  </v>
      </c>
      <c r="D44" s="26" t="str">
        <f>申込一覧表!AE48</f>
        <v xml:space="preserve"> </v>
      </c>
      <c r="E44" s="122">
        <f>申込一覧表!B48</f>
        <v>0</v>
      </c>
      <c r="F44" s="26" t="str">
        <f>申込一覧表!P48</f>
        <v/>
      </c>
      <c r="G44" s="26" t="str">
        <f>申込一覧表!AC48</f>
        <v/>
      </c>
      <c r="I44" s="26">
        <f>申込一覧表!AP48</f>
        <v>0</v>
      </c>
      <c r="J44" s="124" t="str">
        <f>申込書!$AB$4</f>
        <v/>
      </c>
    </row>
    <row r="45" spans="1:10">
      <c r="A45" t="str">
        <f>IF(申込一覧表!D49="","",申込一覧表!Z49)</f>
        <v/>
      </c>
      <c r="B45">
        <v>5</v>
      </c>
      <c r="C45" t="str">
        <f>申込一覧表!AF49</f>
        <v xml:space="preserve">  </v>
      </c>
      <c r="D45" t="str">
        <f>申込一覧表!AE49</f>
        <v xml:space="preserve"> </v>
      </c>
      <c r="E45" s="117">
        <f>申込一覧表!B49</f>
        <v>0</v>
      </c>
      <c r="F45" t="str">
        <f>申込一覧表!P49</f>
        <v/>
      </c>
      <c r="G45" t="str">
        <f>申込一覧表!AC49</f>
        <v/>
      </c>
      <c r="I45">
        <f>申込一覧表!AP49</f>
        <v>0</v>
      </c>
      <c r="J45" s="47" t="str">
        <f>申込書!$AB$4</f>
        <v/>
      </c>
    </row>
    <row r="46" spans="1:10">
      <c r="A46" t="str">
        <f>IF(申込一覧表!D50="","",申込一覧表!Z50)</f>
        <v/>
      </c>
      <c r="B46">
        <v>5</v>
      </c>
      <c r="C46" t="str">
        <f>申込一覧表!AF50</f>
        <v xml:space="preserve">  </v>
      </c>
      <c r="D46" t="str">
        <f>申込一覧表!AE50</f>
        <v xml:space="preserve"> </v>
      </c>
      <c r="E46" s="117">
        <f>申込一覧表!B50</f>
        <v>0</v>
      </c>
      <c r="F46" t="str">
        <f>申込一覧表!P50</f>
        <v/>
      </c>
      <c r="G46" t="str">
        <f>申込一覧表!AC50</f>
        <v/>
      </c>
      <c r="I46">
        <f>申込一覧表!AP50</f>
        <v>0</v>
      </c>
      <c r="J46" s="47" t="str">
        <f>申込書!$AB$4</f>
        <v/>
      </c>
    </row>
    <row r="47" spans="1:10">
      <c r="A47" t="str">
        <f>IF(申込一覧表!D51="","",申込一覧表!Z51)</f>
        <v/>
      </c>
      <c r="B47">
        <v>5</v>
      </c>
      <c r="C47" t="str">
        <f>申込一覧表!AF51</f>
        <v xml:space="preserve">  </v>
      </c>
      <c r="D47" t="str">
        <f>申込一覧表!AE51</f>
        <v xml:space="preserve"> </v>
      </c>
      <c r="E47" s="117">
        <f>申込一覧表!B51</f>
        <v>0</v>
      </c>
      <c r="F47" t="str">
        <f>申込一覧表!P51</f>
        <v/>
      </c>
      <c r="G47" t="str">
        <f>申込一覧表!AC51</f>
        <v/>
      </c>
      <c r="I47">
        <f>申込一覧表!AP51</f>
        <v>0</v>
      </c>
      <c r="J47" s="47" t="str">
        <f>申込書!$AB$4</f>
        <v/>
      </c>
    </row>
    <row r="48" spans="1:10">
      <c r="A48" t="str">
        <f>IF(申込一覧表!D52="","",申込一覧表!Z52)</f>
        <v/>
      </c>
      <c r="B48">
        <v>5</v>
      </c>
      <c r="C48" t="str">
        <f>申込一覧表!AF52</f>
        <v xml:space="preserve">  </v>
      </c>
      <c r="D48" t="str">
        <f>申込一覧表!AE52</f>
        <v xml:space="preserve"> </v>
      </c>
      <c r="E48" s="117">
        <f>申込一覧表!B52</f>
        <v>0</v>
      </c>
      <c r="F48" t="str">
        <f>申込一覧表!P52</f>
        <v/>
      </c>
      <c r="G48" t="str">
        <f>申込一覧表!AC52</f>
        <v/>
      </c>
      <c r="I48">
        <f>申込一覧表!AP52</f>
        <v>0</v>
      </c>
      <c r="J48" s="47" t="str">
        <f>申込書!$AB$4</f>
        <v/>
      </c>
    </row>
    <row r="49" spans="1:10">
      <c r="A49" t="str">
        <f>IF(申込一覧表!D53="","",申込一覧表!Z53)</f>
        <v/>
      </c>
      <c r="B49">
        <v>5</v>
      </c>
      <c r="C49" t="str">
        <f>申込一覧表!AF53</f>
        <v xml:space="preserve">  </v>
      </c>
      <c r="D49" t="str">
        <f>申込一覧表!AE53</f>
        <v xml:space="preserve"> </v>
      </c>
      <c r="E49" s="117">
        <f>申込一覧表!B53</f>
        <v>0</v>
      </c>
      <c r="F49" t="str">
        <f>申込一覧表!P53</f>
        <v/>
      </c>
      <c r="G49" t="str">
        <f>申込一覧表!AC53</f>
        <v/>
      </c>
      <c r="I49">
        <f>申込一覧表!AP53</f>
        <v>0</v>
      </c>
      <c r="J49" s="47" t="str">
        <f>申込書!$AB$4</f>
        <v/>
      </c>
    </row>
    <row r="50" spans="1:10">
      <c r="A50" t="str">
        <f>IF(申込一覧表!D54="","",申込一覧表!Z54)</f>
        <v/>
      </c>
      <c r="B50">
        <v>5</v>
      </c>
      <c r="C50" t="str">
        <f>申込一覧表!AF54</f>
        <v xml:space="preserve">  </v>
      </c>
      <c r="D50" t="str">
        <f>申込一覧表!AE54</f>
        <v xml:space="preserve"> </v>
      </c>
      <c r="E50" s="117">
        <f>申込一覧表!B54</f>
        <v>0</v>
      </c>
      <c r="F50" t="str">
        <f>申込一覧表!P54</f>
        <v/>
      </c>
      <c r="G50" t="str">
        <f>申込一覧表!AC54</f>
        <v/>
      </c>
      <c r="I50">
        <f>申込一覧表!AP54</f>
        <v>0</v>
      </c>
      <c r="J50" s="47" t="str">
        <f>申込書!$AB$4</f>
        <v/>
      </c>
    </row>
    <row r="51" spans="1:10">
      <c r="A51" t="str">
        <f>IF(申込一覧表!D55="","",申込一覧表!Z55)</f>
        <v/>
      </c>
      <c r="B51">
        <v>5</v>
      </c>
      <c r="C51" t="str">
        <f>申込一覧表!AF55</f>
        <v xml:space="preserve">  </v>
      </c>
      <c r="D51" t="str">
        <f>申込一覧表!AE55</f>
        <v xml:space="preserve"> </v>
      </c>
      <c r="E51" s="117">
        <f>申込一覧表!B55</f>
        <v>0</v>
      </c>
      <c r="F51" t="str">
        <f>申込一覧表!P55</f>
        <v/>
      </c>
      <c r="G51" t="str">
        <f>申込一覧表!AC55</f>
        <v/>
      </c>
      <c r="I51">
        <f>申込一覧表!AP55</f>
        <v>0</v>
      </c>
      <c r="J51" s="47" t="str">
        <f>申込書!$AB$4</f>
        <v/>
      </c>
    </row>
    <row r="52" spans="1:10">
      <c r="A52" t="str">
        <f>IF(申込一覧表!D56="","",申込一覧表!Z56)</f>
        <v/>
      </c>
      <c r="B52">
        <v>5</v>
      </c>
      <c r="C52" t="str">
        <f>申込一覧表!AF56</f>
        <v xml:space="preserve">  </v>
      </c>
      <c r="D52" t="str">
        <f>申込一覧表!AE56</f>
        <v xml:space="preserve"> </v>
      </c>
      <c r="E52" s="117">
        <f>申込一覧表!B56</f>
        <v>0</v>
      </c>
      <c r="F52" t="str">
        <f>申込一覧表!P56</f>
        <v/>
      </c>
      <c r="G52" t="str">
        <f>申込一覧表!AC56</f>
        <v/>
      </c>
      <c r="I52">
        <f>申込一覧表!AP56</f>
        <v>0</v>
      </c>
      <c r="J52" s="47" t="str">
        <f>申込書!$AB$4</f>
        <v/>
      </c>
    </row>
    <row r="53" spans="1:10">
      <c r="A53" t="str">
        <f>IF(申込一覧表!D57="","",申込一覧表!Z57)</f>
        <v/>
      </c>
      <c r="B53">
        <v>5</v>
      </c>
      <c r="C53" t="str">
        <f>申込一覧表!AF57</f>
        <v xml:space="preserve">  </v>
      </c>
      <c r="D53" t="str">
        <f>申込一覧表!AE57</f>
        <v xml:space="preserve"> </v>
      </c>
      <c r="E53" s="117">
        <f>申込一覧表!B57</f>
        <v>0</v>
      </c>
      <c r="F53" t="str">
        <f>申込一覧表!P57</f>
        <v/>
      </c>
      <c r="G53" t="str">
        <f>申込一覧表!AC57</f>
        <v/>
      </c>
      <c r="I53">
        <f>申込一覧表!AP57</f>
        <v>0</v>
      </c>
      <c r="J53" s="47" t="str">
        <f>申込書!$AB$4</f>
        <v/>
      </c>
    </row>
    <row r="54" spans="1:10">
      <c r="A54" t="str">
        <f>IF(申込一覧表!D58="","",申込一覧表!Z58)</f>
        <v/>
      </c>
      <c r="B54">
        <v>5</v>
      </c>
      <c r="C54" t="str">
        <f>申込一覧表!AF58</f>
        <v xml:space="preserve">  </v>
      </c>
      <c r="D54" t="str">
        <f>申込一覧表!AE58</f>
        <v xml:space="preserve"> </v>
      </c>
      <c r="E54" s="117">
        <f>申込一覧表!B58</f>
        <v>0</v>
      </c>
      <c r="F54" t="str">
        <f>申込一覧表!P58</f>
        <v/>
      </c>
      <c r="G54" t="str">
        <f>申込一覧表!AC58</f>
        <v/>
      </c>
      <c r="I54">
        <f>申込一覧表!AP58</f>
        <v>0</v>
      </c>
      <c r="J54" s="47" t="str">
        <f>申込書!$AB$4</f>
        <v/>
      </c>
    </row>
    <row r="55" spans="1:10">
      <c r="A55" t="str">
        <f>IF(申込一覧表!D59="","",申込一覧表!Z59)</f>
        <v/>
      </c>
      <c r="B55">
        <v>5</v>
      </c>
      <c r="C55" t="str">
        <f>申込一覧表!AF59</f>
        <v xml:space="preserve">  </v>
      </c>
      <c r="D55" t="str">
        <f>申込一覧表!AE59</f>
        <v xml:space="preserve"> </v>
      </c>
      <c r="E55" s="117">
        <f>申込一覧表!B59</f>
        <v>0</v>
      </c>
      <c r="F55" t="str">
        <f>申込一覧表!P59</f>
        <v/>
      </c>
      <c r="G55" t="str">
        <f>申込一覧表!AC59</f>
        <v/>
      </c>
      <c r="I55">
        <f>申込一覧表!AP59</f>
        <v>0</v>
      </c>
      <c r="J55" s="47" t="str">
        <f>申込書!$AB$4</f>
        <v/>
      </c>
    </row>
    <row r="56" spans="1:10">
      <c r="A56" t="str">
        <f>IF(申込一覧表!D60="","",申込一覧表!Z60)</f>
        <v/>
      </c>
      <c r="B56">
        <v>5</v>
      </c>
      <c r="C56" t="str">
        <f>申込一覧表!AF60</f>
        <v xml:space="preserve">  </v>
      </c>
      <c r="D56" t="str">
        <f>申込一覧表!AE60</f>
        <v xml:space="preserve"> </v>
      </c>
      <c r="E56" s="117">
        <f>申込一覧表!B60</f>
        <v>0</v>
      </c>
      <c r="F56" t="str">
        <f>申込一覧表!P60</f>
        <v/>
      </c>
      <c r="G56" t="str">
        <f>申込一覧表!AC60</f>
        <v/>
      </c>
      <c r="I56">
        <f>申込一覧表!AP60</f>
        <v>0</v>
      </c>
      <c r="J56" s="47" t="str">
        <f>申込書!$AB$4</f>
        <v/>
      </c>
    </row>
    <row r="57" spans="1:10">
      <c r="A57" t="str">
        <f>IF(申込一覧表!D61="","",申込一覧表!Z61)</f>
        <v/>
      </c>
      <c r="B57">
        <v>5</v>
      </c>
      <c r="C57" t="str">
        <f>申込一覧表!AF61</f>
        <v xml:space="preserve">  </v>
      </c>
      <c r="D57" t="str">
        <f>申込一覧表!AE61</f>
        <v xml:space="preserve"> </v>
      </c>
      <c r="E57" s="117">
        <f>申込一覧表!B61</f>
        <v>0</v>
      </c>
      <c r="F57" t="str">
        <f>申込一覧表!P61</f>
        <v/>
      </c>
      <c r="G57" t="str">
        <f>申込一覧表!AC61</f>
        <v/>
      </c>
      <c r="I57">
        <f>申込一覧表!AP61</f>
        <v>0</v>
      </c>
      <c r="J57" s="47" t="str">
        <f>申込書!$AB$4</f>
        <v/>
      </c>
    </row>
    <row r="58" spans="1:10">
      <c r="A58" t="str">
        <f>IF(申込一覧表!D62="","",申込一覧表!Z62)</f>
        <v/>
      </c>
      <c r="B58">
        <v>5</v>
      </c>
      <c r="C58" t="str">
        <f>申込一覧表!AF62</f>
        <v xml:space="preserve">  </v>
      </c>
      <c r="D58" t="str">
        <f>申込一覧表!AE62</f>
        <v xml:space="preserve"> </v>
      </c>
      <c r="E58" s="117">
        <f>申込一覧表!B62</f>
        <v>0</v>
      </c>
      <c r="F58" t="str">
        <f>申込一覧表!P62</f>
        <v/>
      </c>
      <c r="G58" t="str">
        <f>申込一覧表!AC62</f>
        <v/>
      </c>
      <c r="I58">
        <f>申込一覧表!AP62</f>
        <v>0</v>
      </c>
      <c r="J58" s="47" t="str">
        <f>申込書!$AB$4</f>
        <v/>
      </c>
    </row>
    <row r="59" spans="1:10">
      <c r="A59" t="str">
        <f>IF(申込一覧表!D63="","",申込一覧表!Z63)</f>
        <v/>
      </c>
      <c r="B59">
        <v>5</v>
      </c>
      <c r="C59" t="str">
        <f>申込一覧表!AF63</f>
        <v xml:space="preserve">  </v>
      </c>
      <c r="D59" t="str">
        <f>申込一覧表!AE63</f>
        <v xml:space="preserve"> </v>
      </c>
      <c r="E59" s="117">
        <f>申込一覧表!B63</f>
        <v>0</v>
      </c>
      <c r="F59" t="str">
        <f>申込一覧表!P63</f>
        <v/>
      </c>
      <c r="G59" t="str">
        <f>申込一覧表!AC63</f>
        <v/>
      </c>
      <c r="I59">
        <f>申込一覧表!AP63</f>
        <v>0</v>
      </c>
      <c r="J59" s="47" t="str">
        <f>申込書!$AB$4</f>
        <v/>
      </c>
    </row>
    <row r="60" spans="1:10">
      <c r="A60" t="str">
        <f>IF(申込一覧表!D64="","",申込一覧表!Z64)</f>
        <v/>
      </c>
      <c r="B60">
        <v>5</v>
      </c>
      <c r="C60" t="str">
        <f>申込一覧表!AF64</f>
        <v xml:space="preserve">  </v>
      </c>
      <c r="D60" t="str">
        <f>申込一覧表!AE64</f>
        <v xml:space="preserve"> </v>
      </c>
      <c r="E60" s="117">
        <f>申込一覧表!B64</f>
        <v>0</v>
      </c>
      <c r="F60" t="str">
        <f>申込一覧表!P64</f>
        <v/>
      </c>
      <c r="G60" t="str">
        <f>申込一覧表!AC64</f>
        <v/>
      </c>
      <c r="I60">
        <f>申込一覧表!AP64</f>
        <v>0</v>
      </c>
      <c r="J60" s="47" t="str">
        <f>申込書!$AB$4</f>
        <v/>
      </c>
    </row>
    <row r="61" spans="1:10">
      <c r="A61" t="str">
        <f>IF(申込一覧表!D65="","",申込一覧表!Z65)</f>
        <v/>
      </c>
      <c r="B61">
        <v>5</v>
      </c>
      <c r="C61" t="str">
        <f>申込一覧表!AF65</f>
        <v xml:space="preserve">  </v>
      </c>
      <c r="D61" t="str">
        <f>申込一覧表!AE65</f>
        <v xml:space="preserve"> </v>
      </c>
      <c r="E61" s="117">
        <f>申込一覧表!B65</f>
        <v>0</v>
      </c>
      <c r="F61" t="str">
        <f>申込一覧表!P65</f>
        <v/>
      </c>
      <c r="G61" t="str">
        <f>申込一覧表!AC65</f>
        <v/>
      </c>
      <c r="I61">
        <f>申込一覧表!AP65</f>
        <v>0</v>
      </c>
      <c r="J61" s="47" t="str">
        <f>申込書!$AB$4</f>
        <v/>
      </c>
    </row>
    <row r="62" spans="1:10">
      <c r="A62" t="str">
        <f>IF(申込一覧表!D66="","",申込一覧表!Z66)</f>
        <v/>
      </c>
      <c r="B62">
        <v>5</v>
      </c>
      <c r="C62" t="str">
        <f>申込一覧表!AF66</f>
        <v xml:space="preserve">  </v>
      </c>
      <c r="D62" t="str">
        <f>申込一覧表!AE66</f>
        <v xml:space="preserve"> </v>
      </c>
      <c r="E62" s="117">
        <f>申込一覧表!B66</f>
        <v>0</v>
      </c>
      <c r="F62" t="str">
        <f>申込一覧表!P66</f>
        <v/>
      </c>
      <c r="G62" t="str">
        <f>申込一覧表!AC66</f>
        <v/>
      </c>
      <c r="I62">
        <f>申込一覧表!AP66</f>
        <v>0</v>
      </c>
      <c r="J62" s="47" t="str">
        <f>申込書!$AB$4</f>
        <v/>
      </c>
    </row>
    <row r="63" spans="1:10">
      <c r="A63" t="str">
        <f>IF(申込一覧表!D67="","",申込一覧表!Z67)</f>
        <v/>
      </c>
      <c r="B63">
        <v>5</v>
      </c>
      <c r="C63" t="str">
        <f>申込一覧表!AF67</f>
        <v xml:space="preserve">  </v>
      </c>
      <c r="D63" t="str">
        <f>申込一覧表!AE67</f>
        <v xml:space="preserve"> </v>
      </c>
      <c r="E63" s="117">
        <f>申込一覧表!B67</f>
        <v>0</v>
      </c>
      <c r="F63" t="str">
        <f>申込一覧表!P67</f>
        <v/>
      </c>
      <c r="G63" t="str">
        <f>申込一覧表!AC67</f>
        <v/>
      </c>
      <c r="I63">
        <f>申込一覧表!AP67</f>
        <v>0</v>
      </c>
      <c r="J63" s="47" t="str">
        <f>申込書!$AB$4</f>
        <v/>
      </c>
    </row>
    <row r="64" spans="1:10">
      <c r="A64" t="str">
        <f>IF(申込一覧表!D68="","",申込一覧表!Z68)</f>
        <v/>
      </c>
      <c r="B64">
        <v>5</v>
      </c>
      <c r="C64" t="str">
        <f>申込一覧表!AF68</f>
        <v xml:space="preserve">  </v>
      </c>
      <c r="D64" t="str">
        <f>申込一覧表!AE68</f>
        <v xml:space="preserve"> </v>
      </c>
      <c r="E64" s="117">
        <f>申込一覧表!B68</f>
        <v>0</v>
      </c>
      <c r="F64" t="str">
        <f>申込一覧表!P68</f>
        <v/>
      </c>
      <c r="G64" t="str">
        <f>申込一覧表!AC68</f>
        <v/>
      </c>
      <c r="I64">
        <f>申込一覧表!AP68</f>
        <v>0</v>
      </c>
      <c r="J64" s="47" t="str">
        <f>申込書!$AB$4</f>
        <v/>
      </c>
    </row>
    <row r="65" spans="1:10">
      <c r="A65" t="str">
        <f>IF(申込一覧表!D69="","",申込一覧表!Z69)</f>
        <v/>
      </c>
      <c r="B65">
        <v>5</v>
      </c>
      <c r="C65" t="str">
        <f>申込一覧表!AF69</f>
        <v xml:space="preserve">  </v>
      </c>
      <c r="D65" t="str">
        <f>申込一覧表!AE69</f>
        <v xml:space="preserve"> </v>
      </c>
      <c r="E65" s="117">
        <f>申込一覧表!B69</f>
        <v>0</v>
      </c>
      <c r="F65" t="str">
        <f>申込一覧表!P69</f>
        <v/>
      </c>
      <c r="G65" t="str">
        <f>申込一覧表!AC69</f>
        <v/>
      </c>
      <c r="I65">
        <f>申込一覧表!AP69</f>
        <v>0</v>
      </c>
      <c r="J65" s="47" t="str">
        <f>申込書!$AB$4</f>
        <v/>
      </c>
    </row>
    <row r="66" spans="1:10">
      <c r="A66" t="str">
        <f>IF(申込一覧表!D70="","",申込一覧表!Z70)</f>
        <v/>
      </c>
      <c r="B66">
        <v>5</v>
      </c>
      <c r="C66" t="str">
        <f>申込一覧表!AF70</f>
        <v xml:space="preserve">  </v>
      </c>
      <c r="D66" t="str">
        <f>申込一覧表!AE70</f>
        <v xml:space="preserve"> </v>
      </c>
      <c r="E66" s="117">
        <f>申込一覧表!B70</f>
        <v>0</v>
      </c>
      <c r="F66" t="str">
        <f>申込一覧表!P70</f>
        <v/>
      </c>
      <c r="G66" t="str">
        <f>申込一覧表!AC70</f>
        <v/>
      </c>
      <c r="I66">
        <f>申込一覧表!AP70</f>
        <v>0</v>
      </c>
      <c r="J66" s="47" t="str">
        <f>申込書!$AB$4</f>
        <v/>
      </c>
    </row>
    <row r="67" spans="1:10">
      <c r="A67" t="str">
        <f>IF(申込一覧表!D71="","",申込一覧表!Z71)</f>
        <v/>
      </c>
      <c r="B67">
        <v>5</v>
      </c>
      <c r="C67" t="str">
        <f>申込一覧表!AF71</f>
        <v xml:space="preserve">  </v>
      </c>
      <c r="D67" t="str">
        <f>申込一覧表!AE71</f>
        <v xml:space="preserve"> </v>
      </c>
      <c r="E67" s="117">
        <f>申込一覧表!B71</f>
        <v>0</v>
      </c>
      <c r="F67" t="str">
        <f>申込一覧表!P71</f>
        <v/>
      </c>
      <c r="G67" t="str">
        <f>申込一覧表!AC71</f>
        <v/>
      </c>
      <c r="I67">
        <f>申込一覧表!AP71</f>
        <v>0</v>
      </c>
      <c r="J67" s="47" t="str">
        <f>申込書!$AB$4</f>
        <v/>
      </c>
    </row>
    <row r="68" spans="1:10">
      <c r="A68" t="str">
        <f>IF(申込一覧表!D72="","",申込一覧表!Z72)</f>
        <v/>
      </c>
      <c r="B68">
        <v>5</v>
      </c>
      <c r="C68" t="str">
        <f>申込一覧表!AF72</f>
        <v xml:space="preserve">  </v>
      </c>
      <c r="D68" t="str">
        <f>申込一覧表!AE72</f>
        <v xml:space="preserve"> </v>
      </c>
      <c r="E68" s="117">
        <f>申込一覧表!B72</f>
        <v>0</v>
      </c>
      <c r="F68" t="str">
        <f>申込一覧表!P72</f>
        <v/>
      </c>
      <c r="G68" t="str">
        <f>申込一覧表!AC72</f>
        <v/>
      </c>
      <c r="I68">
        <f>申込一覧表!AP72</f>
        <v>0</v>
      </c>
      <c r="J68" s="47" t="str">
        <f>申込書!$AB$4</f>
        <v/>
      </c>
    </row>
    <row r="69" spans="1:10">
      <c r="A69" t="str">
        <f>IF(申込一覧表!D73="","",申込一覧表!Z73)</f>
        <v/>
      </c>
      <c r="B69">
        <v>5</v>
      </c>
      <c r="C69" t="str">
        <f>申込一覧表!AF73</f>
        <v xml:space="preserve">  </v>
      </c>
      <c r="D69" t="str">
        <f>申込一覧表!AE73</f>
        <v xml:space="preserve"> </v>
      </c>
      <c r="E69" s="117">
        <f>申込一覧表!B73</f>
        <v>0</v>
      </c>
      <c r="F69" t="str">
        <f>申込一覧表!P73</f>
        <v/>
      </c>
      <c r="G69" t="str">
        <f>申込一覧表!AC73</f>
        <v/>
      </c>
      <c r="I69">
        <f>申込一覧表!AP73</f>
        <v>0</v>
      </c>
      <c r="J69" s="47" t="str">
        <f>申込書!$AB$4</f>
        <v/>
      </c>
    </row>
    <row r="70" spans="1:10">
      <c r="A70" t="str">
        <f>IF(申込一覧表!D74="","",申込一覧表!Z74)</f>
        <v/>
      </c>
      <c r="B70">
        <v>5</v>
      </c>
      <c r="C70" t="str">
        <f>申込一覧表!AF74</f>
        <v xml:space="preserve">  </v>
      </c>
      <c r="D70" t="str">
        <f>申込一覧表!AE74</f>
        <v xml:space="preserve"> </v>
      </c>
      <c r="E70" s="117">
        <f>申込一覧表!B74</f>
        <v>0</v>
      </c>
      <c r="F70" t="str">
        <f>申込一覧表!P74</f>
        <v/>
      </c>
      <c r="G70" t="str">
        <f>申込一覧表!AC74</f>
        <v/>
      </c>
      <c r="I70">
        <f>申込一覧表!AP74</f>
        <v>0</v>
      </c>
      <c r="J70" s="47" t="str">
        <f>申込書!$AB$4</f>
        <v/>
      </c>
    </row>
    <row r="71" spans="1:10">
      <c r="A71" t="str">
        <f>IF(申込一覧表!D75="","",申込一覧表!Z75)</f>
        <v/>
      </c>
      <c r="B71">
        <v>5</v>
      </c>
      <c r="C71" t="str">
        <f>申込一覧表!AF75</f>
        <v xml:space="preserve">  </v>
      </c>
      <c r="D71" t="str">
        <f>申込一覧表!AE75</f>
        <v xml:space="preserve"> </v>
      </c>
      <c r="E71" s="117">
        <f>申込一覧表!B75</f>
        <v>0</v>
      </c>
      <c r="F71" t="str">
        <f>申込一覧表!P75</f>
        <v/>
      </c>
      <c r="G71" t="str">
        <f>申込一覧表!AC75</f>
        <v/>
      </c>
      <c r="I71">
        <f>申込一覧表!AP75</f>
        <v>0</v>
      </c>
      <c r="J71" s="47" t="str">
        <f>申込書!$AB$4</f>
        <v/>
      </c>
    </row>
    <row r="72" spans="1:10">
      <c r="A72" t="str">
        <f>IF(申込一覧表!D76="","",申込一覧表!Z76)</f>
        <v/>
      </c>
      <c r="B72">
        <v>5</v>
      </c>
      <c r="C72" t="str">
        <f>申込一覧表!AF76</f>
        <v xml:space="preserve">  </v>
      </c>
      <c r="D72" t="str">
        <f>申込一覧表!AE76</f>
        <v xml:space="preserve"> </v>
      </c>
      <c r="E72" s="117">
        <f>申込一覧表!B76</f>
        <v>0</v>
      </c>
      <c r="F72" t="str">
        <f>申込一覧表!P76</f>
        <v/>
      </c>
      <c r="G72" t="str">
        <f>申込一覧表!AC76</f>
        <v/>
      </c>
      <c r="I72">
        <f>申込一覧表!AP76</f>
        <v>0</v>
      </c>
      <c r="J72" s="47" t="str">
        <f>申込書!$AB$4</f>
        <v/>
      </c>
    </row>
    <row r="73" spans="1:10">
      <c r="A73" t="str">
        <f>IF(申込一覧表!D77="","",申込一覧表!Z77)</f>
        <v/>
      </c>
      <c r="B73">
        <v>5</v>
      </c>
      <c r="C73" t="str">
        <f>申込一覧表!AF77</f>
        <v xml:space="preserve">  </v>
      </c>
      <c r="D73" t="str">
        <f>申込一覧表!AE77</f>
        <v xml:space="preserve"> </v>
      </c>
      <c r="E73" s="117">
        <f>申込一覧表!B77</f>
        <v>0</v>
      </c>
      <c r="F73" t="str">
        <f>申込一覧表!P77</f>
        <v/>
      </c>
      <c r="G73" t="str">
        <f>申込一覧表!AC77</f>
        <v/>
      </c>
      <c r="I73">
        <f>申込一覧表!AP77</f>
        <v>0</v>
      </c>
      <c r="J73" s="47" t="str">
        <f>申込書!$AB$4</f>
        <v/>
      </c>
    </row>
    <row r="74" spans="1:10">
      <c r="A74" t="str">
        <f>IF(申込一覧表!D78="","",申込一覧表!Z78)</f>
        <v/>
      </c>
      <c r="B74">
        <v>5</v>
      </c>
      <c r="C74" t="str">
        <f>申込一覧表!AF78</f>
        <v xml:space="preserve">  </v>
      </c>
      <c r="D74" t="str">
        <f>申込一覧表!AE78</f>
        <v xml:space="preserve"> </v>
      </c>
      <c r="E74" s="117">
        <f>申込一覧表!B78</f>
        <v>0</v>
      </c>
      <c r="F74" t="str">
        <f>申込一覧表!P78</f>
        <v/>
      </c>
      <c r="G74" t="str">
        <f>申込一覧表!AC78</f>
        <v/>
      </c>
      <c r="I74">
        <f>申込一覧表!AP78</f>
        <v>0</v>
      </c>
      <c r="J74" s="47" t="str">
        <f>申込書!$AB$4</f>
        <v/>
      </c>
    </row>
    <row r="75" spans="1:10">
      <c r="A75" t="str">
        <f>IF(申込一覧表!D79="","",申込一覧表!Z79)</f>
        <v/>
      </c>
      <c r="B75">
        <v>5</v>
      </c>
      <c r="C75" t="str">
        <f>申込一覧表!AF79</f>
        <v xml:space="preserve">  </v>
      </c>
      <c r="D75" t="str">
        <f>申込一覧表!AE79</f>
        <v xml:space="preserve"> </v>
      </c>
      <c r="E75" s="117">
        <f>申込一覧表!B79</f>
        <v>0</v>
      </c>
      <c r="F75" t="str">
        <f>申込一覧表!P79</f>
        <v/>
      </c>
      <c r="G75" t="str">
        <f>申込一覧表!AC79</f>
        <v/>
      </c>
      <c r="I75">
        <f>申込一覧表!AP79</f>
        <v>0</v>
      </c>
      <c r="J75" s="47" t="str">
        <f>申込書!$AB$4</f>
        <v/>
      </c>
    </row>
    <row r="76" spans="1:10">
      <c r="A76" t="str">
        <f>IF(申込一覧表!D80="","",申込一覧表!Z80)</f>
        <v/>
      </c>
      <c r="B76">
        <v>5</v>
      </c>
      <c r="C76" t="str">
        <f>申込一覧表!AF80</f>
        <v xml:space="preserve">  </v>
      </c>
      <c r="D76" t="str">
        <f>申込一覧表!AE80</f>
        <v xml:space="preserve"> </v>
      </c>
      <c r="E76" s="117">
        <f>申込一覧表!B80</f>
        <v>0</v>
      </c>
      <c r="F76" t="str">
        <f>申込一覧表!P80</f>
        <v/>
      </c>
      <c r="G76" t="str">
        <f>申込一覧表!AC80</f>
        <v/>
      </c>
      <c r="I76">
        <f>申込一覧表!AP80</f>
        <v>0</v>
      </c>
      <c r="J76" s="47" t="str">
        <f>申込書!$AB$4</f>
        <v/>
      </c>
    </row>
    <row r="77" spans="1:10">
      <c r="A77" t="str">
        <f>IF(申込一覧表!D81="","",申込一覧表!Z81)</f>
        <v/>
      </c>
      <c r="B77">
        <v>5</v>
      </c>
      <c r="C77" t="str">
        <f>申込一覧表!AF81</f>
        <v xml:space="preserve">  </v>
      </c>
      <c r="D77" t="str">
        <f>申込一覧表!AE81</f>
        <v xml:space="preserve"> </v>
      </c>
      <c r="E77" s="117">
        <f>申込一覧表!B81</f>
        <v>0</v>
      </c>
      <c r="F77" t="str">
        <f>申込一覧表!P81</f>
        <v/>
      </c>
      <c r="G77" t="str">
        <f>申込一覧表!AC81</f>
        <v/>
      </c>
      <c r="I77">
        <f>申込一覧表!AP81</f>
        <v>0</v>
      </c>
      <c r="J77" s="47" t="str">
        <f>申込書!$AB$4</f>
        <v/>
      </c>
    </row>
    <row r="78" spans="1:10">
      <c r="A78" t="str">
        <f>IF(申込一覧表!D82="","",申込一覧表!Z82)</f>
        <v/>
      </c>
      <c r="B78">
        <v>5</v>
      </c>
      <c r="C78" t="str">
        <f>申込一覧表!AF82</f>
        <v xml:space="preserve">  </v>
      </c>
      <c r="D78" t="str">
        <f>申込一覧表!AE82</f>
        <v xml:space="preserve"> </v>
      </c>
      <c r="E78" s="117">
        <f>申込一覧表!B82</f>
        <v>0</v>
      </c>
      <c r="F78" t="str">
        <f>申込一覧表!P82</f>
        <v/>
      </c>
      <c r="G78" t="str">
        <f>申込一覧表!AC82</f>
        <v/>
      </c>
      <c r="I78">
        <f>申込一覧表!AP82</f>
        <v>0</v>
      </c>
      <c r="J78" s="47" t="str">
        <f>申込書!$AB$4</f>
        <v/>
      </c>
    </row>
    <row r="79" spans="1:10">
      <c r="A79" t="str">
        <f>IF(申込一覧表!D83="","",申込一覧表!Z83)</f>
        <v/>
      </c>
      <c r="B79">
        <v>5</v>
      </c>
      <c r="C79" t="str">
        <f>申込一覧表!AF83</f>
        <v xml:space="preserve">  </v>
      </c>
      <c r="D79" t="str">
        <f>申込一覧表!AE83</f>
        <v xml:space="preserve"> </v>
      </c>
      <c r="E79" s="117">
        <f>申込一覧表!B83</f>
        <v>0</v>
      </c>
      <c r="F79" t="str">
        <f>申込一覧表!P83</f>
        <v/>
      </c>
      <c r="G79" t="str">
        <f>申込一覧表!AC83</f>
        <v/>
      </c>
      <c r="I79">
        <f>申込一覧表!AP83</f>
        <v>0</v>
      </c>
      <c r="J79" s="47" t="str">
        <f>申込書!$AB$4</f>
        <v/>
      </c>
    </row>
    <row r="80" spans="1:10">
      <c r="A80" t="str">
        <f>IF(申込一覧表!D84="","",申込一覧表!Z84)</f>
        <v/>
      </c>
      <c r="B80">
        <v>5</v>
      </c>
      <c r="C80" t="str">
        <f>申込一覧表!AF84</f>
        <v xml:space="preserve">  </v>
      </c>
      <c r="D80" t="str">
        <f>申込一覧表!AE84</f>
        <v xml:space="preserve"> </v>
      </c>
      <c r="E80" s="117">
        <f>申込一覧表!B84</f>
        <v>0</v>
      </c>
      <c r="F80" t="str">
        <f>申込一覧表!P84</f>
        <v/>
      </c>
      <c r="G80" t="str">
        <f>申込一覧表!AC84</f>
        <v/>
      </c>
      <c r="I80">
        <f>申込一覧表!AP84</f>
        <v>0</v>
      </c>
      <c r="J80" s="47" t="str">
        <f>申込書!$AB$4</f>
        <v/>
      </c>
    </row>
    <row r="81" spans="1:10">
      <c r="A81" t="str">
        <f>IF(申込一覧表!D85="","",申込一覧表!Z85)</f>
        <v/>
      </c>
      <c r="B81">
        <v>5</v>
      </c>
      <c r="C81" t="str">
        <f>申込一覧表!AF85</f>
        <v xml:space="preserve">  </v>
      </c>
      <c r="D81" t="str">
        <f>申込一覧表!AE85</f>
        <v xml:space="preserve"> </v>
      </c>
      <c r="E81" s="117">
        <f>申込一覧表!B85</f>
        <v>0</v>
      </c>
      <c r="F81" t="str">
        <f>申込一覧表!P85</f>
        <v/>
      </c>
      <c r="G81" t="str">
        <f>申込一覧表!AC85</f>
        <v/>
      </c>
      <c r="I81">
        <f>申込一覧表!AP85</f>
        <v>0</v>
      </c>
      <c r="J81" s="47" t="str">
        <f>申込書!$AB$4</f>
        <v/>
      </c>
    </row>
    <row r="82" spans="1:10">
      <c r="A82" t="str">
        <f>IF(申込一覧表!D86="","",申込一覧表!Z86)</f>
        <v/>
      </c>
      <c r="B82">
        <v>5</v>
      </c>
      <c r="C82" t="str">
        <f>申込一覧表!AF86</f>
        <v xml:space="preserve">  </v>
      </c>
      <c r="D82" t="str">
        <f>申込一覧表!AE86</f>
        <v xml:space="preserve"> </v>
      </c>
      <c r="E82" s="117">
        <f>申込一覧表!B86</f>
        <v>0</v>
      </c>
      <c r="F82" t="str">
        <f>申込一覧表!P86</f>
        <v/>
      </c>
      <c r="G82" t="str">
        <f>申込一覧表!AC86</f>
        <v/>
      </c>
      <c r="I82">
        <f>申込一覧表!AP86</f>
        <v>0</v>
      </c>
      <c r="J82" s="47" t="str">
        <f>申込書!$AB$4</f>
        <v/>
      </c>
    </row>
    <row r="83" spans="1:10">
      <c r="A83" s="118" t="str">
        <f>IF(申込一覧表!D87="","",申込一覧表!Z87)</f>
        <v/>
      </c>
      <c r="B83" s="118">
        <v>5</v>
      </c>
      <c r="C83" s="118" t="str">
        <f>申込一覧表!AF87</f>
        <v xml:space="preserve">  </v>
      </c>
      <c r="D83" s="118" t="str">
        <f>申込一覧表!AE87</f>
        <v xml:space="preserve"> </v>
      </c>
      <c r="E83" s="119">
        <f>申込一覧表!B87</f>
        <v>0</v>
      </c>
      <c r="F83" s="118" t="str">
        <f>申込一覧表!P87</f>
        <v/>
      </c>
      <c r="G83" s="118" t="str">
        <f>申込一覧表!AC87</f>
        <v/>
      </c>
      <c r="H83" s="118"/>
      <c r="I83" s="118">
        <f>申込一覧表!AP87</f>
        <v>0</v>
      </c>
      <c r="J83" s="123" t="str">
        <f>申込書!$AB$4</f>
        <v/>
      </c>
    </row>
  </sheetData>
  <phoneticPr fontId="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G329"/>
  <sheetViews>
    <sheetView workbookViewId="0">
      <pane ySplit="1" topLeftCell="A2" activePane="bottomLeft" state="frozen"/>
      <selection activeCell="E10" sqref="E10:F10"/>
      <selection pane="bottomLeft" activeCell="E10" sqref="E10:F10"/>
    </sheetView>
  </sheetViews>
  <sheetFormatPr defaultRowHeight="12"/>
  <cols>
    <col min="1" max="1" width="7.42578125" customWidth="1"/>
    <col min="2" max="2" width="7.28515625" customWidth="1"/>
    <col min="3" max="3" width="6.140625" customWidth="1"/>
    <col min="4" max="4" width="7.28515625" customWidth="1"/>
    <col min="6" max="6" width="5.5703125" customWidth="1"/>
    <col min="7" max="7" width="17.7109375" customWidth="1"/>
  </cols>
  <sheetData>
    <row r="1" spans="1:7">
      <c r="A1" t="s">
        <v>153</v>
      </c>
      <c r="B1" t="s">
        <v>161</v>
      </c>
      <c r="C1" t="s">
        <v>162</v>
      </c>
      <c r="D1" t="s">
        <v>156</v>
      </c>
      <c r="E1" t="s">
        <v>163</v>
      </c>
      <c r="F1" t="s">
        <v>154</v>
      </c>
      <c r="G1" t="s">
        <v>164</v>
      </c>
    </row>
    <row r="2" spans="1:7">
      <c r="A2" t="str">
        <f>IF(申込一覧表!H6="","",申込一覧表!Z6)</f>
        <v/>
      </c>
      <c r="B2" t="str">
        <f>IF(A2="","",申込一覧表!AH6)</f>
        <v/>
      </c>
      <c r="C2" t="str">
        <f>IF(A2="","",申込一覧表!AL6)</f>
        <v/>
      </c>
      <c r="D2" t="str">
        <f>申込一覧表!AC6</f>
        <v/>
      </c>
      <c r="E2">
        <v>0</v>
      </c>
      <c r="F2">
        <v>0</v>
      </c>
      <c r="G2" t="str">
        <f>申込一覧表!AQ6</f>
        <v>999:99.99</v>
      </c>
    </row>
    <row r="3" spans="1:7">
      <c r="A3" t="str">
        <f>IF(申込一覧表!H7="","",申込一覧表!Z7)</f>
        <v/>
      </c>
      <c r="B3" t="str">
        <f>IF(A3="","",申込一覧表!AH7)</f>
        <v/>
      </c>
      <c r="C3" t="str">
        <f>IF(A3="","",申込一覧表!AL7)</f>
        <v/>
      </c>
      <c r="D3" t="str">
        <f>申込一覧表!AC7</f>
        <v/>
      </c>
      <c r="E3">
        <v>0</v>
      </c>
      <c r="F3">
        <v>0</v>
      </c>
      <c r="G3" t="str">
        <f>申込一覧表!AQ7</f>
        <v>999:99.99</v>
      </c>
    </row>
    <row r="4" spans="1:7">
      <c r="A4" t="str">
        <f>IF(申込一覧表!H8="","",申込一覧表!Z8)</f>
        <v/>
      </c>
      <c r="B4" t="str">
        <f>IF(A4="","",申込一覧表!AH8)</f>
        <v/>
      </c>
      <c r="C4" t="str">
        <f>IF(A4="","",申込一覧表!AL8)</f>
        <v/>
      </c>
      <c r="D4" t="str">
        <f>申込一覧表!AC8</f>
        <v/>
      </c>
      <c r="E4">
        <v>0</v>
      </c>
      <c r="F4">
        <v>0</v>
      </c>
      <c r="G4" t="str">
        <f>申込一覧表!AQ8</f>
        <v>999:99.99</v>
      </c>
    </row>
    <row r="5" spans="1:7">
      <c r="A5" t="str">
        <f>IF(申込一覧表!H9="","",申込一覧表!Z9)</f>
        <v/>
      </c>
      <c r="B5" t="str">
        <f>IF(A5="","",申込一覧表!AH9)</f>
        <v/>
      </c>
      <c r="C5" t="str">
        <f>IF(A5="","",申込一覧表!AL9)</f>
        <v/>
      </c>
      <c r="D5" t="str">
        <f>申込一覧表!AC9</f>
        <v/>
      </c>
      <c r="E5">
        <v>0</v>
      </c>
      <c r="F5">
        <v>0</v>
      </c>
      <c r="G5" t="str">
        <f>申込一覧表!AQ9</f>
        <v>999:99.99</v>
      </c>
    </row>
    <row r="6" spans="1:7">
      <c r="A6" t="str">
        <f>IF(申込一覧表!H10="","",申込一覧表!Z10)</f>
        <v/>
      </c>
      <c r="B6" t="str">
        <f>IF(A6="","",申込一覧表!AH10)</f>
        <v/>
      </c>
      <c r="C6" t="str">
        <f>IF(A6="","",申込一覧表!AL10)</f>
        <v/>
      </c>
      <c r="D6" t="str">
        <f>申込一覧表!AC10</f>
        <v/>
      </c>
      <c r="E6">
        <v>0</v>
      </c>
      <c r="F6">
        <v>0</v>
      </c>
      <c r="G6" t="str">
        <f>申込一覧表!AQ10</f>
        <v>999:99.99</v>
      </c>
    </row>
    <row r="7" spans="1:7">
      <c r="A7" t="str">
        <f>IF(申込一覧表!H11="","",申込一覧表!Z11)</f>
        <v/>
      </c>
      <c r="B7" t="str">
        <f>IF(A7="","",申込一覧表!AH11)</f>
        <v/>
      </c>
      <c r="C7" t="str">
        <f>IF(A7="","",申込一覧表!AL11)</f>
        <v/>
      </c>
      <c r="D7" t="str">
        <f>申込一覧表!AC11</f>
        <v/>
      </c>
      <c r="E7">
        <v>0</v>
      </c>
      <c r="F7">
        <v>0</v>
      </c>
      <c r="G7" t="str">
        <f>申込一覧表!AQ11</f>
        <v>999:99.99</v>
      </c>
    </row>
    <row r="8" spans="1:7">
      <c r="A8" t="str">
        <f>IF(申込一覧表!H12="","",申込一覧表!Z12)</f>
        <v/>
      </c>
      <c r="B8" t="str">
        <f>IF(A8="","",申込一覧表!AH12)</f>
        <v/>
      </c>
      <c r="C8" t="str">
        <f>IF(A8="","",申込一覧表!AL12)</f>
        <v/>
      </c>
      <c r="D8" t="str">
        <f>申込一覧表!AC12</f>
        <v/>
      </c>
      <c r="E8">
        <v>0</v>
      </c>
      <c r="F8">
        <v>0</v>
      </c>
      <c r="G8" t="str">
        <f>申込一覧表!AQ12</f>
        <v>999:99.99</v>
      </c>
    </row>
    <row r="9" spans="1:7">
      <c r="A9" t="str">
        <f>IF(申込一覧表!H13="","",申込一覧表!Z13)</f>
        <v/>
      </c>
      <c r="B9" t="str">
        <f>IF(A9="","",申込一覧表!AH13)</f>
        <v/>
      </c>
      <c r="C9" t="str">
        <f>IF(A9="","",申込一覧表!AL13)</f>
        <v/>
      </c>
      <c r="D9" t="str">
        <f>申込一覧表!AC13</f>
        <v/>
      </c>
      <c r="E9">
        <v>0</v>
      </c>
      <c r="F9">
        <v>0</v>
      </c>
      <c r="G9" t="str">
        <f>申込一覧表!AQ13</f>
        <v>999:99.99</v>
      </c>
    </row>
    <row r="10" spans="1:7">
      <c r="A10" t="str">
        <f>IF(申込一覧表!H14="","",申込一覧表!Z14)</f>
        <v/>
      </c>
      <c r="B10" t="str">
        <f>IF(A10="","",申込一覧表!AH14)</f>
        <v/>
      </c>
      <c r="C10" t="str">
        <f>IF(A10="","",申込一覧表!AL14)</f>
        <v/>
      </c>
      <c r="D10" t="str">
        <f>申込一覧表!AC14</f>
        <v/>
      </c>
      <c r="E10">
        <v>0</v>
      </c>
      <c r="F10">
        <v>0</v>
      </c>
      <c r="G10" t="str">
        <f>申込一覧表!AQ14</f>
        <v>999:99.99</v>
      </c>
    </row>
    <row r="11" spans="1:7">
      <c r="A11" t="str">
        <f>IF(申込一覧表!H15="","",申込一覧表!Z15)</f>
        <v/>
      </c>
      <c r="B11" t="str">
        <f>IF(A11="","",申込一覧表!AH15)</f>
        <v/>
      </c>
      <c r="C11" t="str">
        <f>IF(A11="","",申込一覧表!AL15)</f>
        <v/>
      </c>
      <c r="D11" t="str">
        <f>申込一覧表!AC15</f>
        <v/>
      </c>
      <c r="E11">
        <v>0</v>
      </c>
      <c r="F11">
        <v>0</v>
      </c>
      <c r="G11" t="str">
        <f>申込一覧表!AQ15</f>
        <v>999:99.99</v>
      </c>
    </row>
    <row r="12" spans="1:7">
      <c r="A12" t="str">
        <f>IF(申込一覧表!H16="","",申込一覧表!Z16)</f>
        <v/>
      </c>
      <c r="B12" t="str">
        <f>IF(A12="","",申込一覧表!AH16)</f>
        <v/>
      </c>
      <c r="C12" t="str">
        <f>IF(A12="","",申込一覧表!AL16)</f>
        <v/>
      </c>
      <c r="D12" t="str">
        <f>申込一覧表!AC16</f>
        <v/>
      </c>
      <c r="E12">
        <v>0</v>
      </c>
      <c r="F12">
        <v>0</v>
      </c>
      <c r="G12" t="str">
        <f>申込一覧表!AQ16</f>
        <v>999:99.99</v>
      </c>
    </row>
    <row r="13" spans="1:7">
      <c r="A13" t="str">
        <f>IF(申込一覧表!H17="","",申込一覧表!Z17)</f>
        <v/>
      </c>
      <c r="B13" t="str">
        <f>IF(A13="","",申込一覧表!AH17)</f>
        <v/>
      </c>
      <c r="C13" t="str">
        <f>IF(A13="","",申込一覧表!AL17)</f>
        <v/>
      </c>
      <c r="D13" t="str">
        <f>申込一覧表!AC17</f>
        <v/>
      </c>
      <c r="E13">
        <v>0</v>
      </c>
      <c r="F13">
        <v>0</v>
      </c>
      <c r="G13" t="str">
        <f>申込一覧表!AQ17</f>
        <v>999:99.99</v>
      </c>
    </row>
    <row r="14" spans="1:7">
      <c r="A14" t="str">
        <f>IF(申込一覧表!H18="","",申込一覧表!Z18)</f>
        <v/>
      </c>
      <c r="B14" t="str">
        <f>IF(A14="","",申込一覧表!AH18)</f>
        <v/>
      </c>
      <c r="C14" t="str">
        <f>IF(A14="","",申込一覧表!AL18)</f>
        <v/>
      </c>
      <c r="D14" t="str">
        <f>申込一覧表!AC18</f>
        <v/>
      </c>
      <c r="E14">
        <v>0</v>
      </c>
      <c r="F14">
        <v>0</v>
      </c>
      <c r="G14" t="str">
        <f>申込一覧表!AQ18</f>
        <v>999:99.99</v>
      </c>
    </row>
    <row r="15" spans="1:7">
      <c r="A15" t="str">
        <f>IF(申込一覧表!H19="","",申込一覧表!Z19)</f>
        <v/>
      </c>
      <c r="B15" t="str">
        <f>IF(A15="","",申込一覧表!AH19)</f>
        <v/>
      </c>
      <c r="C15" t="str">
        <f>IF(A15="","",申込一覧表!AL19)</f>
        <v/>
      </c>
      <c r="D15" t="str">
        <f>申込一覧表!AC19</f>
        <v/>
      </c>
      <c r="E15">
        <v>0</v>
      </c>
      <c r="F15">
        <v>0</v>
      </c>
      <c r="G15" t="str">
        <f>申込一覧表!AQ19</f>
        <v>999:99.99</v>
      </c>
    </row>
    <row r="16" spans="1:7">
      <c r="A16" t="str">
        <f>IF(申込一覧表!H20="","",申込一覧表!Z20)</f>
        <v/>
      </c>
      <c r="B16" t="str">
        <f>IF(A16="","",申込一覧表!AH20)</f>
        <v/>
      </c>
      <c r="C16" t="str">
        <f>IF(A16="","",申込一覧表!AL20)</f>
        <v/>
      </c>
      <c r="D16" t="str">
        <f>申込一覧表!AC20</f>
        <v/>
      </c>
      <c r="E16">
        <v>0</v>
      </c>
      <c r="F16">
        <v>0</v>
      </c>
      <c r="G16" t="str">
        <f>申込一覧表!AQ20</f>
        <v>999:99.99</v>
      </c>
    </row>
    <row r="17" spans="1:7">
      <c r="A17" t="str">
        <f>IF(申込一覧表!H21="","",申込一覧表!Z21)</f>
        <v/>
      </c>
      <c r="B17" t="str">
        <f>IF(A17="","",申込一覧表!AH21)</f>
        <v/>
      </c>
      <c r="C17" t="str">
        <f>IF(A17="","",申込一覧表!AL21)</f>
        <v/>
      </c>
      <c r="D17" t="str">
        <f>申込一覧表!AC21</f>
        <v/>
      </c>
      <c r="E17">
        <v>0</v>
      </c>
      <c r="F17">
        <v>0</v>
      </c>
      <c r="G17" t="str">
        <f>申込一覧表!AQ21</f>
        <v>999:99.99</v>
      </c>
    </row>
    <row r="18" spans="1:7">
      <c r="A18" t="str">
        <f>IF(申込一覧表!H22="","",申込一覧表!Z22)</f>
        <v/>
      </c>
      <c r="B18" t="str">
        <f>IF(A18="","",申込一覧表!AH22)</f>
        <v/>
      </c>
      <c r="C18" t="str">
        <f>IF(A18="","",申込一覧表!AL22)</f>
        <v/>
      </c>
      <c r="D18" t="str">
        <f>申込一覧表!AC22</f>
        <v/>
      </c>
      <c r="E18">
        <v>0</v>
      </c>
      <c r="F18">
        <v>0</v>
      </c>
      <c r="G18" t="str">
        <f>申込一覧表!AQ22</f>
        <v>999:99.99</v>
      </c>
    </row>
    <row r="19" spans="1:7">
      <c r="A19" t="str">
        <f>IF(申込一覧表!H23="","",申込一覧表!Z23)</f>
        <v/>
      </c>
      <c r="B19" t="str">
        <f>IF(A19="","",申込一覧表!AH23)</f>
        <v/>
      </c>
      <c r="C19" t="str">
        <f>IF(A19="","",申込一覧表!AL23)</f>
        <v/>
      </c>
      <c r="D19" t="str">
        <f>申込一覧表!AC23</f>
        <v/>
      </c>
      <c r="E19">
        <v>0</v>
      </c>
      <c r="F19">
        <v>0</v>
      </c>
      <c r="G19" t="str">
        <f>申込一覧表!AQ23</f>
        <v>999:99.99</v>
      </c>
    </row>
    <row r="20" spans="1:7">
      <c r="A20" t="str">
        <f>IF(申込一覧表!H24="","",申込一覧表!Z24)</f>
        <v/>
      </c>
      <c r="B20" t="str">
        <f>IF(A20="","",申込一覧表!AH24)</f>
        <v/>
      </c>
      <c r="C20" t="str">
        <f>IF(A20="","",申込一覧表!AL24)</f>
        <v/>
      </c>
      <c r="D20" t="str">
        <f>申込一覧表!AC24</f>
        <v/>
      </c>
      <c r="E20">
        <v>0</v>
      </c>
      <c r="F20">
        <v>0</v>
      </c>
      <c r="G20" t="str">
        <f>申込一覧表!AQ24</f>
        <v>999:99.99</v>
      </c>
    </row>
    <row r="21" spans="1:7">
      <c r="A21" t="str">
        <f>IF(申込一覧表!H25="","",申込一覧表!Z25)</f>
        <v/>
      </c>
      <c r="B21" t="str">
        <f>IF(A21="","",申込一覧表!AH25)</f>
        <v/>
      </c>
      <c r="C21" t="str">
        <f>IF(A21="","",申込一覧表!AL25)</f>
        <v/>
      </c>
      <c r="D21" t="str">
        <f>申込一覧表!AC25</f>
        <v/>
      </c>
      <c r="E21">
        <v>0</v>
      </c>
      <c r="F21">
        <v>0</v>
      </c>
      <c r="G21" t="str">
        <f>申込一覧表!AQ25</f>
        <v>999:99.99</v>
      </c>
    </row>
    <row r="22" spans="1:7">
      <c r="A22" t="str">
        <f>IF(申込一覧表!H26="","",申込一覧表!Z26)</f>
        <v/>
      </c>
      <c r="B22" t="str">
        <f>IF(A22="","",申込一覧表!AH26)</f>
        <v/>
      </c>
      <c r="C22" t="str">
        <f>IF(A22="","",申込一覧表!AL26)</f>
        <v/>
      </c>
      <c r="D22" t="str">
        <f>申込一覧表!AC26</f>
        <v/>
      </c>
      <c r="E22">
        <v>0</v>
      </c>
      <c r="F22">
        <v>0</v>
      </c>
      <c r="G22" t="str">
        <f>申込一覧表!AQ26</f>
        <v>999:99.99</v>
      </c>
    </row>
    <row r="23" spans="1:7">
      <c r="A23" t="str">
        <f>IF(申込一覧表!H27="","",申込一覧表!Z27)</f>
        <v/>
      </c>
      <c r="B23" t="str">
        <f>IF(A23="","",申込一覧表!AH27)</f>
        <v/>
      </c>
      <c r="C23" t="str">
        <f>IF(A23="","",申込一覧表!AL27)</f>
        <v/>
      </c>
      <c r="D23" t="str">
        <f>申込一覧表!AC27</f>
        <v/>
      </c>
      <c r="E23">
        <v>0</v>
      </c>
      <c r="F23">
        <v>0</v>
      </c>
      <c r="G23" t="str">
        <f>申込一覧表!AQ27</f>
        <v>999:99.99</v>
      </c>
    </row>
    <row r="24" spans="1:7">
      <c r="A24" t="str">
        <f>IF(申込一覧表!H28="","",申込一覧表!Z28)</f>
        <v/>
      </c>
      <c r="B24" t="str">
        <f>IF(A24="","",申込一覧表!AH28)</f>
        <v/>
      </c>
      <c r="C24" t="str">
        <f>IF(A24="","",申込一覧表!AL28)</f>
        <v/>
      </c>
      <c r="D24" t="str">
        <f>申込一覧表!AC28</f>
        <v/>
      </c>
      <c r="E24">
        <v>0</v>
      </c>
      <c r="F24">
        <v>0</v>
      </c>
      <c r="G24" t="str">
        <f>申込一覧表!AQ28</f>
        <v>999:99.99</v>
      </c>
    </row>
    <row r="25" spans="1:7">
      <c r="A25" t="str">
        <f>IF(申込一覧表!H29="","",申込一覧表!Z29)</f>
        <v/>
      </c>
      <c r="B25" t="str">
        <f>IF(A25="","",申込一覧表!AH29)</f>
        <v/>
      </c>
      <c r="C25" t="str">
        <f>IF(A25="","",申込一覧表!AL29)</f>
        <v/>
      </c>
      <c r="D25" t="str">
        <f>申込一覧表!AC29</f>
        <v/>
      </c>
      <c r="E25">
        <v>0</v>
      </c>
      <c r="F25">
        <v>0</v>
      </c>
      <c r="G25" t="str">
        <f>申込一覧表!AQ29</f>
        <v>999:99.99</v>
      </c>
    </row>
    <row r="26" spans="1:7">
      <c r="A26" t="str">
        <f>IF(申込一覧表!H30="","",申込一覧表!Z30)</f>
        <v/>
      </c>
      <c r="B26" t="str">
        <f>IF(A26="","",申込一覧表!AH30)</f>
        <v/>
      </c>
      <c r="C26" t="str">
        <f>IF(A26="","",申込一覧表!AL30)</f>
        <v/>
      </c>
      <c r="D26" t="str">
        <f>申込一覧表!AC30</f>
        <v/>
      </c>
      <c r="E26">
        <v>0</v>
      </c>
      <c r="F26">
        <v>0</v>
      </c>
      <c r="G26" t="str">
        <f>申込一覧表!AQ30</f>
        <v>999:99.99</v>
      </c>
    </row>
    <row r="27" spans="1:7">
      <c r="A27" t="str">
        <f>IF(申込一覧表!H31="","",申込一覧表!Z31)</f>
        <v/>
      </c>
      <c r="B27" t="str">
        <f>IF(A27="","",申込一覧表!AH31)</f>
        <v/>
      </c>
      <c r="C27" t="str">
        <f>IF(A27="","",申込一覧表!AL31)</f>
        <v/>
      </c>
      <c r="D27" t="str">
        <f>申込一覧表!AC31</f>
        <v/>
      </c>
      <c r="E27">
        <v>0</v>
      </c>
      <c r="F27">
        <v>0</v>
      </c>
      <c r="G27" t="str">
        <f>申込一覧表!AQ31</f>
        <v>999:99.99</v>
      </c>
    </row>
    <row r="28" spans="1:7">
      <c r="A28" t="str">
        <f>IF(申込一覧表!H32="","",申込一覧表!Z32)</f>
        <v/>
      </c>
      <c r="B28" t="str">
        <f>IF(A28="","",申込一覧表!AH32)</f>
        <v/>
      </c>
      <c r="C28" t="str">
        <f>IF(A28="","",申込一覧表!AL32)</f>
        <v/>
      </c>
      <c r="D28" t="str">
        <f>申込一覧表!AC32</f>
        <v/>
      </c>
      <c r="E28">
        <v>0</v>
      </c>
      <c r="F28">
        <v>0</v>
      </c>
      <c r="G28" t="str">
        <f>申込一覧表!AQ32</f>
        <v>999:99.99</v>
      </c>
    </row>
    <row r="29" spans="1:7">
      <c r="A29" t="str">
        <f>IF(申込一覧表!H33="","",申込一覧表!Z33)</f>
        <v/>
      </c>
      <c r="B29" t="str">
        <f>IF(A29="","",申込一覧表!AH33)</f>
        <v/>
      </c>
      <c r="C29" t="str">
        <f>IF(A29="","",申込一覧表!AL33)</f>
        <v/>
      </c>
      <c r="D29" t="str">
        <f>申込一覧表!AC33</f>
        <v/>
      </c>
      <c r="E29">
        <v>0</v>
      </c>
      <c r="F29">
        <v>0</v>
      </c>
      <c r="G29" t="str">
        <f>申込一覧表!AQ33</f>
        <v>999:99.99</v>
      </c>
    </row>
    <row r="30" spans="1:7">
      <c r="A30" t="str">
        <f>IF(申込一覧表!H34="","",申込一覧表!Z34)</f>
        <v/>
      </c>
      <c r="B30" t="str">
        <f>IF(A30="","",申込一覧表!AH34)</f>
        <v/>
      </c>
      <c r="C30" t="str">
        <f>IF(A30="","",申込一覧表!AL34)</f>
        <v/>
      </c>
      <c r="D30" t="str">
        <f>申込一覧表!AC34</f>
        <v/>
      </c>
      <c r="E30">
        <v>0</v>
      </c>
      <c r="F30">
        <v>0</v>
      </c>
      <c r="G30" t="str">
        <f>申込一覧表!AQ34</f>
        <v>999:99.99</v>
      </c>
    </row>
    <row r="31" spans="1:7">
      <c r="A31" t="str">
        <f>IF(申込一覧表!H35="","",申込一覧表!Z35)</f>
        <v/>
      </c>
      <c r="B31" t="str">
        <f>IF(A31="","",申込一覧表!AH35)</f>
        <v/>
      </c>
      <c r="C31" t="str">
        <f>IF(A31="","",申込一覧表!AL35)</f>
        <v/>
      </c>
      <c r="D31" t="str">
        <f>申込一覧表!AC35</f>
        <v/>
      </c>
      <c r="E31">
        <v>0</v>
      </c>
      <c r="F31">
        <v>0</v>
      </c>
      <c r="G31" t="str">
        <f>申込一覧表!AQ35</f>
        <v>999:99.99</v>
      </c>
    </row>
    <row r="32" spans="1:7">
      <c r="A32" t="str">
        <f>IF(申込一覧表!H36="","",申込一覧表!Z36)</f>
        <v/>
      </c>
      <c r="B32" t="str">
        <f>IF(A32="","",申込一覧表!AH36)</f>
        <v/>
      </c>
      <c r="C32" t="str">
        <f>IF(A32="","",申込一覧表!AL36)</f>
        <v/>
      </c>
      <c r="D32" t="str">
        <f>申込一覧表!AC36</f>
        <v/>
      </c>
      <c r="E32">
        <v>0</v>
      </c>
      <c r="F32">
        <v>0</v>
      </c>
      <c r="G32" t="str">
        <f>申込一覧表!AQ36</f>
        <v>999:99.99</v>
      </c>
    </row>
    <row r="33" spans="1:7">
      <c r="A33" t="str">
        <f>IF(申込一覧表!H37="","",申込一覧表!Z37)</f>
        <v/>
      </c>
      <c r="B33" t="str">
        <f>IF(A33="","",申込一覧表!AH37)</f>
        <v/>
      </c>
      <c r="C33" t="str">
        <f>IF(A33="","",申込一覧表!AL37)</f>
        <v/>
      </c>
      <c r="D33" t="str">
        <f>申込一覧表!AC37</f>
        <v/>
      </c>
      <c r="E33">
        <v>0</v>
      </c>
      <c r="F33">
        <v>0</v>
      </c>
      <c r="G33" t="str">
        <f>申込一覧表!AQ37</f>
        <v>999:99.99</v>
      </c>
    </row>
    <row r="34" spans="1:7">
      <c r="A34" t="str">
        <f>IF(申込一覧表!H38="","",申込一覧表!Z38)</f>
        <v/>
      </c>
      <c r="B34" t="str">
        <f>IF(A34="","",申込一覧表!AH38)</f>
        <v/>
      </c>
      <c r="C34" t="str">
        <f>IF(A34="","",申込一覧表!AL38)</f>
        <v/>
      </c>
      <c r="D34" t="str">
        <f>申込一覧表!AC38</f>
        <v/>
      </c>
      <c r="E34">
        <v>0</v>
      </c>
      <c r="F34">
        <v>0</v>
      </c>
      <c r="G34" t="str">
        <f>申込一覧表!AQ38</f>
        <v>999:99.99</v>
      </c>
    </row>
    <row r="35" spans="1:7">
      <c r="A35" t="str">
        <f>IF(申込一覧表!H39="","",申込一覧表!Z39)</f>
        <v/>
      </c>
      <c r="B35" t="str">
        <f>IF(A35="","",申込一覧表!AH39)</f>
        <v/>
      </c>
      <c r="C35" t="str">
        <f>IF(A35="","",申込一覧表!AL39)</f>
        <v/>
      </c>
      <c r="D35" t="str">
        <f>申込一覧表!AC39</f>
        <v/>
      </c>
      <c r="E35">
        <v>0</v>
      </c>
      <c r="F35">
        <v>0</v>
      </c>
      <c r="G35" t="str">
        <f>申込一覧表!AQ39</f>
        <v>999:99.99</v>
      </c>
    </row>
    <row r="36" spans="1:7">
      <c r="A36" t="str">
        <f>IF(申込一覧表!H40="","",申込一覧表!Z40)</f>
        <v/>
      </c>
      <c r="B36" t="str">
        <f>IF(A36="","",申込一覧表!AH40)</f>
        <v/>
      </c>
      <c r="C36" t="str">
        <f>IF(A36="","",申込一覧表!AL40)</f>
        <v/>
      </c>
      <c r="D36" t="str">
        <f>申込一覧表!AC40</f>
        <v/>
      </c>
      <c r="E36">
        <v>0</v>
      </c>
      <c r="F36">
        <v>0</v>
      </c>
      <c r="G36" t="str">
        <f>申込一覧表!AQ40</f>
        <v>999:99.99</v>
      </c>
    </row>
    <row r="37" spans="1:7">
      <c r="A37" t="str">
        <f>IF(申込一覧表!H41="","",申込一覧表!Z41)</f>
        <v/>
      </c>
      <c r="B37" t="str">
        <f>IF(A37="","",申込一覧表!AH41)</f>
        <v/>
      </c>
      <c r="C37" t="str">
        <f>IF(A37="","",申込一覧表!AL41)</f>
        <v/>
      </c>
      <c r="D37" t="str">
        <f>申込一覧表!AC41</f>
        <v/>
      </c>
      <c r="E37">
        <v>0</v>
      </c>
      <c r="F37">
        <v>0</v>
      </c>
      <c r="G37" t="str">
        <f>申込一覧表!AQ41</f>
        <v>999:99.99</v>
      </c>
    </row>
    <row r="38" spans="1:7">
      <c r="A38" t="str">
        <f>IF(申込一覧表!H42="","",申込一覧表!Z42)</f>
        <v/>
      </c>
      <c r="B38" t="str">
        <f>IF(A38="","",申込一覧表!AH42)</f>
        <v/>
      </c>
      <c r="C38" t="str">
        <f>IF(A38="","",申込一覧表!AL42)</f>
        <v/>
      </c>
      <c r="D38" t="str">
        <f>申込一覧表!AC42</f>
        <v/>
      </c>
      <c r="E38">
        <v>0</v>
      </c>
      <c r="F38">
        <v>0</v>
      </c>
      <c r="G38" t="str">
        <f>申込一覧表!AQ42</f>
        <v>999:99.99</v>
      </c>
    </row>
    <row r="39" spans="1:7">
      <c r="A39" t="str">
        <f>IF(申込一覧表!H43="","",申込一覧表!Z43)</f>
        <v/>
      </c>
      <c r="B39" t="str">
        <f>IF(A39="","",申込一覧表!AH43)</f>
        <v/>
      </c>
      <c r="C39" t="str">
        <f>IF(A39="","",申込一覧表!AL43)</f>
        <v/>
      </c>
      <c r="D39" t="str">
        <f>申込一覧表!AC43</f>
        <v/>
      </c>
      <c r="E39">
        <v>0</v>
      </c>
      <c r="F39">
        <v>0</v>
      </c>
      <c r="G39" t="str">
        <f>申込一覧表!AQ43</f>
        <v>999:99.99</v>
      </c>
    </row>
    <row r="40" spans="1:7">
      <c r="A40" t="str">
        <f>IF(申込一覧表!H44="","",申込一覧表!Z44)</f>
        <v/>
      </c>
      <c r="B40" t="str">
        <f>IF(A40="","",申込一覧表!AH44)</f>
        <v/>
      </c>
      <c r="C40" t="str">
        <f>IF(A40="","",申込一覧表!AL44)</f>
        <v/>
      </c>
      <c r="D40" t="str">
        <f>申込一覧表!AC44</f>
        <v/>
      </c>
      <c r="E40">
        <v>0</v>
      </c>
      <c r="F40">
        <v>0</v>
      </c>
      <c r="G40" t="str">
        <f>申込一覧表!AQ44</f>
        <v>999:99.99</v>
      </c>
    </row>
    <row r="41" spans="1:7">
      <c r="A41" s="118" t="str">
        <f>IF(申込一覧表!H45="","",申込一覧表!Z45)</f>
        <v/>
      </c>
      <c r="B41" s="118" t="str">
        <f>IF(A41="","",申込一覧表!AH45)</f>
        <v/>
      </c>
      <c r="C41" s="118" t="str">
        <f>IF(A41="","",申込一覧表!AL45)</f>
        <v/>
      </c>
      <c r="D41" s="118" t="str">
        <f>申込一覧表!AC45</f>
        <v/>
      </c>
      <c r="E41" s="118">
        <v>0</v>
      </c>
      <c r="F41" s="118">
        <v>0</v>
      </c>
      <c r="G41" s="118" t="str">
        <f>申込一覧表!AQ45</f>
        <v>999:99.99</v>
      </c>
    </row>
    <row r="43" spans="1:7">
      <c r="A43" s="118"/>
      <c r="B43" s="118"/>
      <c r="C43" s="118"/>
      <c r="D43" s="118"/>
      <c r="E43" s="118"/>
      <c r="F43" s="118"/>
      <c r="G43" s="118"/>
    </row>
    <row r="44" spans="1:7">
      <c r="A44" t="str">
        <f>IF(申込一覧表!H48="","",申込一覧表!Z48)</f>
        <v/>
      </c>
      <c r="B44" s="26" t="str">
        <f>IF(A44="","",申込一覧表!AH48)</f>
        <v/>
      </c>
      <c r="C44" s="26" t="str">
        <f>IF(A44="","",申込一覧表!AL48)</f>
        <v/>
      </c>
      <c r="D44" s="26" t="str">
        <f>申込一覧表!AC48</f>
        <v/>
      </c>
      <c r="E44">
        <v>0</v>
      </c>
      <c r="F44">
        <v>5</v>
      </c>
      <c r="G44" s="26" t="str">
        <f>申込一覧表!AQ48</f>
        <v>999:99.99</v>
      </c>
    </row>
    <row r="45" spans="1:7">
      <c r="A45" t="str">
        <f>IF(申込一覧表!H49="","",申込一覧表!Z49)</f>
        <v/>
      </c>
      <c r="B45" t="str">
        <f>IF(A45="","",申込一覧表!AH49)</f>
        <v/>
      </c>
      <c r="C45" t="str">
        <f>IF(A45="","",申込一覧表!AL49)</f>
        <v/>
      </c>
      <c r="D45" t="str">
        <f>申込一覧表!AC49</f>
        <v/>
      </c>
      <c r="E45">
        <v>0</v>
      </c>
      <c r="F45">
        <v>5</v>
      </c>
      <c r="G45" t="str">
        <f>申込一覧表!AQ49</f>
        <v>999:99.99</v>
      </c>
    </row>
    <row r="46" spans="1:7">
      <c r="A46" t="str">
        <f>IF(申込一覧表!H50="","",申込一覧表!Z50)</f>
        <v/>
      </c>
      <c r="B46" t="str">
        <f>IF(A46="","",申込一覧表!AH50)</f>
        <v/>
      </c>
      <c r="C46" t="str">
        <f>IF(A46="","",申込一覧表!AL50)</f>
        <v/>
      </c>
      <c r="D46" t="str">
        <f>申込一覧表!AC50</f>
        <v/>
      </c>
      <c r="E46">
        <v>0</v>
      </c>
      <c r="F46">
        <v>5</v>
      </c>
      <c r="G46" t="str">
        <f>申込一覧表!AQ50</f>
        <v>999:99.99</v>
      </c>
    </row>
    <row r="47" spans="1:7">
      <c r="A47" t="str">
        <f>IF(申込一覧表!H51="","",申込一覧表!Z51)</f>
        <v/>
      </c>
      <c r="B47" t="str">
        <f>IF(A47="","",申込一覧表!AH51)</f>
        <v/>
      </c>
      <c r="C47" t="str">
        <f>IF(A47="","",申込一覧表!AL51)</f>
        <v/>
      </c>
      <c r="D47" t="str">
        <f>申込一覧表!AC51</f>
        <v/>
      </c>
      <c r="E47">
        <v>0</v>
      </c>
      <c r="F47">
        <v>5</v>
      </c>
      <c r="G47" t="str">
        <f>申込一覧表!AQ51</f>
        <v>999:99.99</v>
      </c>
    </row>
    <row r="48" spans="1:7">
      <c r="A48" t="str">
        <f>IF(申込一覧表!H52="","",申込一覧表!Z52)</f>
        <v/>
      </c>
      <c r="B48" t="str">
        <f>IF(A48="","",申込一覧表!AH52)</f>
        <v/>
      </c>
      <c r="C48" t="str">
        <f>IF(A48="","",申込一覧表!AL52)</f>
        <v/>
      </c>
      <c r="D48" t="str">
        <f>申込一覧表!AC52</f>
        <v/>
      </c>
      <c r="E48">
        <v>0</v>
      </c>
      <c r="F48">
        <v>5</v>
      </c>
      <c r="G48" t="str">
        <f>申込一覧表!AQ52</f>
        <v>999:99.99</v>
      </c>
    </row>
    <row r="49" spans="1:7">
      <c r="A49" t="str">
        <f>IF(申込一覧表!H53="","",申込一覧表!Z53)</f>
        <v/>
      </c>
      <c r="B49" t="str">
        <f>IF(A49="","",申込一覧表!AH53)</f>
        <v/>
      </c>
      <c r="C49" t="str">
        <f>IF(A49="","",申込一覧表!AL53)</f>
        <v/>
      </c>
      <c r="D49" t="str">
        <f>申込一覧表!AC53</f>
        <v/>
      </c>
      <c r="E49">
        <v>0</v>
      </c>
      <c r="F49">
        <v>5</v>
      </c>
      <c r="G49" t="str">
        <f>申込一覧表!AQ53</f>
        <v>999:99.99</v>
      </c>
    </row>
    <row r="50" spans="1:7">
      <c r="A50" t="str">
        <f>IF(申込一覧表!H54="","",申込一覧表!Z54)</f>
        <v/>
      </c>
      <c r="B50" t="str">
        <f>IF(A50="","",申込一覧表!AH54)</f>
        <v/>
      </c>
      <c r="C50" t="str">
        <f>IF(A50="","",申込一覧表!AL54)</f>
        <v/>
      </c>
      <c r="D50" t="str">
        <f>申込一覧表!AC54</f>
        <v/>
      </c>
      <c r="E50">
        <v>0</v>
      </c>
      <c r="F50">
        <v>5</v>
      </c>
      <c r="G50" t="str">
        <f>申込一覧表!AQ54</f>
        <v>999:99.99</v>
      </c>
    </row>
    <row r="51" spans="1:7">
      <c r="A51" t="str">
        <f>IF(申込一覧表!H55="","",申込一覧表!Z55)</f>
        <v/>
      </c>
      <c r="B51" t="str">
        <f>IF(A51="","",申込一覧表!AH55)</f>
        <v/>
      </c>
      <c r="C51" t="str">
        <f>IF(A51="","",申込一覧表!AL55)</f>
        <v/>
      </c>
      <c r="D51" t="str">
        <f>申込一覧表!AC55</f>
        <v/>
      </c>
      <c r="E51">
        <v>0</v>
      </c>
      <c r="F51">
        <v>5</v>
      </c>
      <c r="G51" t="str">
        <f>申込一覧表!AQ55</f>
        <v>999:99.99</v>
      </c>
    </row>
    <row r="52" spans="1:7">
      <c r="A52" t="str">
        <f>IF(申込一覧表!H56="","",申込一覧表!Z56)</f>
        <v/>
      </c>
      <c r="B52" t="str">
        <f>IF(A52="","",申込一覧表!AH56)</f>
        <v/>
      </c>
      <c r="C52" t="str">
        <f>IF(A52="","",申込一覧表!AL56)</f>
        <v/>
      </c>
      <c r="D52" t="str">
        <f>申込一覧表!AC56</f>
        <v/>
      </c>
      <c r="E52">
        <v>0</v>
      </c>
      <c r="F52">
        <v>5</v>
      </c>
      <c r="G52" t="str">
        <f>申込一覧表!AQ56</f>
        <v>999:99.99</v>
      </c>
    </row>
    <row r="53" spans="1:7">
      <c r="A53" t="str">
        <f>IF(申込一覧表!H57="","",申込一覧表!Z57)</f>
        <v/>
      </c>
      <c r="B53" t="str">
        <f>IF(A53="","",申込一覧表!AH57)</f>
        <v/>
      </c>
      <c r="C53" t="str">
        <f>IF(A53="","",申込一覧表!AL57)</f>
        <v/>
      </c>
      <c r="D53" t="str">
        <f>申込一覧表!AC57</f>
        <v/>
      </c>
      <c r="E53">
        <v>0</v>
      </c>
      <c r="F53">
        <v>5</v>
      </c>
      <c r="G53" t="str">
        <f>申込一覧表!AQ57</f>
        <v>999:99.99</v>
      </c>
    </row>
    <row r="54" spans="1:7">
      <c r="A54" t="str">
        <f>IF(申込一覧表!H58="","",申込一覧表!Z58)</f>
        <v/>
      </c>
      <c r="B54" t="str">
        <f>IF(A54="","",申込一覧表!AH58)</f>
        <v/>
      </c>
      <c r="C54" t="str">
        <f>IF(A54="","",申込一覧表!AL58)</f>
        <v/>
      </c>
      <c r="D54" t="str">
        <f>申込一覧表!AC58</f>
        <v/>
      </c>
      <c r="E54">
        <v>0</v>
      </c>
      <c r="F54">
        <v>5</v>
      </c>
      <c r="G54" t="str">
        <f>申込一覧表!AQ58</f>
        <v>999:99.99</v>
      </c>
    </row>
    <row r="55" spans="1:7">
      <c r="A55" t="str">
        <f>IF(申込一覧表!H59="","",申込一覧表!Z59)</f>
        <v/>
      </c>
      <c r="B55" t="str">
        <f>IF(A55="","",申込一覧表!AH59)</f>
        <v/>
      </c>
      <c r="C55" t="str">
        <f>IF(A55="","",申込一覧表!AL59)</f>
        <v/>
      </c>
      <c r="D55" t="str">
        <f>申込一覧表!AC59</f>
        <v/>
      </c>
      <c r="E55">
        <v>0</v>
      </c>
      <c r="F55">
        <v>5</v>
      </c>
      <c r="G55" t="str">
        <f>申込一覧表!AQ59</f>
        <v>999:99.99</v>
      </c>
    </row>
    <row r="56" spans="1:7">
      <c r="A56" t="str">
        <f>IF(申込一覧表!H60="","",申込一覧表!Z60)</f>
        <v/>
      </c>
      <c r="B56" t="str">
        <f>IF(A56="","",申込一覧表!AH60)</f>
        <v/>
      </c>
      <c r="C56" t="str">
        <f>IF(A56="","",申込一覧表!AL60)</f>
        <v/>
      </c>
      <c r="D56" t="str">
        <f>申込一覧表!AC60</f>
        <v/>
      </c>
      <c r="E56">
        <v>0</v>
      </c>
      <c r="F56">
        <v>5</v>
      </c>
      <c r="G56" t="str">
        <f>申込一覧表!AQ60</f>
        <v>999:99.99</v>
      </c>
    </row>
    <row r="57" spans="1:7">
      <c r="A57" t="str">
        <f>IF(申込一覧表!H61="","",申込一覧表!Z61)</f>
        <v/>
      </c>
      <c r="B57" t="str">
        <f>IF(A57="","",申込一覧表!AH61)</f>
        <v/>
      </c>
      <c r="C57" t="str">
        <f>IF(A57="","",申込一覧表!AL61)</f>
        <v/>
      </c>
      <c r="D57" t="str">
        <f>申込一覧表!AC61</f>
        <v/>
      </c>
      <c r="E57">
        <v>0</v>
      </c>
      <c r="F57">
        <v>5</v>
      </c>
      <c r="G57" t="str">
        <f>申込一覧表!AQ61</f>
        <v>999:99.99</v>
      </c>
    </row>
    <row r="58" spans="1:7">
      <c r="A58" t="str">
        <f>IF(申込一覧表!H62="","",申込一覧表!Z62)</f>
        <v/>
      </c>
      <c r="B58" t="str">
        <f>IF(A58="","",申込一覧表!AH62)</f>
        <v/>
      </c>
      <c r="C58" t="str">
        <f>IF(A58="","",申込一覧表!AL62)</f>
        <v/>
      </c>
      <c r="D58" t="str">
        <f>申込一覧表!AC62</f>
        <v/>
      </c>
      <c r="E58">
        <v>0</v>
      </c>
      <c r="F58">
        <v>5</v>
      </c>
      <c r="G58" t="str">
        <f>申込一覧表!AQ62</f>
        <v>999:99.99</v>
      </c>
    </row>
    <row r="59" spans="1:7">
      <c r="A59" t="str">
        <f>IF(申込一覧表!H63="","",申込一覧表!Z63)</f>
        <v/>
      </c>
      <c r="B59" t="str">
        <f>IF(A59="","",申込一覧表!AH63)</f>
        <v/>
      </c>
      <c r="C59" t="str">
        <f>IF(A59="","",申込一覧表!AL63)</f>
        <v/>
      </c>
      <c r="D59" t="str">
        <f>申込一覧表!AC63</f>
        <v/>
      </c>
      <c r="E59">
        <v>0</v>
      </c>
      <c r="F59">
        <v>5</v>
      </c>
      <c r="G59" t="str">
        <f>申込一覧表!AQ63</f>
        <v>999:99.99</v>
      </c>
    </row>
    <row r="60" spans="1:7">
      <c r="A60" t="str">
        <f>IF(申込一覧表!H64="","",申込一覧表!Z64)</f>
        <v/>
      </c>
      <c r="B60" t="str">
        <f>IF(A60="","",申込一覧表!AH64)</f>
        <v/>
      </c>
      <c r="C60" t="str">
        <f>IF(A60="","",申込一覧表!AL64)</f>
        <v/>
      </c>
      <c r="D60" t="str">
        <f>申込一覧表!AC64</f>
        <v/>
      </c>
      <c r="E60">
        <v>0</v>
      </c>
      <c r="F60">
        <v>5</v>
      </c>
      <c r="G60" t="str">
        <f>申込一覧表!AQ64</f>
        <v>999:99.99</v>
      </c>
    </row>
    <row r="61" spans="1:7">
      <c r="A61" t="str">
        <f>IF(申込一覧表!H65="","",申込一覧表!Z65)</f>
        <v/>
      </c>
      <c r="B61" t="str">
        <f>IF(A61="","",申込一覧表!AH65)</f>
        <v/>
      </c>
      <c r="C61" t="str">
        <f>IF(A61="","",申込一覧表!AL65)</f>
        <v/>
      </c>
      <c r="D61" t="str">
        <f>申込一覧表!AC65</f>
        <v/>
      </c>
      <c r="E61">
        <v>0</v>
      </c>
      <c r="F61">
        <v>5</v>
      </c>
      <c r="G61" t="str">
        <f>申込一覧表!AQ65</f>
        <v>999:99.99</v>
      </c>
    </row>
    <row r="62" spans="1:7">
      <c r="A62" t="str">
        <f>IF(申込一覧表!H66="","",申込一覧表!Z66)</f>
        <v/>
      </c>
      <c r="B62" t="str">
        <f>IF(A62="","",申込一覧表!AH66)</f>
        <v/>
      </c>
      <c r="C62" t="str">
        <f>IF(A62="","",申込一覧表!AL66)</f>
        <v/>
      </c>
      <c r="D62" t="str">
        <f>申込一覧表!AC66</f>
        <v/>
      </c>
      <c r="E62">
        <v>0</v>
      </c>
      <c r="F62">
        <v>5</v>
      </c>
      <c r="G62" t="str">
        <f>申込一覧表!AQ66</f>
        <v>999:99.99</v>
      </c>
    </row>
    <row r="63" spans="1:7">
      <c r="A63" t="str">
        <f>IF(申込一覧表!H67="","",申込一覧表!Z67)</f>
        <v/>
      </c>
      <c r="B63" t="str">
        <f>IF(A63="","",申込一覧表!AH67)</f>
        <v/>
      </c>
      <c r="C63" t="str">
        <f>IF(A63="","",申込一覧表!AL67)</f>
        <v/>
      </c>
      <c r="D63" t="str">
        <f>申込一覧表!AC67</f>
        <v/>
      </c>
      <c r="E63">
        <v>0</v>
      </c>
      <c r="F63">
        <v>5</v>
      </c>
      <c r="G63" t="str">
        <f>申込一覧表!AQ67</f>
        <v>999:99.99</v>
      </c>
    </row>
    <row r="64" spans="1:7">
      <c r="A64" t="str">
        <f>IF(申込一覧表!H68="","",申込一覧表!Z68)</f>
        <v/>
      </c>
      <c r="B64" t="str">
        <f>IF(A64="","",申込一覧表!AH68)</f>
        <v/>
      </c>
      <c r="C64" t="str">
        <f>IF(A64="","",申込一覧表!AL68)</f>
        <v/>
      </c>
      <c r="D64" t="str">
        <f>申込一覧表!AC68</f>
        <v/>
      </c>
      <c r="E64">
        <v>0</v>
      </c>
      <c r="F64">
        <v>5</v>
      </c>
      <c r="G64" t="str">
        <f>申込一覧表!AQ68</f>
        <v>999:99.99</v>
      </c>
    </row>
    <row r="65" spans="1:7">
      <c r="A65" t="str">
        <f>IF(申込一覧表!H69="","",申込一覧表!Z69)</f>
        <v/>
      </c>
      <c r="B65" t="str">
        <f>IF(A65="","",申込一覧表!AH69)</f>
        <v/>
      </c>
      <c r="C65" t="str">
        <f>IF(A65="","",申込一覧表!AL69)</f>
        <v/>
      </c>
      <c r="D65" t="str">
        <f>申込一覧表!AC69</f>
        <v/>
      </c>
      <c r="E65">
        <v>0</v>
      </c>
      <c r="F65">
        <v>5</v>
      </c>
      <c r="G65" t="str">
        <f>申込一覧表!AQ69</f>
        <v>999:99.99</v>
      </c>
    </row>
    <row r="66" spans="1:7">
      <c r="A66" t="str">
        <f>IF(申込一覧表!H70="","",申込一覧表!Z70)</f>
        <v/>
      </c>
      <c r="B66" t="str">
        <f>IF(A66="","",申込一覧表!AH70)</f>
        <v/>
      </c>
      <c r="C66" t="str">
        <f>IF(A66="","",申込一覧表!AL70)</f>
        <v/>
      </c>
      <c r="D66" t="str">
        <f>申込一覧表!AC70</f>
        <v/>
      </c>
      <c r="E66">
        <v>0</v>
      </c>
      <c r="F66">
        <v>5</v>
      </c>
      <c r="G66" t="str">
        <f>申込一覧表!AQ70</f>
        <v>999:99.99</v>
      </c>
    </row>
    <row r="67" spans="1:7">
      <c r="A67" t="str">
        <f>IF(申込一覧表!H71="","",申込一覧表!Z71)</f>
        <v/>
      </c>
      <c r="B67" t="str">
        <f>IF(A67="","",申込一覧表!AH71)</f>
        <v/>
      </c>
      <c r="C67" t="str">
        <f>IF(A67="","",申込一覧表!AL71)</f>
        <v/>
      </c>
      <c r="D67" t="str">
        <f>申込一覧表!AC71</f>
        <v/>
      </c>
      <c r="E67">
        <v>0</v>
      </c>
      <c r="F67">
        <v>5</v>
      </c>
      <c r="G67" t="str">
        <f>申込一覧表!AQ71</f>
        <v>999:99.99</v>
      </c>
    </row>
    <row r="68" spans="1:7">
      <c r="A68" t="str">
        <f>IF(申込一覧表!H72="","",申込一覧表!Z72)</f>
        <v/>
      </c>
      <c r="B68" t="str">
        <f>IF(A68="","",申込一覧表!AH72)</f>
        <v/>
      </c>
      <c r="C68" t="str">
        <f>IF(A68="","",申込一覧表!AL72)</f>
        <v/>
      </c>
      <c r="D68" t="str">
        <f>申込一覧表!AC72</f>
        <v/>
      </c>
      <c r="E68">
        <v>0</v>
      </c>
      <c r="F68">
        <v>5</v>
      </c>
      <c r="G68" t="str">
        <f>申込一覧表!AQ72</f>
        <v>999:99.99</v>
      </c>
    </row>
    <row r="69" spans="1:7">
      <c r="A69" t="str">
        <f>IF(申込一覧表!H73="","",申込一覧表!Z73)</f>
        <v/>
      </c>
      <c r="B69" t="str">
        <f>IF(A69="","",申込一覧表!AH73)</f>
        <v/>
      </c>
      <c r="C69" t="str">
        <f>IF(A69="","",申込一覧表!AL73)</f>
        <v/>
      </c>
      <c r="D69" t="str">
        <f>申込一覧表!AC73</f>
        <v/>
      </c>
      <c r="E69">
        <v>0</v>
      </c>
      <c r="F69">
        <v>5</v>
      </c>
      <c r="G69" t="str">
        <f>申込一覧表!AQ73</f>
        <v>999:99.99</v>
      </c>
    </row>
    <row r="70" spans="1:7">
      <c r="A70" t="str">
        <f>IF(申込一覧表!H74="","",申込一覧表!Z74)</f>
        <v/>
      </c>
      <c r="B70" t="str">
        <f>IF(A70="","",申込一覧表!AH74)</f>
        <v/>
      </c>
      <c r="C70" t="str">
        <f>IF(A70="","",申込一覧表!AL74)</f>
        <v/>
      </c>
      <c r="D70" t="str">
        <f>申込一覧表!AC74</f>
        <v/>
      </c>
      <c r="E70">
        <v>0</v>
      </c>
      <c r="F70">
        <v>5</v>
      </c>
      <c r="G70" t="str">
        <f>申込一覧表!AQ74</f>
        <v>999:99.99</v>
      </c>
    </row>
    <row r="71" spans="1:7">
      <c r="A71" t="str">
        <f>IF(申込一覧表!H75="","",申込一覧表!Z75)</f>
        <v/>
      </c>
      <c r="B71" t="str">
        <f>IF(A71="","",申込一覧表!AH75)</f>
        <v/>
      </c>
      <c r="C71" t="str">
        <f>IF(A71="","",申込一覧表!AL75)</f>
        <v/>
      </c>
      <c r="D71" t="str">
        <f>申込一覧表!AC75</f>
        <v/>
      </c>
      <c r="E71">
        <v>0</v>
      </c>
      <c r="F71">
        <v>5</v>
      </c>
      <c r="G71" t="str">
        <f>申込一覧表!AQ75</f>
        <v>999:99.99</v>
      </c>
    </row>
    <row r="72" spans="1:7">
      <c r="A72" t="str">
        <f>IF(申込一覧表!H76="","",申込一覧表!Z76)</f>
        <v/>
      </c>
      <c r="B72" t="str">
        <f>IF(A72="","",申込一覧表!AH76)</f>
        <v/>
      </c>
      <c r="C72" t="str">
        <f>IF(A72="","",申込一覧表!AL76)</f>
        <v/>
      </c>
      <c r="D72" t="str">
        <f>申込一覧表!AC76</f>
        <v/>
      </c>
      <c r="E72">
        <v>0</v>
      </c>
      <c r="F72">
        <v>5</v>
      </c>
      <c r="G72" t="str">
        <f>申込一覧表!AQ76</f>
        <v>999:99.99</v>
      </c>
    </row>
    <row r="73" spans="1:7">
      <c r="A73" t="str">
        <f>IF(申込一覧表!H77="","",申込一覧表!Z77)</f>
        <v/>
      </c>
      <c r="B73" t="str">
        <f>IF(A73="","",申込一覧表!AH77)</f>
        <v/>
      </c>
      <c r="C73" t="str">
        <f>IF(A73="","",申込一覧表!AL77)</f>
        <v/>
      </c>
      <c r="D73" t="str">
        <f>申込一覧表!AC77</f>
        <v/>
      </c>
      <c r="E73">
        <v>0</v>
      </c>
      <c r="F73">
        <v>5</v>
      </c>
      <c r="G73" t="str">
        <f>申込一覧表!AQ77</f>
        <v>999:99.99</v>
      </c>
    </row>
    <row r="74" spans="1:7">
      <c r="A74" t="str">
        <f>IF(申込一覧表!H78="","",申込一覧表!Z78)</f>
        <v/>
      </c>
      <c r="B74" t="str">
        <f>IF(A74="","",申込一覧表!AH78)</f>
        <v/>
      </c>
      <c r="C74" t="str">
        <f>IF(A74="","",申込一覧表!AL78)</f>
        <v/>
      </c>
      <c r="D74" t="str">
        <f>申込一覧表!AC78</f>
        <v/>
      </c>
      <c r="E74">
        <v>0</v>
      </c>
      <c r="F74">
        <v>5</v>
      </c>
      <c r="G74" t="str">
        <f>申込一覧表!AQ78</f>
        <v>999:99.99</v>
      </c>
    </row>
    <row r="75" spans="1:7">
      <c r="A75" t="str">
        <f>IF(申込一覧表!H79="","",申込一覧表!Z79)</f>
        <v/>
      </c>
      <c r="B75" t="str">
        <f>IF(A75="","",申込一覧表!AH79)</f>
        <v/>
      </c>
      <c r="C75" t="str">
        <f>IF(A75="","",申込一覧表!AL79)</f>
        <v/>
      </c>
      <c r="D75" t="str">
        <f>申込一覧表!AC79</f>
        <v/>
      </c>
      <c r="E75">
        <v>0</v>
      </c>
      <c r="F75">
        <v>5</v>
      </c>
      <c r="G75" t="str">
        <f>申込一覧表!AQ79</f>
        <v>999:99.99</v>
      </c>
    </row>
    <row r="76" spans="1:7">
      <c r="A76" t="str">
        <f>IF(申込一覧表!H80="","",申込一覧表!Z80)</f>
        <v/>
      </c>
      <c r="B76" t="str">
        <f>IF(A76="","",申込一覧表!AH80)</f>
        <v/>
      </c>
      <c r="C76" t="str">
        <f>IF(A76="","",申込一覧表!AL80)</f>
        <v/>
      </c>
      <c r="D76" t="str">
        <f>申込一覧表!AC80</f>
        <v/>
      </c>
      <c r="E76">
        <v>0</v>
      </c>
      <c r="F76">
        <v>5</v>
      </c>
      <c r="G76" t="str">
        <f>申込一覧表!AQ80</f>
        <v>999:99.99</v>
      </c>
    </row>
    <row r="77" spans="1:7">
      <c r="A77" t="str">
        <f>IF(申込一覧表!H81="","",申込一覧表!Z81)</f>
        <v/>
      </c>
      <c r="B77" t="str">
        <f>IF(A77="","",申込一覧表!AH81)</f>
        <v/>
      </c>
      <c r="C77" t="str">
        <f>IF(A77="","",申込一覧表!AL81)</f>
        <v/>
      </c>
      <c r="D77" t="str">
        <f>申込一覧表!AC81</f>
        <v/>
      </c>
      <c r="E77">
        <v>0</v>
      </c>
      <c r="F77">
        <v>5</v>
      </c>
      <c r="G77" t="str">
        <f>申込一覧表!AQ81</f>
        <v>999:99.99</v>
      </c>
    </row>
    <row r="78" spans="1:7">
      <c r="A78" t="str">
        <f>IF(申込一覧表!H82="","",申込一覧表!Z82)</f>
        <v/>
      </c>
      <c r="B78" t="str">
        <f>IF(A78="","",申込一覧表!AH82)</f>
        <v/>
      </c>
      <c r="C78" t="str">
        <f>IF(A78="","",申込一覧表!AL82)</f>
        <v/>
      </c>
      <c r="D78" t="str">
        <f>申込一覧表!AC82</f>
        <v/>
      </c>
      <c r="E78">
        <v>0</v>
      </c>
      <c r="F78">
        <v>5</v>
      </c>
      <c r="G78" t="str">
        <f>申込一覧表!AQ82</f>
        <v>999:99.99</v>
      </c>
    </row>
    <row r="79" spans="1:7">
      <c r="A79" t="str">
        <f>IF(申込一覧表!H83="","",申込一覧表!Z83)</f>
        <v/>
      </c>
      <c r="B79" t="str">
        <f>IF(A79="","",申込一覧表!AH83)</f>
        <v/>
      </c>
      <c r="C79" t="str">
        <f>IF(A79="","",申込一覧表!AL83)</f>
        <v/>
      </c>
      <c r="D79" t="str">
        <f>申込一覧表!AC83</f>
        <v/>
      </c>
      <c r="E79">
        <v>0</v>
      </c>
      <c r="F79">
        <v>5</v>
      </c>
      <c r="G79" t="str">
        <f>申込一覧表!AQ83</f>
        <v>999:99.99</v>
      </c>
    </row>
    <row r="80" spans="1:7">
      <c r="A80" t="str">
        <f>IF(申込一覧表!H84="","",申込一覧表!Z84)</f>
        <v/>
      </c>
      <c r="B80" t="str">
        <f>IF(A80="","",申込一覧表!AH84)</f>
        <v/>
      </c>
      <c r="C80" t="str">
        <f>IF(A80="","",申込一覧表!AL84)</f>
        <v/>
      </c>
      <c r="D80" t="str">
        <f>申込一覧表!AC84</f>
        <v/>
      </c>
      <c r="E80">
        <v>0</v>
      </c>
      <c r="F80">
        <v>5</v>
      </c>
      <c r="G80" t="str">
        <f>申込一覧表!AQ84</f>
        <v>999:99.99</v>
      </c>
    </row>
    <row r="81" spans="1:7">
      <c r="A81" t="str">
        <f>IF(申込一覧表!H85="","",申込一覧表!Z85)</f>
        <v/>
      </c>
      <c r="B81" t="str">
        <f>IF(A81="","",申込一覧表!AH85)</f>
        <v/>
      </c>
      <c r="C81" t="str">
        <f>IF(A81="","",申込一覧表!AL85)</f>
        <v/>
      </c>
      <c r="D81" t="str">
        <f>申込一覧表!AC85</f>
        <v/>
      </c>
      <c r="E81">
        <v>0</v>
      </c>
      <c r="F81">
        <v>5</v>
      </c>
      <c r="G81" t="str">
        <f>申込一覧表!AQ85</f>
        <v>999:99.99</v>
      </c>
    </row>
    <row r="82" spans="1:7">
      <c r="A82" t="str">
        <f>IF(申込一覧表!H86="","",申込一覧表!Z86)</f>
        <v/>
      </c>
      <c r="B82" t="str">
        <f>IF(A82="","",申込一覧表!AH86)</f>
        <v/>
      </c>
      <c r="C82" t="str">
        <f>IF(A82="","",申込一覧表!AL86)</f>
        <v/>
      </c>
      <c r="D82" t="str">
        <f>申込一覧表!AC86</f>
        <v/>
      </c>
      <c r="E82">
        <v>0</v>
      </c>
      <c r="F82">
        <v>5</v>
      </c>
      <c r="G82" t="str">
        <f>申込一覧表!AQ86</f>
        <v>999:99.99</v>
      </c>
    </row>
    <row r="83" spans="1:7">
      <c r="A83" s="118" t="str">
        <f>IF(申込一覧表!H87="","",申込一覧表!Z87)</f>
        <v/>
      </c>
      <c r="B83" s="118" t="str">
        <f>IF(A83="","",申込一覧表!AH87)</f>
        <v/>
      </c>
      <c r="C83" s="118" t="str">
        <f>IF(A83="","",申込一覧表!AL87)</f>
        <v/>
      </c>
      <c r="D83" s="118" t="str">
        <f>申込一覧表!AC87</f>
        <v/>
      </c>
      <c r="E83" s="118">
        <v>0</v>
      </c>
      <c r="F83" s="118">
        <v>5</v>
      </c>
      <c r="G83" s="118" t="str">
        <f>申込一覧表!AQ87</f>
        <v>999:99.99</v>
      </c>
    </row>
    <row r="84" spans="1:7">
      <c r="A84" t="str">
        <f>IF(申込一覧表!J6="","",申込一覧表!Z6)</f>
        <v/>
      </c>
      <c r="B84" s="26" t="str">
        <f>IF(A84="","",申込一覧表!AI6)</f>
        <v/>
      </c>
      <c r="C84" s="26" t="str">
        <f>IF(A84="","",申込一覧表!AM6)</f>
        <v/>
      </c>
      <c r="D84" s="26" t="str">
        <f>申込一覧表!AC6</f>
        <v/>
      </c>
      <c r="E84">
        <v>0</v>
      </c>
      <c r="F84">
        <v>0</v>
      </c>
      <c r="G84" s="26" t="str">
        <f>申込一覧表!AR6</f>
        <v>999:99.99</v>
      </c>
    </row>
    <row r="85" spans="1:7">
      <c r="A85" t="str">
        <f>IF(申込一覧表!J7="","",申込一覧表!Z7)</f>
        <v/>
      </c>
      <c r="B85" t="str">
        <f>申込一覧表!AI7</f>
        <v/>
      </c>
      <c r="C85" t="str">
        <f>IF(A85="","",申込一覧表!AM7)</f>
        <v/>
      </c>
      <c r="D85" t="str">
        <f>申込一覧表!AC7</f>
        <v/>
      </c>
      <c r="E85">
        <v>0</v>
      </c>
      <c r="F85">
        <v>0</v>
      </c>
      <c r="G85" t="str">
        <f>申込一覧表!AR7</f>
        <v>999:99.99</v>
      </c>
    </row>
    <row r="86" spans="1:7">
      <c r="A86" t="str">
        <f>IF(申込一覧表!J8="","",申込一覧表!Z8)</f>
        <v/>
      </c>
      <c r="B86" t="str">
        <f>申込一覧表!AI8</f>
        <v/>
      </c>
      <c r="C86" t="str">
        <f>IF(A86="","",申込一覧表!AM8)</f>
        <v/>
      </c>
      <c r="D86" t="str">
        <f>申込一覧表!AC8</f>
        <v/>
      </c>
      <c r="E86">
        <v>0</v>
      </c>
      <c r="F86">
        <v>0</v>
      </c>
      <c r="G86" t="str">
        <f>申込一覧表!AR8</f>
        <v>999:99.99</v>
      </c>
    </row>
    <row r="87" spans="1:7">
      <c r="A87" t="str">
        <f>IF(申込一覧表!J9="","",申込一覧表!Z9)</f>
        <v/>
      </c>
      <c r="B87" t="str">
        <f>申込一覧表!AI9</f>
        <v/>
      </c>
      <c r="C87" t="str">
        <f>IF(A87="","",申込一覧表!AM9)</f>
        <v/>
      </c>
      <c r="D87" t="str">
        <f>申込一覧表!AC9</f>
        <v/>
      </c>
      <c r="E87">
        <v>0</v>
      </c>
      <c r="F87">
        <v>0</v>
      </c>
      <c r="G87" t="str">
        <f>申込一覧表!AR9</f>
        <v>999:99.99</v>
      </c>
    </row>
    <row r="88" spans="1:7">
      <c r="A88" t="str">
        <f>IF(申込一覧表!J10="","",申込一覧表!Z10)</f>
        <v/>
      </c>
      <c r="B88" t="str">
        <f>申込一覧表!AI10</f>
        <v/>
      </c>
      <c r="C88" t="str">
        <f>IF(A88="","",申込一覧表!AM10)</f>
        <v/>
      </c>
      <c r="D88" t="str">
        <f>申込一覧表!AC10</f>
        <v/>
      </c>
      <c r="E88">
        <v>0</v>
      </c>
      <c r="F88">
        <v>0</v>
      </c>
      <c r="G88" t="str">
        <f>申込一覧表!AR10</f>
        <v>999:99.99</v>
      </c>
    </row>
    <row r="89" spans="1:7">
      <c r="A89" t="str">
        <f>IF(申込一覧表!J11="","",申込一覧表!Z11)</f>
        <v/>
      </c>
      <c r="B89" t="str">
        <f>申込一覧表!AI11</f>
        <v/>
      </c>
      <c r="C89" t="str">
        <f>IF(A89="","",申込一覧表!AM11)</f>
        <v/>
      </c>
      <c r="D89" t="str">
        <f>申込一覧表!AC11</f>
        <v/>
      </c>
      <c r="E89">
        <v>0</v>
      </c>
      <c r="F89">
        <v>0</v>
      </c>
      <c r="G89" t="str">
        <f>申込一覧表!AR11</f>
        <v>999:99.99</v>
      </c>
    </row>
    <row r="90" spans="1:7">
      <c r="A90" t="str">
        <f>IF(申込一覧表!J12="","",申込一覧表!Z12)</f>
        <v/>
      </c>
      <c r="B90" t="str">
        <f>申込一覧表!AI12</f>
        <v/>
      </c>
      <c r="C90" t="str">
        <f>IF(A90="","",申込一覧表!AM12)</f>
        <v/>
      </c>
      <c r="D90" t="str">
        <f>申込一覧表!AC12</f>
        <v/>
      </c>
      <c r="E90">
        <v>0</v>
      </c>
      <c r="F90">
        <v>0</v>
      </c>
      <c r="G90" t="str">
        <f>申込一覧表!AR12</f>
        <v>999:99.99</v>
      </c>
    </row>
    <row r="91" spans="1:7">
      <c r="A91" t="str">
        <f>IF(申込一覧表!J13="","",申込一覧表!Z13)</f>
        <v/>
      </c>
      <c r="B91" t="str">
        <f>申込一覧表!AI13</f>
        <v/>
      </c>
      <c r="C91" t="str">
        <f>IF(A91="","",申込一覧表!AM13)</f>
        <v/>
      </c>
      <c r="D91" t="str">
        <f>申込一覧表!AC13</f>
        <v/>
      </c>
      <c r="E91">
        <v>0</v>
      </c>
      <c r="F91">
        <v>0</v>
      </c>
      <c r="G91" t="str">
        <f>申込一覧表!AR13</f>
        <v>999:99.99</v>
      </c>
    </row>
    <row r="92" spans="1:7">
      <c r="A92" t="str">
        <f>IF(申込一覧表!J14="","",申込一覧表!Z14)</f>
        <v/>
      </c>
      <c r="B92" t="str">
        <f>申込一覧表!AI14</f>
        <v/>
      </c>
      <c r="C92" t="str">
        <f>IF(A92="","",申込一覧表!AM14)</f>
        <v/>
      </c>
      <c r="D92" t="str">
        <f>申込一覧表!AC14</f>
        <v/>
      </c>
      <c r="E92">
        <v>0</v>
      </c>
      <c r="F92">
        <v>0</v>
      </c>
      <c r="G92" t="str">
        <f>申込一覧表!AR14</f>
        <v>999:99.99</v>
      </c>
    </row>
    <row r="93" spans="1:7">
      <c r="A93" t="str">
        <f>IF(申込一覧表!J15="","",申込一覧表!Z15)</f>
        <v/>
      </c>
      <c r="B93" t="str">
        <f>申込一覧表!AI15</f>
        <v/>
      </c>
      <c r="C93" t="str">
        <f>IF(A93="","",申込一覧表!AM15)</f>
        <v/>
      </c>
      <c r="D93" t="str">
        <f>申込一覧表!AC15</f>
        <v/>
      </c>
      <c r="E93">
        <v>0</v>
      </c>
      <c r="F93">
        <v>0</v>
      </c>
      <c r="G93" t="str">
        <f>申込一覧表!AR15</f>
        <v>999:99.99</v>
      </c>
    </row>
    <row r="94" spans="1:7">
      <c r="A94" t="str">
        <f>IF(申込一覧表!J16="","",申込一覧表!Z16)</f>
        <v/>
      </c>
      <c r="B94" t="str">
        <f>申込一覧表!AI16</f>
        <v/>
      </c>
      <c r="C94" t="str">
        <f>IF(A94="","",申込一覧表!AM16)</f>
        <v/>
      </c>
      <c r="D94" t="str">
        <f>申込一覧表!AC16</f>
        <v/>
      </c>
      <c r="E94">
        <v>0</v>
      </c>
      <c r="F94">
        <v>0</v>
      </c>
      <c r="G94" t="str">
        <f>申込一覧表!AR16</f>
        <v>999:99.99</v>
      </c>
    </row>
    <row r="95" spans="1:7">
      <c r="A95" t="str">
        <f>IF(申込一覧表!J17="","",申込一覧表!Z17)</f>
        <v/>
      </c>
      <c r="B95" t="str">
        <f>申込一覧表!AI17</f>
        <v/>
      </c>
      <c r="C95" t="str">
        <f>IF(A95="","",申込一覧表!AM17)</f>
        <v/>
      </c>
      <c r="D95" t="str">
        <f>申込一覧表!AC17</f>
        <v/>
      </c>
      <c r="E95">
        <v>0</v>
      </c>
      <c r="F95">
        <v>0</v>
      </c>
      <c r="G95" t="str">
        <f>申込一覧表!AR17</f>
        <v>999:99.99</v>
      </c>
    </row>
    <row r="96" spans="1:7">
      <c r="A96" t="str">
        <f>IF(申込一覧表!J18="","",申込一覧表!Z18)</f>
        <v/>
      </c>
      <c r="B96" t="str">
        <f>申込一覧表!AI18</f>
        <v/>
      </c>
      <c r="C96" t="str">
        <f>IF(A96="","",申込一覧表!AM18)</f>
        <v/>
      </c>
      <c r="D96" t="str">
        <f>申込一覧表!AC18</f>
        <v/>
      </c>
      <c r="E96">
        <v>0</v>
      </c>
      <c r="F96">
        <v>0</v>
      </c>
      <c r="G96" t="str">
        <f>申込一覧表!AR18</f>
        <v>999:99.99</v>
      </c>
    </row>
    <row r="97" spans="1:7">
      <c r="A97" t="str">
        <f>IF(申込一覧表!J19="","",申込一覧表!Z19)</f>
        <v/>
      </c>
      <c r="B97" t="str">
        <f>申込一覧表!AI19</f>
        <v/>
      </c>
      <c r="C97" t="str">
        <f>IF(A97="","",申込一覧表!AM19)</f>
        <v/>
      </c>
      <c r="D97" t="str">
        <f>申込一覧表!AC19</f>
        <v/>
      </c>
      <c r="E97">
        <v>0</v>
      </c>
      <c r="F97">
        <v>0</v>
      </c>
      <c r="G97" t="str">
        <f>申込一覧表!AR19</f>
        <v>999:99.99</v>
      </c>
    </row>
    <row r="98" spans="1:7">
      <c r="A98" t="str">
        <f>IF(申込一覧表!J20="","",申込一覧表!Z20)</f>
        <v/>
      </c>
      <c r="B98" t="str">
        <f>申込一覧表!AI20</f>
        <v/>
      </c>
      <c r="C98" t="str">
        <f>IF(A98="","",申込一覧表!AM20)</f>
        <v/>
      </c>
      <c r="D98" t="str">
        <f>申込一覧表!AC20</f>
        <v/>
      </c>
      <c r="E98">
        <v>0</v>
      </c>
      <c r="F98">
        <v>0</v>
      </c>
      <c r="G98" t="str">
        <f>申込一覧表!AR20</f>
        <v>999:99.99</v>
      </c>
    </row>
    <row r="99" spans="1:7">
      <c r="A99" t="str">
        <f>IF(申込一覧表!J21="","",申込一覧表!Z21)</f>
        <v/>
      </c>
      <c r="B99" t="str">
        <f>申込一覧表!AI21</f>
        <v/>
      </c>
      <c r="C99" t="str">
        <f>IF(A99="","",申込一覧表!AM21)</f>
        <v/>
      </c>
      <c r="D99" t="str">
        <f>申込一覧表!AC21</f>
        <v/>
      </c>
      <c r="E99">
        <v>0</v>
      </c>
      <c r="F99">
        <v>0</v>
      </c>
      <c r="G99" t="str">
        <f>申込一覧表!AR21</f>
        <v>999:99.99</v>
      </c>
    </row>
    <row r="100" spans="1:7">
      <c r="A100" t="str">
        <f>IF(申込一覧表!J22="","",申込一覧表!Z22)</f>
        <v/>
      </c>
      <c r="B100" t="str">
        <f>申込一覧表!AI22</f>
        <v/>
      </c>
      <c r="C100" t="str">
        <f>IF(A100="","",申込一覧表!AM22)</f>
        <v/>
      </c>
      <c r="D100" t="str">
        <f>申込一覧表!AC22</f>
        <v/>
      </c>
      <c r="E100">
        <v>0</v>
      </c>
      <c r="F100">
        <v>0</v>
      </c>
      <c r="G100" t="str">
        <f>申込一覧表!AR22</f>
        <v>999:99.99</v>
      </c>
    </row>
    <row r="101" spans="1:7">
      <c r="A101" t="str">
        <f>IF(申込一覧表!J23="","",申込一覧表!Z23)</f>
        <v/>
      </c>
      <c r="B101" t="str">
        <f>申込一覧表!AI23</f>
        <v/>
      </c>
      <c r="C101" t="str">
        <f>IF(A101="","",申込一覧表!AM23)</f>
        <v/>
      </c>
      <c r="D101" t="str">
        <f>申込一覧表!AC23</f>
        <v/>
      </c>
      <c r="E101">
        <v>0</v>
      </c>
      <c r="F101">
        <v>0</v>
      </c>
      <c r="G101" t="str">
        <f>申込一覧表!AR23</f>
        <v>999:99.99</v>
      </c>
    </row>
    <row r="102" spans="1:7">
      <c r="A102" t="str">
        <f>IF(申込一覧表!J24="","",申込一覧表!Z24)</f>
        <v/>
      </c>
      <c r="B102" t="str">
        <f>申込一覧表!AI24</f>
        <v/>
      </c>
      <c r="C102" t="str">
        <f>IF(A102="","",申込一覧表!AM24)</f>
        <v/>
      </c>
      <c r="D102" t="str">
        <f>申込一覧表!AC24</f>
        <v/>
      </c>
      <c r="E102">
        <v>0</v>
      </c>
      <c r="F102">
        <v>0</v>
      </c>
      <c r="G102" t="str">
        <f>申込一覧表!AR24</f>
        <v>999:99.99</v>
      </c>
    </row>
    <row r="103" spans="1:7">
      <c r="A103" t="str">
        <f>IF(申込一覧表!J25="","",申込一覧表!Z25)</f>
        <v/>
      </c>
      <c r="B103" t="str">
        <f>申込一覧表!AI25</f>
        <v/>
      </c>
      <c r="C103" t="str">
        <f>IF(A103="","",申込一覧表!AM25)</f>
        <v/>
      </c>
      <c r="D103" t="str">
        <f>申込一覧表!AC25</f>
        <v/>
      </c>
      <c r="E103">
        <v>0</v>
      </c>
      <c r="F103">
        <v>0</v>
      </c>
      <c r="G103" t="str">
        <f>申込一覧表!AR25</f>
        <v>999:99.99</v>
      </c>
    </row>
    <row r="104" spans="1:7">
      <c r="A104" t="str">
        <f>IF(申込一覧表!J26="","",申込一覧表!Z26)</f>
        <v/>
      </c>
      <c r="B104" t="str">
        <f>申込一覧表!AI26</f>
        <v/>
      </c>
      <c r="C104" t="str">
        <f>IF(A104="","",申込一覧表!AM26)</f>
        <v/>
      </c>
      <c r="D104" t="str">
        <f>申込一覧表!AC26</f>
        <v/>
      </c>
      <c r="E104">
        <v>0</v>
      </c>
      <c r="F104">
        <v>0</v>
      </c>
      <c r="G104" t="str">
        <f>申込一覧表!AR26</f>
        <v>999:99.99</v>
      </c>
    </row>
    <row r="105" spans="1:7">
      <c r="A105" t="str">
        <f>IF(申込一覧表!J27="","",申込一覧表!Z27)</f>
        <v/>
      </c>
      <c r="B105" t="str">
        <f>申込一覧表!AI27</f>
        <v/>
      </c>
      <c r="C105" t="str">
        <f>IF(A105="","",申込一覧表!AM27)</f>
        <v/>
      </c>
      <c r="D105" t="str">
        <f>申込一覧表!AC27</f>
        <v/>
      </c>
      <c r="E105">
        <v>0</v>
      </c>
      <c r="F105">
        <v>0</v>
      </c>
      <c r="G105" t="str">
        <f>申込一覧表!AR27</f>
        <v>999:99.99</v>
      </c>
    </row>
    <row r="106" spans="1:7">
      <c r="A106" t="str">
        <f>IF(申込一覧表!J28="","",申込一覧表!Z28)</f>
        <v/>
      </c>
      <c r="B106" t="str">
        <f>申込一覧表!AI28</f>
        <v/>
      </c>
      <c r="C106" t="str">
        <f>IF(A106="","",申込一覧表!AM28)</f>
        <v/>
      </c>
      <c r="D106" t="str">
        <f>申込一覧表!AC28</f>
        <v/>
      </c>
      <c r="E106">
        <v>0</v>
      </c>
      <c r="F106">
        <v>0</v>
      </c>
      <c r="G106" t="str">
        <f>申込一覧表!AR28</f>
        <v>999:99.99</v>
      </c>
    </row>
    <row r="107" spans="1:7">
      <c r="A107" t="str">
        <f>IF(申込一覧表!J29="","",申込一覧表!Z29)</f>
        <v/>
      </c>
      <c r="B107" t="str">
        <f>申込一覧表!AI29</f>
        <v/>
      </c>
      <c r="C107" t="str">
        <f>IF(A107="","",申込一覧表!AM29)</f>
        <v/>
      </c>
      <c r="D107" t="str">
        <f>申込一覧表!AC29</f>
        <v/>
      </c>
      <c r="E107">
        <v>0</v>
      </c>
      <c r="F107">
        <v>0</v>
      </c>
      <c r="G107" t="str">
        <f>申込一覧表!AR29</f>
        <v>999:99.99</v>
      </c>
    </row>
    <row r="108" spans="1:7">
      <c r="A108" t="str">
        <f>IF(申込一覧表!J30="","",申込一覧表!Z30)</f>
        <v/>
      </c>
      <c r="B108" t="str">
        <f>申込一覧表!AI30</f>
        <v/>
      </c>
      <c r="C108" t="str">
        <f>IF(A108="","",申込一覧表!AM30)</f>
        <v/>
      </c>
      <c r="D108" t="str">
        <f>申込一覧表!AC30</f>
        <v/>
      </c>
      <c r="E108">
        <v>0</v>
      </c>
      <c r="F108">
        <v>0</v>
      </c>
      <c r="G108" t="str">
        <f>申込一覧表!AR30</f>
        <v>999:99.99</v>
      </c>
    </row>
    <row r="109" spans="1:7">
      <c r="A109" t="str">
        <f>IF(申込一覧表!J31="","",申込一覧表!Z31)</f>
        <v/>
      </c>
      <c r="B109" t="str">
        <f>申込一覧表!AI31</f>
        <v/>
      </c>
      <c r="C109" t="str">
        <f>IF(A109="","",申込一覧表!AM31)</f>
        <v/>
      </c>
      <c r="D109" t="str">
        <f>申込一覧表!AC31</f>
        <v/>
      </c>
      <c r="E109">
        <v>0</v>
      </c>
      <c r="F109">
        <v>0</v>
      </c>
      <c r="G109" t="str">
        <f>申込一覧表!AR31</f>
        <v>999:99.99</v>
      </c>
    </row>
    <row r="110" spans="1:7">
      <c r="A110" t="str">
        <f>IF(申込一覧表!J32="","",申込一覧表!Z32)</f>
        <v/>
      </c>
      <c r="B110" t="str">
        <f>申込一覧表!AI32</f>
        <v/>
      </c>
      <c r="C110" t="str">
        <f>IF(A110="","",申込一覧表!AM32)</f>
        <v/>
      </c>
      <c r="D110" t="str">
        <f>申込一覧表!AC32</f>
        <v/>
      </c>
      <c r="E110">
        <v>0</v>
      </c>
      <c r="F110">
        <v>0</v>
      </c>
      <c r="G110" t="str">
        <f>申込一覧表!AR32</f>
        <v>999:99.99</v>
      </c>
    </row>
    <row r="111" spans="1:7">
      <c r="A111" t="str">
        <f>IF(申込一覧表!J33="","",申込一覧表!Z33)</f>
        <v/>
      </c>
      <c r="B111" t="str">
        <f>申込一覧表!AI33</f>
        <v/>
      </c>
      <c r="C111" t="str">
        <f>IF(A111="","",申込一覧表!AM33)</f>
        <v/>
      </c>
      <c r="D111" t="str">
        <f>申込一覧表!AC33</f>
        <v/>
      </c>
      <c r="E111">
        <v>0</v>
      </c>
      <c r="F111">
        <v>0</v>
      </c>
      <c r="G111" t="str">
        <f>申込一覧表!AR33</f>
        <v>999:99.99</v>
      </c>
    </row>
    <row r="112" spans="1:7">
      <c r="A112" t="str">
        <f>IF(申込一覧表!J34="","",申込一覧表!Z34)</f>
        <v/>
      </c>
      <c r="B112" t="str">
        <f>申込一覧表!AI34</f>
        <v/>
      </c>
      <c r="C112" t="str">
        <f>IF(A112="","",申込一覧表!AM34)</f>
        <v/>
      </c>
      <c r="D112" t="str">
        <f>申込一覧表!AC34</f>
        <v/>
      </c>
      <c r="E112">
        <v>0</v>
      </c>
      <c r="F112">
        <v>0</v>
      </c>
      <c r="G112" t="str">
        <f>申込一覧表!AR34</f>
        <v>999:99.99</v>
      </c>
    </row>
    <row r="113" spans="1:7">
      <c r="A113" t="str">
        <f>IF(申込一覧表!J35="","",申込一覧表!Z35)</f>
        <v/>
      </c>
      <c r="B113" t="str">
        <f>申込一覧表!AI35</f>
        <v/>
      </c>
      <c r="C113" t="str">
        <f>IF(A113="","",申込一覧表!AM35)</f>
        <v/>
      </c>
      <c r="D113" t="str">
        <f>申込一覧表!AC35</f>
        <v/>
      </c>
      <c r="E113">
        <v>0</v>
      </c>
      <c r="F113">
        <v>0</v>
      </c>
      <c r="G113" t="str">
        <f>申込一覧表!AR35</f>
        <v>999:99.99</v>
      </c>
    </row>
    <row r="114" spans="1:7">
      <c r="A114" t="str">
        <f>IF(申込一覧表!J36="","",申込一覧表!Z36)</f>
        <v/>
      </c>
      <c r="B114" t="str">
        <f>申込一覧表!AI36</f>
        <v/>
      </c>
      <c r="C114" t="str">
        <f>IF(A114="","",申込一覧表!AM36)</f>
        <v/>
      </c>
      <c r="D114" t="str">
        <f>申込一覧表!AC36</f>
        <v/>
      </c>
      <c r="E114">
        <v>0</v>
      </c>
      <c r="F114">
        <v>0</v>
      </c>
      <c r="G114" t="str">
        <f>申込一覧表!AR36</f>
        <v>999:99.99</v>
      </c>
    </row>
    <row r="115" spans="1:7">
      <c r="A115" t="str">
        <f>IF(申込一覧表!J37="","",申込一覧表!Z37)</f>
        <v/>
      </c>
      <c r="B115" t="str">
        <f>申込一覧表!AI37</f>
        <v/>
      </c>
      <c r="C115" t="str">
        <f>IF(A115="","",申込一覧表!AM37)</f>
        <v/>
      </c>
      <c r="D115" t="str">
        <f>申込一覧表!AC37</f>
        <v/>
      </c>
      <c r="E115">
        <v>0</v>
      </c>
      <c r="F115">
        <v>0</v>
      </c>
      <c r="G115" t="str">
        <f>申込一覧表!AR37</f>
        <v>999:99.99</v>
      </c>
    </row>
    <row r="116" spans="1:7">
      <c r="A116" t="str">
        <f>IF(申込一覧表!J38="","",申込一覧表!Z38)</f>
        <v/>
      </c>
      <c r="B116" t="str">
        <f>申込一覧表!AI38</f>
        <v/>
      </c>
      <c r="C116" t="str">
        <f>IF(A116="","",申込一覧表!AM38)</f>
        <v/>
      </c>
      <c r="D116" t="str">
        <f>申込一覧表!AC38</f>
        <v/>
      </c>
      <c r="E116">
        <v>0</v>
      </c>
      <c r="F116">
        <v>0</v>
      </c>
      <c r="G116" t="str">
        <f>申込一覧表!AR38</f>
        <v>999:99.99</v>
      </c>
    </row>
    <row r="117" spans="1:7">
      <c r="A117" t="str">
        <f>IF(申込一覧表!J39="","",申込一覧表!Z39)</f>
        <v/>
      </c>
      <c r="B117" t="str">
        <f>申込一覧表!AI39</f>
        <v/>
      </c>
      <c r="C117" t="str">
        <f>IF(A117="","",申込一覧表!AM39)</f>
        <v/>
      </c>
      <c r="D117" t="str">
        <f>申込一覧表!AC39</f>
        <v/>
      </c>
      <c r="E117">
        <v>0</v>
      </c>
      <c r="F117">
        <v>0</v>
      </c>
      <c r="G117" t="str">
        <f>申込一覧表!AR39</f>
        <v>999:99.99</v>
      </c>
    </row>
    <row r="118" spans="1:7">
      <c r="A118" t="str">
        <f>IF(申込一覧表!J40="","",申込一覧表!Z40)</f>
        <v/>
      </c>
      <c r="B118" t="str">
        <f>申込一覧表!AI40</f>
        <v/>
      </c>
      <c r="C118" t="str">
        <f>IF(A118="","",申込一覧表!AM40)</f>
        <v/>
      </c>
      <c r="D118" t="str">
        <f>申込一覧表!AC40</f>
        <v/>
      </c>
      <c r="E118">
        <v>0</v>
      </c>
      <c r="F118">
        <v>0</v>
      </c>
      <c r="G118" t="str">
        <f>申込一覧表!AR40</f>
        <v>999:99.99</v>
      </c>
    </row>
    <row r="119" spans="1:7">
      <c r="A119" t="str">
        <f>IF(申込一覧表!J41="","",申込一覧表!Z41)</f>
        <v/>
      </c>
      <c r="B119" t="str">
        <f>申込一覧表!AI41</f>
        <v/>
      </c>
      <c r="C119" t="str">
        <f>IF(A119="","",申込一覧表!AM41)</f>
        <v/>
      </c>
      <c r="D119" t="str">
        <f>申込一覧表!AC41</f>
        <v/>
      </c>
      <c r="E119">
        <v>0</v>
      </c>
      <c r="F119">
        <v>0</v>
      </c>
      <c r="G119" t="str">
        <f>申込一覧表!AR41</f>
        <v>999:99.99</v>
      </c>
    </row>
    <row r="120" spans="1:7">
      <c r="A120" t="str">
        <f>IF(申込一覧表!J42="","",申込一覧表!Z42)</f>
        <v/>
      </c>
      <c r="B120" t="str">
        <f>申込一覧表!AI42</f>
        <v/>
      </c>
      <c r="C120" t="str">
        <f>IF(A120="","",申込一覧表!AM42)</f>
        <v/>
      </c>
      <c r="D120" t="str">
        <f>申込一覧表!AC42</f>
        <v/>
      </c>
      <c r="E120">
        <v>0</v>
      </c>
      <c r="F120">
        <v>0</v>
      </c>
      <c r="G120" t="str">
        <f>申込一覧表!AR42</f>
        <v>999:99.99</v>
      </c>
    </row>
    <row r="121" spans="1:7">
      <c r="A121" t="str">
        <f>IF(申込一覧表!J43="","",申込一覧表!Z43)</f>
        <v/>
      </c>
      <c r="B121" t="str">
        <f>申込一覧表!AI43</f>
        <v/>
      </c>
      <c r="C121" t="str">
        <f>IF(A121="","",申込一覧表!AM43)</f>
        <v/>
      </c>
      <c r="D121" t="str">
        <f>申込一覧表!AC43</f>
        <v/>
      </c>
      <c r="E121">
        <v>0</v>
      </c>
      <c r="F121">
        <v>0</v>
      </c>
      <c r="G121" t="str">
        <f>申込一覧表!AR43</f>
        <v>999:99.99</v>
      </c>
    </row>
    <row r="122" spans="1:7">
      <c r="A122" t="str">
        <f>IF(申込一覧表!J44="","",申込一覧表!Z44)</f>
        <v/>
      </c>
      <c r="B122" t="str">
        <f>申込一覧表!AI44</f>
        <v/>
      </c>
      <c r="C122" t="str">
        <f>IF(A122="","",申込一覧表!AM44)</f>
        <v/>
      </c>
      <c r="D122" t="str">
        <f>申込一覧表!AC44</f>
        <v/>
      </c>
      <c r="E122">
        <v>0</v>
      </c>
      <c r="F122">
        <v>0</v>
      </c>
      <c r="G122" t="str">
        <f>申込一覧表!AR44</f>
        <v>999:99.99</v>
      </c>
    </row>
    <row r="123" spans="1:7">
      <c r="A123" s="118" t="str">
        <f>IF(申込一覧表!J45="","",申込一覧表!Z45)</f>
        <v/>
      </c>
      <c r="B123" s="118" t="str">
        <f>申込一覧表!AI45</f>
        <v/>
      </c>
      <c r="C123" s="118" t="str">
        <f>IF(A123="","",申込一覧表!AM45)</f>
        <v/>
      </c>
      <c r="D123" s="118" t="str">
        <f>申込一覧表!AC45</f>
        <v/>
      </c>
      <c r="E123" s="118">
        <v>0</v>
      </c>
      <c r="F123" s="118">
        <v>0</v>
      </c>
      <c r="G123" s="118" t="str">
        <f>申込一覧表!AR45</f>
        <v>999:99.99</v>
      </c>
    </row>
    <row r="125" spans="1:7">
      <c r="A125" s="118"/>
      <c r="B125" s="118"/>
      <c r="C125" s="118"/>
      <c r="D125" s="118"/>
      <c r="E125" s="118"/>
      <c r="F125" s="118"/>
      <c r="G125" s="118"/>
    </row>
    <row r="126" spans="1:7">
      <c r="A126" t="str">
        <f>IF(申込一覧表!J48="","",申込一覧表!Z48)</f>
        <v/>
      </c>
      <c r="B126" t="str">
        <f>IF(A126="","",申込一覧表!AI48)</f>
        <v/>
      </c>
      <c r="C126" t="str">
        <f>IF(A126="","",申込一覧表!AM48)</f>
        <v/>
      </c>
      <c r="D126" t="str">
        <f>申込一覧表!AC48</f>
        <v/>
      </c>
      <c r="E126">
        <v>0</v>
      </c>
      <c r="F126">
        <v>5</v>
      </c>
      <c r="G126" t="str">
        <f>申込一覧表!AR48</f>
        <v>999:99.99</v>
      </c>
    </row>
    <row r="127" spans="1:7">
      <c r="A127" t="str">
        <f>IF(申込一覧表!J49="","",申込一覧表!Z49)</f>
        <v/>
      </c>
      <c r="B127" t="str">
        <f>IF(A127="","",申込一覧表!AI49)</f>
        <v/>
      </c>
      <c r="C127" t="str">
        <f>IF(A127="","",申込一覧表!AM49)</f>
        <v/>
      </c>
      <c r="D127" t="str">
        <f>申込一覧表!AC49</f>
        <v/>
      </c>
      <c r="E127">
        <v>0</v>
      </c>
      <c r="F127">
        <v>5</v>
      </c>
      <c r="G127" t="str">
        <f>申込一覧表!AR49</f>
        <v>999:99.99</v>
      </c>
    </row>
    <row r="128" spans="1:7">
      <c r="A128" t="str">
        <f>IF(申込一覧表!J50="","",申込一覧表!Z50)</f>
        <v/>
      </c>
      <c r="B128" t="str">
        <f>IF(A128="","",申込一覧表!AI50)</f>
        <v/>
      </c>
      <c r="C128" t="str">
        <f>IF(A128="","",申込一覧表!AM50)</f>
        <v/>
      </c>
      <c r="D128" t="str">
        <f>申込一覧表!AC50</f>
        <v/>
      </c>
      <c r="E128">
        <v>0</v>
      </c>
      <c r="F128">
        <v>5</v>
      </c>
      <c r="G128" t="str">
        <f>申込一覧表!AR50</f>
        <v>999:99.99</v>
      </c>
    </row>
    <row r="129" spans="1:7">
      <c r="A129" t="str">
        <f>IF(申込一覧表!J51="","",申込一覧表!Z51)</f>
        <v/>
      </c>
      <c r="B129" t="str">
        <f>IF(A129="","",申込一覧表!AI51)</f>
        <v/>
      </c>
      <c r="C129" t="str">
        <f>IF(A129="","",申込一覧表!AM51)</f>
        <v/>
      </c>
      <c r="D129" t="str">
        <f>申込一覧表!AC51</f>
        <v/>
      </c>
      <c r="E129">
        <v>0</v>
      </c>
      <c r="F129">
        <v>5</v>
      </c>
      <c r="G129" t="str">
        <f>申込一覧表!AR51</f>
        <v>999:99.99</v>
      </c>
    </row>
    <row r="130" spans="1:7">
      <c r="A130" t="str">
        <f>IF(申込一覧表!J52="","",申込一覧表!Z52)</f>
        <v/>
      </c>
      <c r="B130" t="str">
        <f>IF(A130="","",申込一覧表!AI52)</f>
        <v/>
      </c>
      <c r="C130" t="str">
        <f>IF(A130="","",申込一覧表!AM52)</f>
        <v/>
      </c>
      <c r="D130" t="str">
        <f>申込一覧表!AC52</f>
        <v/>
      </c>
      <c r="E130">
        <v>0</v>
      </c>
      <c r="F130">
        <v>5</v>
      </c>
      <c r="G130" t="str">
        <f>申込一覧表!AR52</f>
        <v>999:99.99</v>
      </c>
    </row>
    <row r="131" spans="1:7">
      <c r="A131" t="str">
        <f>IF(申込一覧表!J53="","",申込一覧表!Z53)</f>
        <v/>
      </c>
      <c r="B131" t="str">
        <f>IF(A131="","",申込一覧表!AI53)</f>
        <v/>
      </c>
      <c r="C131" t="str">
        <f>IF(A131="","",申込一覧表!AM53)</f>
        <v/>
      </c>
      <c r="D131" t="str">
        <f>申込一覧表!AC53</f>
        <v/>
      </c>
      <c r="E131">
        <v>0</v>
      </c>
      <c r="F131">
        <v>5</v>
      </c>
      <c r="G131" t="str">
        <f>申込一覧表!AR53</f>
        <v>999:99.99</v>
      </c>
    </row>
    <row r="132" spans="1:7">
      <c r="A132" t="str">
        <f>IF(申込一覧表!J54="","",申込一覧表!Z54)</f>
        <v/>
      </c>
      <c r="B132" t="str">
        <f>IF(A132="","",申込一覧表!AI54)</f>
        <v/>
      </c>
      <c r="C132" t="str">
        <f>IF(A132="","",申込一覧表!AM54)</f>
        <v/>
      </c>
      <c r="D132" t="str">
        <f>申込一覧表!AC54</f>
        <v/>
      </c>
      <c r="E132">
        <v>0</v>
      </c>
      <c r="F132">
        <v>5</v>
      </c>
      <c r="G132" t="str">
        <f>申込一覧表!AR54</f>
        <v>999:99.99</v>
      </c>
    </row>
    <row r="133" spans="1:7">
      <c r="A133" t="str">
        <f>IF(申込一覧表!J55="","",申込一覧表!Z55)</f>
        <v/>
      </c>
      <c r="B133" t="str">
        <f>IF(A133="","",申込一覧表!AI55)</f>
        <v/>
      </c>
      <c r="C133" t="str">
        <f>IF(A133="","",申込一覧表!AM55)</f>
        <v/>
      </c>
      <c r="D133" t="str">
        <f>申込一覧表!AC55</f>
        <v/>
      </c>
      <c r="E133">
        <v>0</v>
      </c>
      <c r="F133">
        <v>5</v>
      </c>
      <c r="G133" t="str">
        <f>申込一覧表!AR55</f>
        <v>999:99.99</v>
      </c>
    </row>
    <row r="134" spans="1:7">
      <c r="A134" t="str">
        <f>IF(申込一覧表!J56="","",申込一覧表!Z56)</f>
        <v/>
      </c>
      <c r="B134" t="str">
        <f>IF(A134="","",申込一覧表!AI56)</f>
        <v/>
      </c>
      <c r="C134" t="str">
        <f>IF(A134="","",申込一覧表!AM56)</f>
        <v/>
      </c>
      <c r="D134" t="str">
        <f>申込一覧表!AC56</f>
        <v/>
      </c>
      <c r="E134">
        <v>0</v>
      </c>
      <c r="F134">
        <v>5</v>
      </c>
      <c r="G134" t="str">
        <f>申込一覧表!AR56</f>
        <v>999:99.99</v>
      </c>
    </row>
    <row r="135" spans="1:7">
      <c r="A135" t="str">
        <f>IF(申込一覧表!J57="","",申込一覧表!Z57)</f>
        <v/>
      </c>
      <c r="B135" t="str">
        <f>IF(A135="","",申込一覧表!AI57)</f>
        <v/>
      </c>
      <c r="C135" t="str">
        <f>IF(A135="","",申込一覧表!AM57)</f>
        <v/>
      </c>
      <c r="D135" t="str">
        <f>申込一覧表!AC57</f>
        <v/>
      </c>
      <c r="E135">
        <v>0</v>
      </c>
      <c r="F135">
        <v>5</v>
      </c>
      <c r="G135" t="str">
        <f>申込一覧表!AR57</f>
        <v>999:99.99</v>
      </c>
    </row>
    <row r="136" spans="1:7">
      <c r="A136" t="str">
        <f>IF(申込一覧表!J58="","",申込一覧表!Z58)</f>
        <v/>
      </c>
      <c r="B136" t="str">
        <f>IF(A136="","",申込一覧表!AI58)</f>
        <v/>
      </c>
      <c r="C136" t="str">
        <f>IF(A136="","",申込一覧表!AM58)</f>
        <v/>
      </c>
      <c r="D136" t="str">
        <f>申込一覧表!AC58</f>
        <v/>
      </c>
      <c r="E136">
        <v>0</v>
      </c>
      <c r="F136">
        <v>5</v>
      </c>
      <c r="G136" t="str">
        <f>申込一覧表!AR58</f>
        <v>999:99.99</v>
      </c>
    </row>
    <row r="137" spans="1:7">
      <c r="A137" t="str">
        <f>IF(申込一覧表!J59="","",申込一覧表!Z59)</f>
        <v/>
      </c>
      <c r="B137" t="str">
        <f>IF(A137="","",申込一覧表!AI59)</f>
        <v/>
      </c>
      <c r="C137" t="str">
        <f>IF(A137="","",申込一覧表!AM59)</f>
        <v/>
      </c>
      <c r="D137" t="str">
        <f>申込一覧表!AC59</f>
        <v/>
      </c>
      <c r="E137">
        <v>0</v>
      </c>
      <c r="F137">
        <v>5</v>
      </c>
      <c r="G137" t="str">
        <f>申込一覧表!AR59</f>
        <v>999:99.99</v>
      </c>
    </row>
    <row r="138" spans="1:7">
      <c r="A138" t="str">
        <f>IF(申込一覧表!J60="","",申込一覧表!Z60)</f>
        <v/>
      </c>
      <c r="B138" t="str">
        <f>IF(A138="","",申込一覧表!AI60)</f>
        <v/>
      </c>
      <c r="C138" t="str">
        <f>IF(A138="","",申込一覧表!AM60)</f>
        <v/>
      </c>
      <c r="D138" t="str">
        <f>申込一覧表!AC60</f>
        <v/>
      </c>
      <c r="E138">
        <v>0</v>
      </c>
      <c r="F138">
        <v>5</v>
      </c>
      <c r="G138" t="str">
        <f>申込一覧表!AR60</f>
        <v>999:99.99</v>
      </c>
    </row>
    <row r="139" spans="1:7">
      <c r="A139" t="str">
        <f>IF(申込一覧表!J61="","",申込一覧表!Z61)</f>
        <v/>
      </c>
      <c r="B139" t="str">
        <f>IF(A139="","",申込一覧表!AI61)</f>
        <v/>
      </c>
      <c r="C139" t="str">
        <f>IF(A139="","",申込一覧表!AM61)</f>
        <v/>
      </c>
      <c r="D139" t="str">
        <f>申込一覧表!AC61</f>
        <v/>
      </c>
      <c r="E139">
        <v>0</v>
      </c>
      <c r="F139">
        <v>5</v>
      </c>
      <c r="G139" t="str">
        <f>申込一覧表!AR61</f>
        <v>999:99.99</v>
      </c>
    </row>
    <row r="140" spans="1:7">
      <c r="A140" t="str">
        <f>IF(申込一覧表!J62="","",申込一覧表!Z62)</f>
        <v/>
      </c>
      <c r="B140" t="str">
        <f>IF(A140="","",申込一覧表!AI62)</f>
        <v/>
      </c>
      <c r="C140" t="str">
        <f>IF(A140="","",申込一覧表!AM62)</f>
        <v/>
      </c>
      <c r="D140" t="str">
        <f>申込一覧表!AC62</f>
        <v/>
      </c>
      <c r="E140">
        <v>0</v>
      </c>
      <c r="F140">
        <v>5</v>
      </c>
      <c r="G140" t="str">
        <f>申込一覧表!AR62</f>
        <v>999:99.99</v>
      </c>
    </row>
    <row r="141" spans="1:7">
      <c r="A141" t="str">
        <f>IF(申込一覧表!J63="","",申込一覧表!Z63)</f>
        <v/>
      </c>
      <c r="B141" t="str">
        <f>IF(A141="","",申込一覧表!AI63)</f>
        <v/>
      </c>
      <c r="C141" t="str">
        <f>IF(A141="","",申込一覧表!AM63)</f>
        <v/>
      </c>
      <c r="D141" t="str">
        <f>申込一覧表!AC63</f>
        <v/>
      </c>
      <c r="E141">
        <v>0</v>
      </c>
      <c r="F141">
        <v>5</v>
      </c>
      <c r="G141" t="str">
        <f>申込一覧表!AR63</f>
        <v>999:99.99</v>
      </c>
    </row>
    <row r="142" spans="1:7">
      <c r="A142" t="str">
        <f>IF(申込一覧表!J64="","",申込一覧表!Z64)</f>
        <v/>
      </c>
      <c r="B142" t="str">
        <f>IF(A142="","",申込一覧表!AI64)</f>
        <v/>
      </c>
      <c r="C142" t="str">
        <f>IF(A142="","",申込一覧表!AM64)</f>
        <v/>
      </c>
      <c r="D142" t="str">
        <f>申込一覧表!AC64</f>
        <v/>
      </c>
      <c r="E142">
        <v>0</v>
      </c>
      <c r="F142">
        <v>5</v>
      </c>
      <c r="G142" t="str">
        <f>申込一覧表!AR64</f>
        <v>999:99.99</v>
      </c>
    </row>
    <row r="143" spans="1:7">
      <c r="A143" t="str">
        <f>IF(申込一覧表!J65="","",申込一覧表!Z65)</f>
        <v/>
      </c>
      <c r="B143" t="str">
        <f>IF(A143="","",申込一覧表!AI65)</f>
        <v/>
      </c>
      <c r="C143" t="str">
        <f>IF(A143="","",申込一覧表!AM65)</f>
        <v/>
      </c>
      <c r="D143" t="str">
        <f>申込一覧表!AC65</f>
        <v/>
      </c>
      <c r="E143">
        <v>0</v>
      </c>
      <c r="F143">
        <v>5</v>
      </c>
      <c r="G143" t="str">
        <f>申込一覧表!AR65</f>
        <v>999:99.99</v>
      </c>
    </row>
    <row r="144" spans="1:7">
      <c r="A144" t="str">
        <f>IF(申込一覧表!J66="","",申込一覧表!Z66)</f>
        <v/>
      </c>
      <c r="B144" t="str">
        <f>IF(A144="","",申込一覧表!AI66)</f>
        <v/>
      </c>
      <c r="C144" t="str">
        <f>IF(A144="","",申込一覧表!AM66)</f>
        <v/>
      </c>
      <c r="D144" t="str">
        <f>申込一覧表!AC66</f>
        <v/>
      </c>
      <c r="E144">
        <v>0</v>
      </c>
      <c r="F144">
        <v>5</v>
      </c>
      <c r="G144" t="str">
        <f>申込一覧表!AR66</f>
        <v>999:99.99</v>
      </c>
    </row>
    <row r="145" spans="1:7">
      <c r="A145" t="str">
        <f>IF(申込一覧表!J67="","",申込一覧表!Z67)</f>
        <v/>
      </c>
      <c r="B145" t="str">
        <f>IF(A145="","",申込一覧表!AI67)</f>
        <v/>
      </c>
      <c r="C145" t="str">
        <f>IF(A145="","",申込一覧表!AM67)</f>
        <v/>
      </c>
      <c r="D145" t="str">
        <f>申込一覧表!AC67</f>
        <v/>
      </c>
      <c r="E145">
        <v>0</v>
      </c>
      <c r="F145">
        <v>5</v>
      </c>
      <c r="G145" t="str">
        <f>申込一覧表!AR67</f>
        <v>999:99.99</v>
      </c>
    </row>
    <row r="146" spans="1:7">
      <c r="A146" t="str">
        <f>IF(申込一覧表!J68="","",申込一覧表!Z68)</f>
        <v/>
      </c>
      <c r="B146" t="str">
        <f>IF(A146="","",申込一覧表!AI68)</f>
        <v/>
      </c>
      <c r="C146" t="str">
        <f>IF(A146="","",申込一覧表!AM68)</f>
        <v/>
      </c>
      <c r="D146" t="str">
        <f>申込一覧表!AC68</f>
        <v/>
      </c>
      <c r="E146">
        <v>0</v>
      </c>
      <c r="F146">
        <v>5</v>
      </c>
      <c r="G146" t="str">
        <f>申込一覧表!AR68</f>
        <v>999:99.99</v>
      </c>
    </row>
    <row r="147" spans="1:7">
      <c r="A147" t="str">
        <f>IF(申込一覧表!J69="","",申込一覧表!Z69)</f>
        <v/>
      </c>
      <c r="B147" t="str">
        <f>IF(A147="","",申込一覧表!AI69)</f>
        <v/>
      </c>
      <c r="C147" t="str">
        <f>IF(A147="","",申込一覧表!AM69)</f>
        <v/>
      </c>
      <c r="D147" t="str">
        <f>申込一覧表!AC69</f>
        <v/>
      </c>
      <c r="E147">
        <v>0</v>
      </c>
      <c r="F147">
        <v>5</v>
      </c>
      <c r="G147" t="str">
        <f>申込一覧表!AR69</f>
        <v>999:99.99</v>
      </c>
    </row>
    <row r="148" spans="1:7">
      <c r="A148" t="str">
        <f>IF(申込一覧表!J70="","",申込一覧表!Z70)</f>
        <v/>
      </c>
      <c r="B148" t="str">
        <f>IF(A148="","",申込一覧表!AI70)</f>
        <v/>
      </c>
      <c r="C148" t="str">
        <f>IF(A148="","",申込一覧表!AM70)</f>
        <v/>
      </c>
      <c r="D148" t="str">
        <f>申込一覧表!AC70</f>
        <v/>
      </c>
      <c r="E148">
        <v>0</v>
      </c>
      <c r="F148">
        <v>5</v>
      </c>
      <c r="G148" t="str">
        <f>申込一覧表!AR70</f>
        <v>999:99.99</v>
      </c>
    </row>
    <row r="149" spans="1:7">
      <c r="A149" t="str">
        <f>IF(申込一覧表!J71="","",申込一覧表!Z71)</f>
        <v/>
      </c>
      <c r="B149" t="str">
        <f>IF(A149="","",申込一覧表!AI71)</f>
        <v/>
      </c>
      <c r="C149" t="str">
        <f>IF(A149="","",申込一覧表!AM71)</f>
        <v/>
      </c>
      <c r="D149" t="str">
        <f>申込一覧表!AC71</f>
        <v/>
      </c>
      <c r="E149">
        <v>0</v>
      </c>
      <c r="F149">
        <v>5</v>
      </c>
      <c r="G149" t="str">
        <f>申込一覧表!AR71</f>
        <v>999:99.99</v>
      </c>
    </row>
    <row r="150" spans="1:7">
      <c r="A150" t="str">
        <f>IF(申込一覧表!J72="","",申込一覧表!Z72)</f>
        <v/>
      </c>
      <c r="B150" t="str">
        <f>IF(A150="","",申込一覧表!AI72)</f>
        <v/>
      </c>
      <c r="C150" t="str">
        <f>IF(A150="","",申込一覧表!AM72)</f>
        <v/>
      </c>
      <c r="D150" t="str">
        <f>申込一覧表!AC72</f>
        <v/>
      </c>
      <c r="E150">
        <v>0</v>
      </c>
      <c r="F150">
        <v>5</v>
      </c>
      <c r="G150" t="str">
        <f>申込一覧表!AR72</f>
        <v>999:99.99</v>
      </c>
    </row>
    <row r="151" spans="1:7">
      <c r="A151" t="str">
        <f>IF(申込一覧表!J73="","",申込一覧表!Z73)</f>
        <v/>
      </c>
      <c r="B151" t="str">
        <f>IF(A151="","",申込一覧表!AI73)</f>
        <v/>
      </c>
      <c r="C151" t="str">
        <f>IF(A151="","",申込一覧表!AM73)</f>
        <v/>
      </c>
      <c r="D151" t="str">
        <f>申込一覧表!AC73</f>
        <v/>
      </c>
      <c r="E151">
        <v>0</v>
      </c>
      <c r="F151">
        <v>5</v>
      </c>
      <c r="G151" t="str">
        <f>申込一覧表!AR73</f>
        <v>999:99.99</v>
      </c>
    </row>
    <row r="152" spans="1:7">
      <c r="A152" t="str">
        <f>IF(申込一覧表!J74="","",申込一覧表!Z74)</f>
        <v/>
      </c>
      <c r="B152" t="str">
        <f>IF(A152="","",申込一覧表!AI74)</f>
        <v/>
      </c>
      <c r="C152" t="str">
        <f>IF(A152="","",申込一覧表!AM74)</f>
        <v/>
      </c>
      <c r="D152" t="str">
        <f>申込一覧表!AC74</f>
        <v/>
      </c>
      <c r="E152">
        <v>0</v>
      </c>
      <c r="F152">
        <v>5</v>
      </c>
      <c r="G152" t="str">
        <f>申込一覧表!AR74</f>
        <v>999:99.99</v>
      </c>
    </row>
    <row r="153" spans="1:7">
      <c r="A153" t="str">
        <f>IF(申込一覧表!J75="","",申込一覧表!Z75)</f>
        <v/>
      </c>
      <c r="B153" t="str">
        <f>IF(A153="","",申込一覧表!AI75)</f>
        <v/>
      </c>
      <c r="C153" t="str">
        <f>IF(A153="","",申込一覧表!AM75)</f>
        <v/>
      </c>
      <c r="D153" t="str">
        <f>申込一覧表!AC75</f>
        <v/>
      </c>
      <c r="E153">
        <v>0</v>
      </c>
      <c r="F153">
        <v>5</v>
      </c>
      <c r="G153" t="str">
        <f>申込一覧表!AR75</f>
        <v>999:99.99</v>
      </c>
    </row>
    <row r="154" spans="1:7">
      <c r="A154" t="str">
        <f>IF(申込一覧表!J76="","",申込一覧表!Z76)</f>
        <v/>
      </c>
      <c r="B154" t="str">
        <f>IF(A154="","",申込一覧表!AI76)</f>
        <v/>
      </c>
      <c r="C154" t="str">
        <f>IF(A154="","",申込一覧表!AM76)</f>
        <v/>
      </c>
      <c r="D154" t="str">
        <f>申込一覧表!AC76</f>
        <v/>
      </c>
      <c r="E154">
        <v>0</v>
      </c>
      <c r="F154">
        <v>5</v>
      </c>
      <c r="G154" t="str">
        <f>申込一覧表!AR76</f>
        <v>999:99.99</v>
      </c>
    </row>
    <row r="155" spans="1:7">
      <c r="A155" t="str">
        <f>IF(申込一覧表!J77="","",申込一覧表!Z77)</f>
        <v/>
      </c>
      <c r="B155" t="str">
        <f>IF(A155="","",申込一覧表!AI77)</f>
        <v/>
      </c>
      <c r="C155" t="str">
        <f>IF(A155="","",申込一覧表!AM77)</f>
        <v/>
      </c>
      <c r="D155" t="str">
        <f>申込一覧表!AC77</f>
        <v/>
      </c>
      <c r="E155">
        <v>0</v>
      </c>
      <c r="F155">
        <v>5</v>
      </c>
      <c r="G155" t="str">
        <f>申込一覧表!AR77</f>
        <v>999:99.99</v>
      </c>
    </row>
    <row r="156" spans="1:7">
      <c r="A156" t="str">
        <f>IF(申込一覧表!J78="","",申込一覧表!Z78)</f>
        <v/>
      </c>
      <c r="B156" t="str">
        <f>IF(A156="","",申込一覧表!AI78)</f>
        <v/>
      </c>
      <c r="C156" t="str">
        <f>IF(A156="","",申込一覧表!AM78)</f>
        <v/>
      </c>
      <c r="D156" t="str">
        <f>申込一覧表!AC78</f>
        <v/>
      </c>
      <c r="E156">
        <v>0</v>
      </c>
      <c r="F156">
        <v>5</v>
      </c>
      <c r="G156" t="str">
        <f>申込一覧表!AR78</f>
        <v>999:99.99</v>
      </c>
    </row>
    <row r="157" spans="1:7">
      <c r="A157" t="str">
        <f>IF(申込一覧表!J79="","",申込一覧表!Z79)</f>
        <v/>
      </c>
      <c r="B157" t="str">
        <f>IF(A157="","",申込一覧表!AI79)</f>
        <v/>
      </c>
      <c r="C157" t="str">
        <f>IF(A157="","",申込一覧表!AM79)</f>
        <v/>
      </c>
      <c r="D157" t="str">
        <f>申込一覧表!AC79</f>
        <v/>
      </c>
      <c r="E157">
        <v>0</v>
      </c>
      <c r="F157">
        <v>5</v>
      </c>
      <c r="G157" t="str">
        <f>申込一覧表!AR79</f>
        <v>999:99.99</v>
      </c>
    </row>
    <row r="158" spans="1:7">
      <c r="A158" t="str">
        <f>IF(申込一覧表!J80="","",申込一覧表!Z80)</f>
        <v/>
      </c>
      <c r="B158" t="str">
        <f>IF(A158="","",申込一覧表!AI80)</f>
        <v/>
      </c>
      <c r="C158" t="str">
        <f>IF(A158="","",申込一覧表!AM80)</f>
        <v/>
      </c>
      <c r="D158" t="str">
        <f>申込一覧表!AC80</f>
        <v/>
      </c>
      <c r="E158">
        <v>0</v>
      </c>
      <c r="F158">
        <v>5</v>
      </c>
      <c r="G158" t="str">
        <f>申込一覧表!AR80</f>
        <v>999:99.99</v>
      </c>
    </row>
    <row r="159" spans="1:7">
      <c r="A159" t="str">
        <f>IF(申込一覧表!J81="","",申込一覧表!Z81)</f>
        <v/>
      </c>
      <c r="B159" t="str">
        <f>IF(A159="","",申込一覧表!AI81)</f>
        <v/>
      </c>
      <c r="C159" t="str">
        <f>IF(A159="","",申込一覧表!AM81)</f>
        <v/>
      </c>
      <c r="D159" t="str">
        <f>申込一覧表!AC81</f>
        <v/>
      </c>
      <c r="E159">
        <v>0</v>
      </c>
      <c r="F159">
        <v>5</v>
      </c>
      <c r="G159" t="str">
        <f>申込一覧表!AR81</f>
        <v>999:99.99</v>
      </c>
    </row>
    <row r="160" spans="1:7">
      <c r="A160" t="str">
        <f>IF(申込一覧表!J82="","",申込一覧表!Z82)</f>
        <v/>
      </c>
      <c r="B160" t="str">
        <f>IF(A160="","",申込一覧表!AI82)</f>
        <v/>
      </c>
      <c r="C160" t="str">
        <f>IF(A160="","",申込一覧表!AM82)</f>
        <v/>
      </c>
      <c r="D160" t="str">
        <f>申込一覧表!AC82</f>
        <v/>
      </c>
      <c r="E160">
        <v>0</v>
      </c>
      <c r="F160">
        <v>5</v>
      </c>
      <c r="G160" t="str">
        <f>申込一覧表!AR82</f>
        <v>999:99.99</v>
      </c>
    </row>
    <row r="161" spans="1:7">
      <c r="A161" t="str">
        <f>IF(申込一覧表!J83="","",申込一覧表!Z83)</f>
        <v/>
      </c>
      <c r="B161" t="str">
        <f>IF(A161="","",申込一覧表!AI83)</f>
        <v/>
      </c>
      <c r="C161" t="str">
        <f>IF(A161="","",申込一覧表!AM83)</f>
        <v/>
      </c>
      <c r="D161" t="str">
        <f>申込一覧表!AC83</f>
        <v/>
      </c>
      <c r="E161">
        <v>0</v>
      </c>
      <c r="F161">
        <v>5</v>
      </c>
      <c r="G161" t="str">
        <f>申込一覧表!AR83</f>
        <v>999:99.99</v>
      </c>
    </row>
    <row r="162" spans="1:7">
      <c r="A162" t="str">
        <f>IF(申込一覧表!J84="","",申込一覧表!Z84)</f>
        <v/>
      </c>
      <c r="B162" t="str">
        <f>IF(A162="","",申込一覧表!AI84)</f>
        <v/>
      </c>
      <c r="C162" t="str">
        <f>IF(A162="","",申込一覧表!AM84)</f>
        <v/>
      </c>
      <c r="D162" t="str">
        <f>申込一覧表!AC84</f>
        <v/>
      </c>
      <c r="E162">
        <v>0</v>
      </c>
      <c r="F162">
        <v>5</v>
      </c>
      <c r="G162" t="str">
        <f>申込一覧表!AR84</f>
        <v>999:99.99</v>
      </c>
    </row>
    <row r="163" spans="1:7">
      <c r="A163" t="str">
        <f>IF(申込一覧表!J85="","",申込一覧表!Z85)</f>
        <v/>
      </c>
      <c r="B163" t="str">
        <f>IF(A163="","",申込一覧表!AI85)</f>
        <v/>
      </c>
      <c r="C163" t="str">
        <f>IF(A163="","",申込一覧表!AM85)</f>
        <v/>
      </c>
      <c r="D163" t="str">
        <f>申込一覧表!AC85</f>
        <v/>
      </c>
      <c r="E163">
        <v>0</v>
      </c>
      <c r="F163">
        <v>5</v>
      </c>
      <c r="G163" t="str">
        <f>申込一覧表!AR85</f>
        <v>999:99.99</v>
      </c>
    </row>
    <row r="164" spans="1:7">
      <c r="A164" t="str">
        <f>IF(申込一覧表!J86="","",申込一覧表!Z86)</f>
        <v/>
      </c>
      <c r="B164" t="str">
        <f>IF(A164="","",申込一覧表!AI86)</f>
        <v/>
      </c>
      <c r="C164" t="str">
        <f>IF(A164="","",申込一覧表!AM86)</f>
        <v/>
      </c>
      <c r="D164" t="str">
        <f>申込一覧表!AC86</f>
        <v/>
      </c>
      <c r="E164">
        <v>0</v>
      </c>
      <c r="F164">
        <v>5</v>
      </c>
      <c r="G164" t="str">
        <f>申込一覧表!AR86</f>
        <v>999:99.99</v>
      </c>
    </row>
    <row r="165" spans="1:7">
      <c r="A165" s="118" t="str">
        <f>IF(申込一覧表!J87="","",申込一覧表!Z87)</f>
        <v/>
      </c>
      <c r="B165" s="118" t="str">
        <f>IF(A165="","",申込一覧表!AI87)</f>
        <v/>
      </c>
      <c r="C165" s="118" t="str">
        <f>IF(A165="","",申込一覧表!AM87)</f>
        <v/>
      </c>
      <c r="D165" s="118" t="str">
        <f>申込一覧表!AC87</f>
        <v/>
      </c>
      <c r="E165" s="118">
        <v>0</v>
      </c>
      <c r="F165" s="118">
        <v>5</v>
      </c>
      <c r="G165" s="118" t="str">
        <f>申込一覧表!AR87</f>
        <v>999:99.99</v>
      </c>
    </row>
    <row r="166" spans="1:7">
      <c r="A166" t="str">
        <f>IF(申込一覧表!L6="","",申込一覧表!Z6)</f>
        <v/>
      </c>
      <c r="B166" t="str">
        <f>IF(A166="","",申込一覧表!AJ6)</f>
        <v/>
      </c>
      <c r="C166" t="str">
        <f>IF(A166="","",申込一覧表!AN6)</f>
        <v/>
      </c>
      <c r="D166" t="str">
        <f>申込一覧表!AC6</f>
        <v/>
      </c>
      <c r="E166">
        <v>0</v>
      </c>
      <c r="F166">
        <v>0</v>
      </c>
      <c r="G166" s="26" t="str">
        <f>申込一覧表!AS6</f>
        <v>999:99.99</v>
      </c>
    </row>
    <row r="167" spans="1:7">
      <c r="A167" t="str">
        <f>IF(申込一覧表!L7="","",申込一覧表!Z7)</f>
        <v/>
      </c>
      <c r="B167" t="str">
        <f>IF(A167="","",申込一覧表!AJ7)</f>
        <v/>
      </c>
      <c r="C167" t="str">
        <f>IF(A167="","",申込一覧表!AN7)</f>
        <v/>
      </c>
      <c r="D167" t="str">
        <f>申込一覧表!AC7</f>
        <v/>
      </c>
      <c r="E167">
        <v>0</v>
      </c>
      <c r="F167">
        <v>0</v>
      </c>
      <c r="G167" t="str">
        <f>申込一覧表!AS7</f>
        <v>999:99.99</v>
      </c>
    </row>
    <row r="168" spans="1:7">
      <c r="A168" t="str">
        <f>IF(申込一覧表!L8="","",申込一覧表!Z8)</f>
        <v/>
      </c>
      <c r="B168" t="str">
        <f>IF(A168="","",申込一覧表!AJ8)</f>
        <v/>
      </c>
      <c r="C168" t="str">
        <f>IF(A168="","",申込一覧表!AN8)</f>
        <v/>
      </c>
      <c r="D168" t="str">
        <f>申込一覧表!AC8</f>
        <v/>
      </c>
      <c r="E168">
        <v>0</v>
      </c>
      <c r="F168">
        <v>0</v>
      </c>
      <c r="G168" t="str">
        <f>申込一覧表!AS8</f>
        <v>999:99.99</v>
      </c>
    </row>
    <row r="169" spans="1:7">
      <c r="A169" t="str">
        <f>IF(申込一覧表!L9="","",申込一覧表!Z9)</f>
        <v/>
      </c>
      <c r="B169" t="str">
        <f>IF(A169="","",申込一覧表!AJ9)</f>
        <v/>
      </c>
      <c r="C169" t="str">
        <f>IF(A169="","",申込一覧表!AN9)</f>
        <v/>
      </c>
      <c r="D169" t="str">
        <f>申込一覧表!AC9</f>
        <v/>
      </c>
      <c r="E169">
        <v>0</v>
      </c>
      <c r="F169">
        <v>0</v>
      </c>
      <c r="G169" t="str">
        <f>申込一覧表!AS9</f>
        <v>999:99.99</v>
      </c>
    </row>
    <row r="170" spans="1:7">
      <c r="A170" t="str">
        <f>IF(申込一覧表!L10="","",申込一覧表!Z10)</f>
        <v/>
      </c>
      <c r="B170" t="str">
        <f>IF(A170="","",申込一覧表!AJ10)</f>
        <v/>
      </c>
      <c r="C170" t="str">
        <f>IF(A170="","",申込一覧表!AN10)</f>
        <v/>
      </c>
      <c r="D170" t="str">
        <f>申込一覧表!AC10</f>
        <v/>
      </c>
      <c r="E170">
        <v>0</v>
      </c>
      <c r="F170">
        <v>0</v>
      </c>
      <c r="G170" t="str">
        <f>申込一覧表!AS10</f>
        <v>999:99.99</v>
      </c>
    </row>
    <row r="171" spans="1:7">
      <c r="A171" t="str">
        <f>IF(申込一覧表!L11="","",申込一覧表!Z11)</f>
        <v/>
      </c>
      <c r="B171" t="str">
        <f>IF(A171="","",申込一覧表!AJ11)</f>
        <v/>
      </c>
      <c r="C171" t="str">
        <f>IF(A171="","",申込一覧表!AN11)</f>
        <v/>
      </c>
      <c r="D171" t="str">
        <f>申込一覧表!AC11</f>
        <v/>
      </c>
      <c r="E171">
        <v>0</v>
      </c>
      <c r="F171">
        <v>0</v>
      </c>
      <c r="G171" t="str">
        <f>申込一覧表!AS11</f>
        <v>999:99.99</v>
      </c>
    </row>
    <row r="172" spans="1:7">
      <c r="A172" t="str">
        <f>IF(申込一覧表!L12="","",申込一覧表!Z12)</f>
        <v/>
      </c>
      <c r="B172" t="str">
        <f>IF(A172="","",申込一覧表!AJ12)</f>
        <v/>
      </c>
      <c r="C172" t="str">
        <f>IF(A172="","",申込一覧表!AN12)</f>
        <v/>
      </c>
      <c r="D172" t="str">
        <f>申込一覧表!AC12</f>
        <v/>
      </c>
      <c r="E172">
        <v>0</v>
      </c>
      <c r="F172">
        <v>0</v>
      </c>
      <c r="G172" t="str">
        <f>申込一覧表!AS12</f>
        <v>999:99.99</v>
      </c>
    </row>
    <row r="173" spans="1:7">
      <c r="A173" t="str">
        <f>IF(申込一覧表!L13="","",申込一覧表!Z13)</f>
        <v/>
      </c>
      <c r="B173" t="str">
        <f>IF(A173="","",申込一覧表!AJ13)</f>
        <v/>
      </c>
      <c r="C173" t="str">
        <f>IF(A173="","",申込一覧表!AN13)</f>
        <v/>
      </c>
      <c r="D173" t="str">
        <f>申込一覧表!AC13</f>
        <v/>
      </c>
      <c r="E173">
        <v>0</v>
      </c>
      <c r="F173">
        <v>0</v>
      </c>
      <c r="G173" t="str">
        <f>申込一覧表!AS13</f>
        <v>999:99.99</v>
      </c>
    </row>
    <row r="174" spans="1:7">
      <c r="A174" t="str">
        <f>IF(申込一覧表!L14="","",申込一覧表!Z14)</f>
        <v/>
      </c>
      <c r="B174" t="str">
        <f>IF(A174="","",申込一覧表!AJ14)</f>
        <v/>
      </c>
      <c r="C174" t="str">
        <f>IF(A174="","",申込一覧表!AN14)</f>
        <v/>
      </c>
      <c r="D174" t="str">
        <f>申込一覧表!AC14</f>
        <v/>
      </c>
      <c r="E174">
        <v>0</v>
      </c>
      <c r="F174">
        <v>0</v>
      </c>
      <c r="G174" t="str">
        <f>申込一覧表!AS14</f>
        <v>999:99.99</v>
      </c>
    </row>
    <row r="175" spans="1:7">
      <c r="A175" t="str">
        <f>IF(申込一覧表!L15="","",申込一覧表!Z15)</f>
        <v/>
      </c>
      <c r="B175" t="str">
        <f>IF(A175="","",申込一覧表!AJ15)</f>
        <v/>
      </c>
      <c r="C175" t="str">
        <f>IF(A175="","",申込一覧表!AN15)</f>
        <v/>
      </c>
      <c r="D175" t="str">
        <f>申込一覧表!AC15</f>
        <v/>
      </c>
      <c r="E175">
        <v>0</v>
      </c>
      <c r="F175">
        <v>0</v>
      </c>
      <c r="G175" t="str">
        <f>申込一覧表!AS15</f>
        <v>999:99.99</v>
      </c>
    </row>
    <row r="176" spans="1:7">
      <c r="A176" t="str">
        <f>IF(申込一覧表!L16="","",申込一覧表!Z16)</f>
        <v/>
      </c>
      <c r="B176" t="str">
        <f>IF(A176="","",申込一覧表!AJ16)</f>
        <v/>
      </c>
      <c r="C176" t="str">
        <f>IF(A176="","",申込一覧表!AN16)</f>
        <v/>
      </c>
      <c r="D176" t="str">
        <f>申込一覧表!AC16</f>
        <v/>
      </c>
      <c r="E176">
        <v>0</v>
      </c>
      <c r="F176">
        <v>0</v>
      </c>
      <c r="G176" t="str">
        <f>申込一覧表!AS16</f>
        <v>999:99.99</v>
      </c>
    </row>
    <row r="177" spans="1:7">
      <c r="A177" t="str">
        <f>IF(申込一覧表!L17="","",申込一覧表!Z17)</f>
        <v/>
      </c>
      <c r="B177" t="str">
        <f>IF(A177="","",申込一覧表!AJ17)</f>
        <v/>
      </c>
      <c r="C177" t="str">
        <f>IF(A177="","",申込一覧表!AN17)</f>
        <v/>
      </c>
      <c r="D177" t="str">
        <f>申込一覧表!AC17</f>
        <v/>
      </c>
      <c r="E177">
        <v>0</v>
      </c>
      <c r="F177">
        <v>0</v>
      </c>
      <c r="G177" t="str">
        <f>申込一覧表!AS17</f>
        <v>999:99.99</v>
      </c>
    </row>
    <row r="178" spans="1:7">
      <c r="A178" t="str">
        <f>IF(申込一覧表!L18="","",申込一覧表!Z18)</f>
        <v/>
      </c>
      <c r="B178" t="str">
        <f>IF(A178="","",申込一覧表!AJ18)</f>
        <v/>
      </c>
      <c r="C178" t="str">
        <f>IF(A178="","",申込一覧表!AN18)</f>
        <v/>
      </c>
      <c r="D178" t="str">
        <f>申込一覧表!AC18</f>
        <v/>
      </c>
      <c r="E178">
        <v>0</v>
      </c>
      <c r="F178">
        <v>0</v>
      </c>
      <c r="G178" t="str">
        <f>申込一覧表!AS18</f>
        <v>999:99.99</v>
      </c>
    </row>
    <row r="179" spans="1:7">
      <c r="A179" t="str">
        <f>IF(申込一覧表!L19="","",申込一覧表!Z19)</f>
        <v/>
      </c>
      <c r="B179" t="str">
        <f>IF(A179="","",申込一覧表!AJ19)</f>
        <v/>
      </c>
      <c r="C179" t="str">
        <f>IF(A179="","",申込一覧表!AN19)</f>
        <v/>
      </c>
      <c r="D179" t="str">
        <f>申込一覧表!AC19</f>
        <v/>
      </c>
      <c r="E179">
        <v>0</v>
      </c>
      <c r="F179">
        <v>0</v>
      </c>
      <c r="G179" t="str">
        <f>申込一覧表!AS19</f>
        <v>999:99.99</v>
      </c>
    </row>
    <row r="180" spans="1:7">
      <c r="A180" t="str">
        <f>IF(申込一覧表!L20="","",申込一覧表!Z20)</f>
        <v/>
      </c>
      <c r="B180" t="str">
        <f>IF(A180="","",申込一覧表!AJ20)</f>
        <v/>
      </c>
      <c r="C180" t="str">
        <f>IF(A180="","",申込一覧表!AN20)</f>
        <v/>
      </c>
      <c r="D180" t="str">
        <f>申込一覧表!AC20</f>
        <v/>
      </c>
      <c r="E180">
        <v>0</v>
      </c>
      <c r="F180">
        <v>0</v>
      </c>
      <c r="G180" t="str">
        <f>申込一覧表!AS20</f>
        <v>999:99.99</v>
      </c>
    </row>
    <row r="181" spans="1:7">
      <c r="A181" t="str">
        <f>IF(申込一覧表!L21="","",申込一覧表!Z21)</f>
        <v/>
      </c>
      <c r="B181" t="str">
        <f>IF(A181="","",申込一覧表!AJ21)</f>
        <v/>
      </c>
      <c r="C181" t="str">
        <f>IF(A181="","",申込一覧表!AN21)</f>
        <v/>
      </c>
      <c r="D181" t="str">
        <f>申込一覧表!AC21</f>
        <v/>
      </c>
      <c r="E181">
        <v>0</v>
      </c>
      <c r="F181">
        <v>0</v>
      </c>
      <c r="G181" t="str">
        <f>申込一覧表!AS21</f>
        <v>999:99.99</v>
      </c>
    </row>
    <row r="182" spans="1:7">
      <c r="A182" t="str">
        <f>IF(申込一覧表!L22="","",申込一覧表!Z22)</f>
        <v/>
      </c>
      <c r="B182" t="str">
        <f>IF(A182="","",申込一覧表!AJ22)</f>
        <v/>
      </c>
      <c r="C182" t="str">
        <f>IF(A182="","",申込一覧表!AN22)</f>
        <v/>
      </c>
      <c r="D182" t="str">
        <f>申込一覧表!AC22</f>
        <v/>
      </c>
      <c r="E182">
        <v>0</v>
      </c>
      <c r="F182">
        <v>0</v>
      </c>
      <c r="G182" t="str">
        <f>申込一覧表!AS22</f>
        <v>999:99.99</v>
      </c>
    </row>
    <row r="183" spans="1:7">
      <c r="A183" t="str">
        <f>IF(申込一覧表!L23="","",申込一覧表!Z23)</f>
        <v/>
      </c>
      <c r="B183" t="str">
        <f>IF(A183="","",申込一覧表!AJ23)</f>
        <v/>
      </c>
      <c r="C183" t="str">
        <f>IF(A183="","",申込一覧表!AN23)</f>
        <v/>
      </c>
      <c r="D183" t="str">
        <f>申込一覧表!AC23</f>
        <v/>
      </c>
      <c r="E183">
        <v>0</v>
      </c>
      <c r="F183">
        <v>0</v>
      </c>
      <c r="G183" t="str">
        <f>申込一覧表!AS23</f>
        <v>999:99.99</v>
      </c>
    </row>
    <row r="184" spans="1:7">
      <c r="A184" t="str">
        <f>IF(申込一覧表!L24="","",申込一覧表!Z24)</f>
        <v/>
      </c>
      <c r="B184" t="str">
        <f>IF(A184="","",申込一覧表!AJ24)</f>
        <v/>
      </c>
      <c r="C184" t="str">
        <f>IF(A184="","",申込一覧表!AN24)</f>
        <v/>
      </c>
      <c r="D184" t="str">
        <f>申込一覧表!AC24</f>
        <v/>
      </c>
      <c r="E184">
        <v>0</v>
      </c>
      <c r="F184">
        <v>0</v>
      </c>
      <c r="G184" t="str">
        <f>申込一覧表!AS24</f>
        <v>999:99.99</v>
      </c>
    </row>
    <row r="185" spans="1:7">
      <c r="A185" t="str">
        <f>IF(申込一覧表!L25="","",申込一覧表!Z25)</f>
        <v/>
      </c>
      <c r="B185" t="str">
        <f>IF(A185="","",申込一覧表!AJ25)</f>
        <v/>
      </c>
      <c r="C185" t="str">
        <f>IF(A185="","",申込一覧表!AN25)</f>
        <v/>
      </c>
      <c r="D185" t="str">
        <f>申込一覧表!AC25</f>
        <v/>
      </c>
      <c r="E185">
        <v>0</v>
      </c>
      <c r="F185">
        <v>0</v>
      </c>
      <c r="G185" t="str">
        <f>申込一覧表!AS25</f>
        <v>999:99.99</v>
      </c>
    </row>
    <row r="186" spans="1:7">
      <c r="A186" t="str">
        <f>IF(申込一覧表!L26="","",申込一覧表!Z26)</f>
        <v/>
      </c>
      <c r="B186" t="str">
        <f>IF(A186="","",申込一覧表!AJ26)</f>
        <v/>
      </c>
      <c r="C186" t="str">
        <f>IF(A186="","",申込一覧表!AN26)</f>
        <v/>
      </c>
      <c r="D186" t="str">
        <f>申込一覧表!AC26</f>
        <v/>
      </c>
      <c r="E186">
        <v>0</v>
      </c>
      <c r="F186">
        <v>0</v>
      </c>
      <c r="G186" t="str">
        <f>申込一覧表!AS26</f>
        <v>999:99.99</v>
      </c>
    </row>
    <row r="187" spans="1:7">
      <c r="A187" t="str">
        <f>IF(申込一覧表!L27="","",申込一覧表!Z27)</f>
        <v/>
      </c>
      <c r="B187" t="str">
        <f>IF(A187="","",申込一覧表!AJ27)</f>
        <v/>
      </c>
      <c r="C187" t="str">
        <f>IF(A187="","",申込一覧表!AN27)</f>
        <v/>
      </c>
      <c r="D187" t="str">
        <f>申込一覧表!AC27</f>
        <v/>
      </c>
      <c r="E187">
        <v>0</v>
      </c>
      <c r="F187">
        <v>0</v>
      </c>
      <c r="G187" t="str">
        <f>申込一覧表!AS27</f>
        <v>999:99.99</v>
      </c>
    </row>
    <row r="188" spans="1:7">
      <c r="A188" t="str">
        <f>IF(申込一覧表!L28="","",申込一覧表!Z28)</f>
        <v/>
      </c>
      <c r="B188" t="str">
        <f>IF(A188="","",申込一覧表!AJ28)</f>
        <v/>
      </c>
      <c r="C188" t="str">
        <f>IF(A188="","",申込一覧表!AN28)</f>
        <v/>
      </c>
      <c r="D188" t="str">
        <f>申込一覧表!AC28</f>
        <v/>
      </c>
      <c r="E188">
        <v>0</v>
      </c>
      <c r="F188">
        <v>0</v>
      </c>
      <c r="G188" t="str">
        <f>申込一覧表!AS28</f>
        <v>999:99.99</v>
      </c>
    </row>
    <row r="189" spans="1:7">
      <c r="A189" t="str">
        <f>IF(申込一覧表!L29="","",申込一覧表!Z29)</f>
        <v/>
      </c>
      <c r="B189" t="str">
        <f>IF(A189="","",申込一覧表!AJ29)</f>
        <v/>
      </c>
      <c r="C189" t="str">
        <f>IF(A189="","",申込一覧表!AN29)</f>
        <v/>
      </c>
      <c r="D189" t="str">
        <f>申込一覧表!AC29</f>
        <v/>
      </c>
      <c r="E189">
        <v>0</v>
      </c>
      <c r="F189">
        <v>0</v>
      </c>
      <c r="G189" t="str">
        <f>申込一覧表!AS29</f>
        <v>999:99.99</v>
      </c>
    </row>
    <row r="190" spans="1:7">
      <c r="A190" t="str">
        <f>IF(申込一覧表!L30="","",申込一覧表!Z30)</f>
        <v/>
      </c>
      <c r="B190" t="str">
        <f>IF(A190="","",申込一覧表!AJ30)</f>
        <v/>
      </c>
      <c r="C190" t="str">
        <f>IF(A190="","",申込一覧表!AN30)</f>
        <v/>
      </c>
      <c r="D190" t="str">
        <f>申込一覧表!AC30</f>
        <v/>
      </c>
      <c r="E190">
        <v>0</v>
      </c>
      <c r="F190">
        <v>0</v>
      </c>
      <c r="G190" t="str">
        <f>申込一覧表!AS30</f>
        <v>999:99.99</v>
      </c>
    </row>
    <row r="191" spans="1:7">
      <c r="A191" t="str">
        <f>IF(申込一覧表!L31="","",申込一覧表!Z31)</f>
        <v/>
      </c>
      <c r="B191" t="str">
        <f>IF(A191="","",申込一覧表!AJ31)</f>
        <v/>
      </c>
      <c r="C191" t="str">
        <f>IF(A191="","",申込一覧表!AN31)</f>
        <v/>
      </c>
      <c r="D191" t="str">
        <f>申込一覧表!AC31</f>
        <v/>
      </c>
      <c r="E191">
        <v>0</v>
      </c>
      <c r="F191">
        <v>0</v>
      </c>
      <c r="G191" t="str">
        <f>申込一覧表!AS31</f>
        <v>999:99.99</v>
      </c>
    </row>
    <row r="192" spans="1:7">
      <c r="A192" t="str">
        <f>IF(申込一覧表!L32="","",申込一覧表!Z32)</f>
        <v/>
      </c>
      <c r="B192" t="str">
        <f>IF(A192="","",申込一覧表!AJ32)</f>
        <v/>
      </c>
      <c r="C192" t="str">
        <f>IF(A192="","",申込一覧表!AN32)</f>
        <v/>
      </c>
      <c r="D192" t="str">
        <f>申込一覧表!AC32</f>
        <v/>
      </c>
      <c r="E192">
        <v>0</v>
      </c>
      <c r="F192">
        <v>0</v>
      </c>
      <c r="G192" t="str">
        <f>申込一覧表!AS32</f>
        <v>999:99.99</v>
      </c>
    </row>
    <row r="193" spans="1:7">
      <c r="A193" t="str">
        <f>IF(申込一覧表!L33="","",申込一覧表!Z33)</f>
        <v/>
      </c>
      <c r="B193" t="str">
        <f>IF(A193="","",申込一覧表!AJ33)</f>
        <v/>
      </c>
      <c r="C193" t="str">
        <f>IF(A193="","",申込一覧表!AN33)</f>
        <v/>
      </c>
      <c r="D193" t="str">
        <f>申込一覧表!AC33</f>
        <v/>
      </c>
      <c r="E193">
        <v>0</v>
      </c>
      <c r="F193">
        <v>0</v>
      </c>
      <c r="G193" t="str">
        <f>申込一覧表!AS33</f>
        <v>999:99.99</v>
      </c>
    </row>
    <row r="194" spans="1:7">
      <c r="A194" t="str">
        <f>IF(申込一覧表!L34="","",申込一覧表!Z34)</f>
        <v/>
      </c>
      <c r="B194" t="str">
        <f>IF(A194="","",申込一覧表!AJ34)</f>
        <v/>
      </c>
      <c r="C194" t="str">
        <f>IF(A194="","",申込一覧表!AN34)</f>
        <v/>
      </c>
      <c r="D194" t="str">
        <f>申込一覧表!AC34</f>
        <v/>
      </c>
      <c r="E194">
        <v>0</v>
      </c>
      <c r="F194">
        <v>0</v>
      </c>
      <c r="G194" t="str">
        <f>申込一覧表!AS34</f>
        <v>999:99.99</v>
      </c>
    </row>
    <row r="195" spans="1:7">
      <c r="A195" t="str">
        <f>IF(申込一覧表!L35="","",申込一覧表!Z35)</f>
        <v/>
      </c>
      <c r="B195" t="str">
        <f>IF(A195="","",申込一覧表!AJ35)</f>
        <v/>
      </c>
      <c r="C195" t="str">
        <f>IF(A195="","",申込一覧表!AN35)</f>
        <v/>
      </c>
      <c r="D195" t="str">
        <f>申込一覧表!AC35</f>
        <v/>
      </c>
      <c r="E195">
        <v>0</v>
      </c>
      <c r="F195">
        <v>0</v>
      </c>
      <c r="G195" t="str">
        <f>申込一覧表!AS35</f>
        <v>999:99.99</v>
      </c>
    </row>
    <row r="196" spans="1:7">
      <c r="A196" t="str">
        <f>IF(申込一覧表!L36="","",申込一覧表!Z36)</f>
        <v/>
      </c>
      <c r="B196" t="str">
        <f>IF(A196="","",申込一覧表!AJ36)</f>
        <v/>
      </c>
      <c r="C196" t="str">
        <f>IF(A196="","",申込一覧表!AN36)</f>
        <v/>
      </c>
      <c r="D196" t="str">
        <f>申込一覧表!AC36</f>
        <v/>
      </c>
      <c r="E196">
        <v>0</v>
      </c>
      <c r="F196">
        <v>0</v>
      </c>
      <c r="G196" t="str">
        <f>申込一覧表!AS36</f>
        <v>999:99.99</v>
      </c>
    </row>
    <row r="197" spans="1:7">
      <c r="A197" t="str">
        <f>IF(申込一覧表!L37="","",申込一覧表!Z37)</f>
        <v/>
      </c>
      <c r="B197" t="str">
        <f>IF(A197="","",申込一覧表!AJ37)</f>
        <v/>
      </c>
      <c r="C197" t="str">
        <f>IF(A197="","",申込一覧表!AN37)</f>
        <v/>
      </c>
      <c r="D197" t="str">
        <f>申込一覧表!AC37</f>
        <v/>
      </c>
      <c r="E197">
        <v>0</v>
      </c>
      <c r="F197">
        <v>0</v>
      </c>
      <c r="G197" t="str">
        <f>申込一覧表!AS37</f>
        <v>999:99.99</v>
      </c>
    </row>
    <row r="198" spans="1:7">
      <c r="A198" t="str">
        <f>IF(申込一覧表!L38="","",申込一覧表!Z38)</f>
        <v/>
      </c>
      <c r="B198" t="str">
        <f>IF(A198="","",申込一覧表!AJ38)</f>
        <v/>
      </c>
      <c r="C198" t="str">
        <f>IF(A198="","",申込一覧表!AN38)</f>
        <v/>
      </c>
      <c r="D198" t="str">
        <f>申込一覧表!AC38</f>
        <v/>
      </c>
      <c r="E198">
        <v>0</v>
      </c>
      <c r="F198">
        <v>0</v>
      </c>
      <c r="G198" t="str">
        <f>申込一覧表!AS38</f>
        <v>999:99.99</v>
      </c>
    </row>
    <row r="199" spans="1:7">
      <c r="A199" t="str">
        <f>IF(申込一覧表!L39="","",申込一覧表!Z39)</f>
        <v/>
      </c>
      <c r="B199" t="str">
        <f>IF(A199="","",申込一覧表!AJ39)</f>
        <v/>
      </c>
      <c r="C199" t="str">
        <f>IF(A199="","",申込一覧表!AN39)</f>
        <v/>
      </c>
      <c r="D199" t="str">
        <f>申込一覧表!AC39</f>
        <v/>
      </c>
      <c r="E199">
        <v>0</v>
      </c>
      <c r="F199">
        <v>0</v>
      </c>
      <c r="G199" t="str">
        <f>申込一覧表!AS39</f>
        <v>999:99.99</v>
      </c>
    </row>
    <row r="200" spans="1:7">
      <c r="A200" t="str">
        <f>IF(申込一覧表!L40="","",申込一覧表!Z40)</f>
        <v/>
      </c>
      <c r="B200" t="str">
        <f>IF(A200="","",申込一覧表!AJ40)</f>
        <v/>
      </c>
      <c r="C200" t="str">
        <f>IF(A200="","",申込一覧表!AN40)</f>
        <v/>
      </c>
      <c r="D200" t="str">
        <f>申込一覧表!AC40</f>
        <v/>
      </c>
      <c r="E200">
        <v>0</v>
      </c>
      <c r="F200">
        <v>0</v>
      </c>
      <c r="G200" t="str">
        <f>申込一覧表!AS40</f>
        <v>999:99.99</v>
      </c>
    </row>
    <row r="201" spans="1:7">
      <c r="A201" t="str">
        <f>IF(申込一覧表!L41="","",申込一覧表!Z41)</f>
        <v/>
      </c>
      <c r="B201" t="str">
        <f>IF(A201="","",申込一覧表!AJ41)</f>
        <v/>
      </c>
      <c r="C201" t="str">
        <f>IF(A201="","",申込一覧表!AN41)</f>
        <v/>
      </c>
      <c r="D201" t="str">
        <f>申込一覧表!AC41</f>
        <v/>
      </c>
      <c r="E201">
        <v>0</v>
      </c>
      <c r="F201">
        <v>0</v>
      </c>
      <c r="G201" t="str">
        <f>申込一覧表!AS41</f>
        <v>999:99.99</v>
      </c>
    </row>
    <row r="202" spans="1:7">
      <c r="A202" t="str">
        <f>IF(申込一覧表!L42="","",申込一覧表!Z42)</f>
        <v/>
      </c>
      <c r="B202" t="str">
        <f>IF(A202="","",申込一覧表!AJ42)</f>
        <v/>
      </c>
      <c r="C202" t="str">
        <f>IF(A202="","",申込一覧表!AN42)</f>
        <v/>
      </c>
      <c r="D202" t="str">
        <f>申込一覧表!AC42</f>
        <v/>
      </c>
      <c r="E202">
        <v>0</v>
      </c>
      <c r="F202">
        <v>0</v>
      </c>
      <c r="G202" t="str">
        <f>申込一覧表!AS42</f>
        <v>999:99.99</v>
      </c>
    </row>
    <row r="203" spans="1:7">
      <c r="A203" t="str">
        <f>IF(申込一覧表!L43="","",申込一覧表!Z43)</f>
        <v/>
      </c>
      <c r="B203" t="str">
        <f>IF(A203="","",申込一覧表!AJ43)</f>
        <v/>
      </c>
      <c r="C203" t="str">
        <f>IF(A203="","",申込一覧表!AN43)</f>
        <v/>
      </c>
      <c r="D203" t="str">
        <f>申込一覧表!AC43</f>
        <v/>
      </c>
      <c r="E203">
        <v>0</v>
      </c>
      <c r="F203">
        <v>0</v>
      </c>
      <c r="G203" t="str">
        <f>申込一覧表!AS43</f>
        <v>999:99.99</v>
      </c>
    </row>
    <row r="204" spans="1:7">
      <c r="A204" t="str">
        <f>IF(申込一覧表!L44="","",申込一覧表!Z44)</f>
        <v/>
      </c>
      <c r="B204" t="str">
        <f>IF(A204="","",申込一覧表!AJ44)</f>
        <v/>
      </c>
      <c r="C204" t="str">
        <f>IF(A204="","",申込一覧表!AN44)</f>
        <v/>
      </c>
      <c r="D204" t="str">
        <f>申込一覧表!AC44</f>
        <v/>
      </c>
      <c r="E204">
        <v>0</v>
      </c>
      <c r="F204">
        <v>0</v>
      </c>
      <c r="G204" t="str">
        <f>申込一覧表!AS44</f>
        <v>999:99.99</v>
      </c>
    </row>
    <row r="205" spans="1:7">
      <c r="A205" s="118" t="str">
        <f>IF(申込一覧表!L45="","",申込一覧表!Z45)</f>
        <v/>
      </c>
      <c r="B205" s="118" t="str">
        <f>IF(A205="","",申込一覧表!AJ45)</f>
        <v/>
      </c>
      <c r="C205" s="118" t="str">
        <f>IF(A205="","",申込一覧表!AN45)</f>
        <v/>
      </c>
      <c r="D205" s="118" t="str">
        <f>申込一覧表!AC45</f>
        <v/>
      </c>
      <c r="E205" s="118">
        <v>0</v>
      </c>
      <c r="F205" s="118">
        <v>0</v>
      </c>
      <c r="G205" s="118" t="str">
        <f>申込一覧表!AS45</f>
        <v>999:99.99</v>
      </c>
    </row>
    <row r="207" spans="1:7">
      <c r="A207" s="118"/>
      <c r="B207" s="118"/>
      <c r="C207" s="118"/>
      <c r="D207" s="118"/>
      <c r="E207" s="118"/>
      <c r="F207" s="118"/>
      <c r="G207" s="118"/>
    </row>
    <row r="208" spans="1:7">
      <c r="A208" t="str">
        <f>IF(申込一覧表!L48="","",申込一覧表!Z48)</f>
        <v/>
      </c>
      <c r="B208" t="str">
        <f>IF(A208="","",申込一覧表!AJ48)</f>
        <v/>
      </c>
      <c r="C208" t="str">
        <f>IF(A208="","",申込一覧表!AN48)</f>
        <v/>
      </c>
      <c r="D208" t="str">
        <f>申込一覧表!AC48</f>
        <v/>
      </c>
      <c r="E208">
        <v>0</v>
      </c>
      <c r="F208">
        <v>5</v>
      </c>
      <c r="G208" t="str">
        <f>申込一覧表!AS48</f>
        <v>999:99.99</v>
      </c>
    </row>
    <row r="209" spans="1:7">
      <c r="A209" t="str">
        <f>IF(申込一覧表!L49="","",申込一覧表!Z49)</f>
        <v/>
      </c>
      <c r="B209" t="str">
        <f>IF(A209="","",申込一覧表!AJ49)</f>
        <v/>
      </c>
      <c r="C209" t="str">
        <f>IF(A209="","",申込一覧表!AN49)</f>
        <v/>
      </c>
      <c r="D209" t="str">
        <f>申込一覧表!AC49</f>
        <v/>
      </c>
      <c r="E209">
        <v>0</v>
      </c>
      <c r="F209">
        <v>5</v>
      </c>
      <c r="G209" t="str">
        <f>申込一覧表!AS49</f>
        <v>999:99.99</v>
      </c>
    </row>
    <row r="210" spans="1:7">
      <c r="A210" t="str">
        <f>IF(申込一覧表!L50="","",申込一覧表!Z50)</f>
        <v/>
      </c>
      <c r="B210" t="str">
        <f>IF(A210="","",申込一覧表!AJ50)</f>
        <v/>
      </c>
      <c r="C210" t="str">
        <f>IF(A210="","",申込一覧表!AN50)</f>
        <v/>
      </c>
      <c r="D210" t="str">
        <f>申込一覧表!AC50</f>
        <v/>
      </c>
      <c r="E210">
        <v>0</v>
      </c>
      <c r="F210">
        <v>5</v>
      </c>
      <c r="G210" t="str">
        <f>申込一覧表!AS50</f>
        <v>999:99.99</v>
      </c>
    </row>
    <row r="211" spans="1:7">
      <c r="A211" t="str">
        <f>IF(申込一覧表!L51="","",申込一覧表!Z51)</f>
        <v/>
      </c>
      <c r="B211" t="str">
        <f>IF(A211="","",申込一覧表!AJ51)</f>
        <v/>
      </c>
      <c r="C211" t="str">
        <f>IF(A211="","",申込一覧表!AN51)</f>
        <v/>
      </c>
      <c r="D211" t="str">
        <f>申込一覧表!AC51</f>
        <v/>
      </c>
      <c r="E211">
        <v>0</v>
      </c>
      <c r="F211">
        <v>5</v>
      </c>
      <c r="G211" t="str">
        <f>申込一覧表!AS51</f>
        <v>999:99.99</v>
      </c>
    </row>
    <row r="212" spans="1:7">
      <c r="A212" t="str">
        <f>IF(申込一覧表!L52="","",申込一覧表!Z52)</f>
        <v/>
      </c>
      <c r="B212" t="str">
        <f>IF(A212="","",申込一覧表!AJ52)</f>
        <v/>
      </c>
      <c r="C212" t="str">
        <f>IF(A212="","",申込一覧表!AN52)</f>
        <v/>
      </c>
      <c r="D212" t="str">
        <f>申込一覧表!AC52</f>
        <v/>
      </c>
      <c r="E212">
        <v>0</v>
      </c>
      <c r="F212">
        <v>5</v>
      </c>
      <c r="G212" t="str">
        <f>申込一覧表!AS52</f>
        <v>999:99.99</v>
      </c>
    </row>
    <row r="213" spans="1:7">
      <c r="A213" t="str">
        <f>IF(申込一覧表!L53="","",申込一覧表!Z53)</f>
        <v/>
      </c>
      <c r="B213" t="str">
        <f>IF(A213="","",申込一覧表!AJ53)</f>
        <v/>
      </c>
      <c r="C213" t="str">
        <f>IF(A213="","",申込一覧表!AN53)</f>
        <v/>
      </c>
      <c r="D213" t="str">
        <f>申込一覧表!AC53</f>
        <v/>
      </c>
      <c r="E213">
        <v>0</v>
      </c>
      <c r="F213">
        <v>5</v>
      </c>
      <c r="G213" t="str">
        <f>申込一覧表!AS53</f>
        <v>999:99.99</v>
      </c>
    </row>
    <row r="214" spans="1:7">
      <c r="A214" t="str">
        <f>IF(申込一覧表!L54="","",申込一覧表!Z54)</f>
        <v/>
      </c>
      <c r="B214" t="str">
        <f>IF(A214="","",申込一覧表!AJ54)</f>
        <v/>
      </c>
      <c r="C214" t="str">
        <f>IF(A214="","",申込一覧表!AN54)</f>
        <v/>
      </c>
      <c r="D214" t="str">
        <f>申込一覧表!AC54</f>
        <v/>
      </c>
      <c r="E214">
        <v>0</v>
      </c>
      <c r="F214">
        <v>5</v>
      </c>
      <c r="G214" t="str">
        <f>申込一覧表!AS54</f>
        <v>999:99.99</v>
      </c>
    </row>
    <row r="215" spans="1:7">
      <c r="A215" t="str">
        <f>IF(申込一覧表!L55="","",申込一覧表!Z55)</f>
        <v/>
      </c>
      <c r="B215" t="str">
        <f>IF(A215="","",申込一覧表!AJ55)</f>
        <v/>
      </c>
      <c r="C215" t="str">
        <f>IF(A215="","",申込一覧表!AN55)</f>
        <v/>
      </c>
      <c r="D215" t="str">
        <f>申込一覧表!AC55</f>
        <v/>
      </c>
      <c r="E215">
        <v>0</v>
      </c>
      <c r="F215">
        <v>5</v>
      </c>
      <c r="G215" t="str">
        <f>申込一覧表!AS55</f>
        <v>999:99.99</v>
      </c>
    </row>
    <row r="216" spans="1:7">
      <c r="A216" t="str">
        <f>IF(申込一覧表!L56="","",申込一覧表!Z56)</f>
        <v/>
      </c>
      <c r="B216" t="str">
        <f>IF(A216="","",申込一覧表!AJ56)</f>
        <v/>
      </c>
      <c r="C216" t="str">
        <f>IF(A216="","",申込一覧表!AN56)</f>
        <v/>
      </c>
      <c r="D216" t="str">
        <f>申込一覧表!AC56</f>
        <v/>
      </c>
      <c r="E216">
        <v>0</v>
      </c>
      <c r="F216">
        <v>5</v>
      </c>
      <c r="G216" t="str">
        <f>申込一覧表!AS56</f>
        <v>999:99.99</v>
      </c>
    </row>
    <row r="217" spans="1:7">
      <c r="A217" t="str">
        <f>IF(申込一覧表!L57="","",申込一覧表!Z57)</f>
        <v/>
      </c>
      <c r="B217" t="str">
        <f>IF(A217="","",申込一覧表!AJ57)</f>
        <v/>
      </c>
      <c r="C217" t="str">
        <f>IF(A217="","",申込一覧表!AN57)</f>
        <v/>
      </c>
      <c r="D217" t="str">
        <f>申込一覧表!AC57</f>
        <v/>
      </c>
      <c r="E217">
        <v>0</v>
      </c>
      <c r="F217">
        <v>5</v>
      </c>
      <c r="G217" t="str">
        <f>申込一覧表!AS57</f>
        <v>999:99.99</v>
      </c>
    </row>
    <row r="218" spans="1:7">
      <c r="A218" t="str">
        <f>IF(申込一覧表!L58="","",申込一覧表!Z58)</f>
        <v/>
      </c>
      <c r="B218" t="str">
        <f>IF(A218="","",申込一覧表!AJ58)</f>
        <v/>
      </c>
      <c r="C218" t="str">
        <f>IF(A218="","",申込一覧表!AN58)</f>
        <v/>
      </c>
      <c r="D218" t="str">
        <f>申込一覧表!AC58</f>
        <v/>
      </c>
      <c r="E218">
        <v>0</v>
      </c>
      <c r="F218">
        <v>5</v>
      </c>
      <c r="G218" t="str">
        <f>申込一覧表!AS58</f>
        <v>999:99.99</v>
      </c>
    </row>
    <row r="219" spans="1:7">
      <c r="A219" t="str">
        <f>IF(申込一覧表!L59="","",申込一覧表!Z59)</f>
        <v/>
      </c>
      <c r="B219" t="str">
        <f>IF(A219="","",申込一覧表!AJ59)</f>
        <v/>
      </c>
      <c r="C219" t="str">
        <f>IF(A219="","",申込一覧表!AN59)</f>
        <v/>
      </c>
      <c r="D219" t="str">
        <f>申込一覧表!AC59</f>
        <v/>
      </c>
      <c r="E219">
        <v>0</v>
      </c>
      <c r="F219">
        <v>5</v>
      </c>
      <c r="G219" t="str">
        <f>申込一覧表!AS59</f>
        <v>999:99.99</v>
      </c>
    </row>
    <row r="220" spans="1:7">
      <c r="A220" t="str">
        <f>IF(申込一覧表!L60="","",申込一覧表!Z60)</f>
        <v/>
      </c>
      <c r="B220" t="str">
        <f>IF(A220="","",申込一覧表!AJ60)</f>
        <v/>
      </c>
      <c r="C220" t="str">
        <f>IF(A220="","",申込一覧表!AN60)</f>
        <v/>
      </c>
      <c r="D220" t="str">
        <f>申込一覧表!AC60</f>
        <v/>
      </c>
      <c r="E220">
        <v>0</v>
      </c>
      <c r="F220">
        <v>5</v>
      </c>
      <c r="G220" t="str">
        <f>申込一覧表!AS60</f>
        <v>999:99.99</v>
      </c>
    </row>
    <row r="221" spans="1:7">
      <c r="A221" t="str">
        <f>IF(申込一覧表!L61="","",申込一覧表!Z61)</f>
        <v/>
      </c>
      <c r="B221" t="str">
        <f>IF(A221="","",申込一覧表!AJ61)</f>
        <v/>
      </c>
      <c r="C221" t="str">
        <f>IF(A221="","",申込一覧表!AN61)</f>
        <v/>
      </c>
      <c r="D221" t="str">
        <f>申込一覧表!AC61</f>
        <v/>
      </c>
      <c r="E221">
        <v>0</v>
      </c>
      <c r="F221">
        <v>5</v>
      </c>
      <c r="G221" t="str">
        <f>申込一覧表!AS61</f>
        <v>999:99.99</v>
      </c>
    </row>
    <row r="222" spans="1:7">
      <c r="A222" t="str">
        <f>IF(申込一覧表!L62="","",申込一覧表!Z62)</f>
        <v/>
      </c>
      <c r="B222" t="str">
        <f>IF(A222="","",申込一覧表!AJ62)</f>
        <v/>
      </c>
      <c r="C222" t="str">
        <f>IF(A222="","",申込一覧表!AN62)</f>
        <v/>
      </c>
      <c r="D222" t="str">
        <f>申込一覧表!AC62</f>
        <v/>
      </c>
      <c r="E222">
        <v>0</v>
      </c>
      <c r="F222">
        <v>5</v>
      </c>
      <c r="G222" t="str">
        <f>申込一覧表!AS62</f>
        <v>999:99.99</v>
      </c>
    </row>
    <row r="223" spans="1:7">
      <c r="A223" t="str">
        <f>IF(申込一覧表!L63="","",申込一覧表!Z63)</f>
        <v/>
      </c>
      <c r="B223" t="str">
        <f>IF(A223="","",申込一覧表!AJ63)</f>
        <v/>
      </c>
      <c r="C223" t="str">
        <f>IF(A223="","",申込一覧表!AN63)</f>
        <v/>
      </c>
      <c r="D223" t="str">
        <f>申込一覧表!AC63</f>
        <v/>
      </c>
      <c r="E223">
        <v>0</v>
      </c>
      <c r="F223">
        <v>5</v>
      </c>
      <c r="G223" t="str">
        <f>申込一覧表!AS63</f>
        <v>999:99.99</v>
      </c>
    </row>
    <row r="224" spans="1:7">
      <c r="A224" t="str">
        <f>IF(申込一覧表!L64="","",申込一覧表!Z64)</f>
        <v/>
      </c>
      <c r="B224" t="str">
        <f>IF(A224="","",申込一覧表!AJ64)</f>
        <v/>
      </c>
      <c r="C224" t="str">
        <f>IF(A224="","",申込一覧表!AN64)</f>
        <v/>
      </c>
      <c r="D224" t="str">
        <f>申込一覧表!AC64</f>
        <v/>
      </c>
      <c r="E224">
        <v>0</v>
      </c>
      <c r="F224">
        <v>5</v>
      </c>
      <c r="G224" t="str">
        <f>申込一覧表!AS64</f>
        <v>999:99.99</v>
      </c>
    </row>
    <row r="225" spans="1:7">
      <c r="A225" t="str">
        <f>IF(申込一覧表!L65="","",申込一覧表!Z65)</f>
        <v/>
      </c>
      <c r="B225" t="str">
        <f>IF(A225="","",申込一覧表!AJ65)</f>
        <v/>
      </c>
      <c r="C225" t="str">
        <f>IF(A225="","",申込一覧表!AN65)</f>
        <v/>
      </c>
      <c r="D225" t="str">
        <f>申込一覧表!AC65</f>
        <v/>
      </c>
      <c r="E225">
        <v>0</v>
      </c>
      <c r="F225">
        <v>5</v>
      </c>
      <c r="G225" t="str">
        <f>申込一覧表!AS65</f>
        <v>999:99.99</v>
      </c>
    </row>
    <row r="226" spans="1:7">
      <c r="A226" t="str">
        <f>IF(申込一覧表!L66="","",申込一覧表!Z66)</f>
        <v/>
      </c>
      <c r="B226" t="str">
        <f>IF(A226="","",申込一覧表!AJ66)</f>
        <v/>
      </c>
      <c r="C226" t="str">
        <f>IF(A226="","",申込一覧表!AN66)</f>
        <v/>
      </c>
      <c r="D226" t="str">
        <f>申込一覧表!AC66</f>
        <v/>
      </c>
      <c r="E226">
        <v>0</v>
      </c>
      <c r="F226">
        <v>5</v>
      </c>
      <c r="G226" t="str">
        <f>申込一覧表!AS66</f>
        <v>999:99.99</v>
      </c>
    </row>
    <row r="227" spans="1:7">
      <c r="A227" t="str">
        <f>IF(申込一覧表!L67="","",申込一覧表!Z67)</f>
        <v/>
      </c>
      <c r="B227" t="str">
        <f>IF(A227="","",申込一覧表!AJ67)</f>
        <v/>
      </c>
      <c r="C227" t="str">
        <f>IF(A227="","",申込一覧表!AN67)</f>
        <v/>
      </c>
      <c r="D227" t="str">
        <f>申込一覧表!AC67</f>
        <v/>
      </c>
      <c r="E227">
        <v>0</v>
      </c>
      <c r="F227">
        <v>5</v>
      </c>
      <c r="G227" t="str">
        <f>申込一覧表!AS67</f>
        <v>999:99.99</v>
      </c>
    </row>
    <row r="228" spans="1:7">
      <c r="A228" t="str">
        <f>IF(申込一覧表!L68="","",申込一覧表!Z68)</f>
        <v/>
      </c>
      <c r="B228" t="str">
        <f>IF(A228="","",申込一覧表!AJ68)</f>
        <v/>
      </c>
      <c r="C228" t="str">
        <f>IF(A228="","",申込一覧表!AN68)</f>
        <v/>
      </c>
      <c r="D228" t="str">
        <f>申込一覧表!AC68</f>
        <v/>
      </c>
      <c r="E228">
        <v>0</v>
      </c>
      <c r="F228">
        <v>5</v>
      </c>
      <c r="G228" t="str">
        <f>申込一覧表!AS68</f>
        <v>999:99.99</v>
      </c>
    </row>
    <row r="229" spans="1:7">
      <c r="A229" t="str">
        <f>IF(申込一覧表!L69="","",申込一覧表!Z69)</f>
        <v/>
      </c>
      <c r="B229" t="str">
        <f>IF(A229="","",申込一覧表!AJ69)</f>
        <v/>
      </c>
      <c r="C229" t="str">
        <f>IF(A229="","",申込一覧表!AN69)</f>
        <v/>
      </c>
      <c r="D229" t="str">
        <f>申込一覧表!AC69</f>
        <v/>
      </c>
      <c r="E229">
        <v>0</v>
      </c>
      <c r="F229">
        <v>5</v>
      </c>
      <c r="G229" t="str">
        <f>申込一覧表!AS69</f>
        <v>999:99.99</v>
      </c>
    </row>
    <row r="230" spans="1:7">
      <c r="A230" t="str">
        <f>IF(申込一覧表!L70="","",申込一覧表!Z70)</f>
        <v/>
      </c>
      <c r="B230" t="str">
        <f>IF(A230="","",申込一覧表!AJ70)</f>
        <v/>
      </c>
      <c r="C230" t="str">
        <f>IF(A230="","",申込一覧表!AN70)</f>
        <v/>
      </c>
      <c r="D230" t="str">
        <f>申込一覧表!AC70</f>
        <v/>
      </c>
      <c r="E230">
        <v>0</v>
      </c>
      <c r="F230">
        <v>5</v>
      </c>
      <c r="G230" t="str">
        <f>申込一覧表!AS70</f>
        <v>999:99.99</v>
      </c>
    </row>
    <row r="231" spans="1:7">
      <c r="A231" t="str">
        <f>IF(申込一覧表!L71="","",申込一覧表!Z71)</f>
        <v/>
      </c>
      <c r="B231" t="str">
        <f>IF(A231="","",申込一覧表!AJ71)</f>
        <v/>
      </c>
      <c r="C231" t="str">
        <f>IF(A231="","",申込一覧表!AN71)</f>
        <v/>
      </c>
      <c r="D231" t="str">
        <f>申込一覧表!AC71</f>
        <v/>
      </c>
      <c r="E231">
        <v>0</v>
      </c>
      <c r="F231">
        <v>5</v>
      </c>
      <c r="G231" t="str">
        <f>申込一覧表!AS71</f>
        <v>999:99.99</v>
      </c>
    </row>
    <row r="232" spans="1:7">
      <c r="A232" t="str">
        <f>IF(申込一覧表!L72="","",申込一覧表!Z72)</f>
        <v/>
      </c>
      <c r="B232" t="str">
        <f>IF(A232="","",申込一覧表!AJ72)</f>
        <v/>
      </c>
      <c r="C232" t="str">
        <f>IF(A232="","",申込一覧表!AN72)</f>
        <v/>
      </c>
      <c r="D232" t="str">
        <f>申込一覧表!AC72</f>
        <v/>
      </c>
      <c r="E232">
        <v>0</v>
      </c>
      <c r="F232">
        <v>5</v>
      </c>
      <c r="G232" t="str">
        <f>申込一覧表!AS72</f>
        <v>999:99.99</v>
      </c>
    </row>
    <row r="233" spans="1:7">
      <c r="A233" t="str">
        <f>IF(申込一覧表!L73="","",申込一覧表!Z73)</f>
        <v/>
      </c>
      <c r="B233" t="str">
        <f>IF(A233="","",申込一覧表!AJ73)</f>
        <v/>
      </c>
      <c r="C233" t="str">
        <f>IF(A233="","",申込一覧表!AN73)</f>
        <v/>
      </c>
      <c r="D233" t="str">
        <f>申込一覧表!AC73</f>
        <v/>
      </c>
      <c r="E233">
        <v>0</v>
      </c>
      <c r="F233">
        <v>5</v>
      </c>
      <c r="G233" t="str">
        <f>申込一覧表!AS73</f>
        <v>999:99.99</v>
      </c>
    </row>
    <row r="234" spans="1:7">
      <c r="A234" t="str">
        <f>IF(申込一覧表!L74="","",申込一覧表!Z74)</f>
        <v/>
      </c>
      <c r="B234" t="str">
        <f>IF(A234="","",申込一覧表!AJ74)</f>
        <v/>
      </c>
      <c r="C234" t="str">
        <f>IF(A234="","",申込一覧表!AN74)</f>
        <v/>
      </c>
      <c r="D234" t="str">
        <f>申込一覧表!AC74</f>
        <v/>
      </c>
      <c r="E234">
        <v>0</v>
      </c>
      <c r="F234">
        <v>5</v>
      </c>
      <c r="G234" t="str">
        <f>申込一覧表!AS74</f>
        <v>999:99.99</v>
      </c>
    </row>
    <row r="235" spans="1:7">
      <c r="A235" t="str">
        <f>IF(申込一覧表!L75="","",申込一覧表!Z75)</f>
        <v/>
      </c>
      <c r="B235" t="str">
        <f>IF(A235="","",申込一覧表!AJ75)</f>
        <v/>
      </c>
      <c r="C235" t="str">
        <f>IF(A235="","",申込一覧表!AN75)</f>
        <v/>
      </c>
      <c r="D235" t="str">
        <f>申込一覧表!AC75</f>
        <v/>
      </c>
      <c r="E235">
        <v>0</v>
      </c>
      <c r="F235">
        <v>5</v>
      </c>
      <c r="G235" t="str">
        <f>申込一覧表!AS75</f>
        <v>999:99.99</v>
      </c>
    </row>
    <row r="236" spans="1:7">
      <c r="A236" t="str">
        <f>IF(申込一覧表!L76="","",申込一覧表!Z76)</f>
        <v/>
      </c>
      <c r="B236" t="str">
        <f>IF(A236="","",申込一覧表!AJ76)</f>
        <v/>
      </c>
      <c r="C236" t="str">
        <f>IF(A236="","",申込一覧表!AN76)</f>
        <v/>
      </c>
      <c r="D236" t="str">
        <f>申込一覧表!AC76</f>
        <v/>
      </c>
      <c r="E236">
        <v>0</v>
      </c>
      <c r="F236">
        <v>5</v>
      </c>
      <c r="G236" t="str">
        <f>申込一覧表!AS76</f>
        <v>999:99.99</v>
      </c>
    </row>
    <row r="237" spans="1:7">
      <c r="A237" t="str">
        <f>IF(申込一覧表!L77="","",申込一覧表!Z77)</f>
        <v/>
      </c>
      <c r="B237" t="str">
        <f>IF(A237="","",申込一覧表!AJ77)</f>
        <v/>
      </c>
      <c r="C237" t="str">
        <f>IF(A237="","",申込一覧表!AN77)</f>
        <v/>
      </c>
      <c r="D237" t="str">
        <f>申込一覧表!AC77</f>
        <v/>
      </c>
      <c r="E237">
        <v>0</v>
      </c>
      <c r="F237">
        <v>5</v>
      </c>
      <c r="G237" t="str">
        <f>申込一覧表!AS77</f>
        <v>999:99.99</v>
      </c>
    </row>
    <row r="238" spans="1:7">
      <c r="A238" t="str">
        <f>IF(申込一覧表!L78="","",申込一覧表!Z78)</f>
        <v/>
      </c>
      <c r="B238" t="str">
        <f>IF(A238="","",申込一覧表!AJ78)</f>
        <v/>
      </c>
      <c r="C238" t="str">
        <f>IF(A238="","",申込一覧表!AN78)</f>
        <v/>
      </c>
      <c r="D238" t="str">
        <f>申込一覧表!AC78</f>
        <v/>
      </c>
      <c r="E238">
        <v>0</v>
      </c>
      <c r="F238">
        <v>5</v>
      </c>
      <c r="G238" t="str">
        <f>申込一覧表!AS78</f>
        <v>999:99.99</v>
      </c>
    </row>
    <row r="239" spans="1:7">
      <c r="A239" t="str">
        <f>IF(申込一覧表!L79="","",申込一覧表!Z79)</f>
        <v/>
      </c>
      <c r="B239" t="str">
        <f>IF(A239="","",申込一覧表!AJ79)</f>
        <v/>
      </c>
      <c r="C239" t="str">
        <f>IF(A239="","",申込一覧表!AN79)</f>
        <v/>
      </c>
      <c r="D239" t="str">
        <f>申込一覧表!AC79</f>
        <v/>
      </c>
      <c r="E239">
        <v>0</v>
      </c>
      <c r="F239">
        <v>5</v>
      </c>
      <c r="G239" t="str">
        <f>申込一覧表!AS79</f>
        <v>999:99.99</v>
      </c>
    </row>
    <row r="240" spans="1:7">
      <c r="A240" t="str">
        <f>IF(申込一覧表!L80="","",申込一覧表!Z80)</f>
        <v/>
      </c>
      <c r="B240" t="str">
        <f>IF(A240="","",申込一覧表!AJ80)</f>
        <v/>
      </c>
      <c r="C240" t="str">
        <f>IF(A240="","",申込一覧表!AN80)</f>
        <v/>
      </c>
      <c r="D240" t="str">
        <f>申込一覧表!AC80</f>
        <v/>
      </c>
      <c r="E240">
        <v>0</v>
      </c>
      <c r="F240">
        <v>5</v>
      </c>
      <c r="G240" t="str">
        <f>申込一覧表!AS80</f>
        <v>999:99.99</v>
      </c>
    </row>
    <row r="241" spans="1:7">
      <c r="A241" t="str">
        <f>IF(申込一覧表!L81="","",申込一覧表!Z81)</f>
        <v/>
      </c>
      <c r="B241" t="str">
        <f>IF(A241="","",申込一覧表!AJ81)</f>
        <v/>
      </c>
      <c r="C241" t="str">
        <f>IF(A241="","",申込一覧表!AN81)</f>
        <v/>
      </c>
      <c r="D241" t="str">
        <f>申込一覧表!AC81</f>
        <v/>
      </c>
      <c r="E241">
        <v>0</v>
      </c>
      <c r="F241">
        <v>5</v>
      </c>
      <c r="G241" t="str">
        <f>申込一覧表!AS81</f>
        <v>999:99.99</v>
      </c>
    </row>
    <row r="242" spans="1:7">
      <c r="A242" t="str">
        <f>IF(申込一覧表!L82="","",申込一覧表!Z82)</f>
        <v/>
      </c>
      <c r="B242" t="str">
        <f>IF(A242="","",申込一覧表!AJ82)</f>
        <v/>
      </c>
      <c r="C242" t="str">
        <f>IF(A242="","",申込一覧表!AN82)</f>
        <v/>
      </c>
      <c r="D242" t="str">
        <f>申込一覧表!AC82</f>
        <v/>
      </c>
      <c r="E242">
        <v>0</v>
      </c>
      <c r="F242">
        <v>5</v>
      </c>
      <c r="G242" t="str">
        <f>申込一覧表!AS82</f>
        <v>999:99.99</v>
      </c>
    </row>
    <row r="243" spans="1:7">
      <c r="A243" t="str">
        <f>IF(申込一覧表!L83="","",申込一覧表!Z83)</f>
        <v/>
      </c>
      <c r="B243" t="str">
        <f>IF(A243="","",申込一覧表!AJ83)</f>
        <v/>
      </c>
      <c r="C243" t="str">
        <f>IF(A243="","",申込一覧表!AN83)</f>
        <v/>
      </c>
      <c r="D243" t="str">
        <f>申込一覧表!AC83</f>
        <v/>
      </c>
      <c r="E243">
        <v>0</v>
      </c>
      <c r="F243">
        <v>5</v>
      </c>
      <c r="G243" t="str">
        <f>申込一覧表!AS83</f>
        <v>999:99.99</v>
      </c>
    </row>
    <row r="244" spans="1:7">
      <c r="A244" t="str">
        <f>IF(申込一覧表!L84="","",申込一覧表!Z84)</f>
        <v/>
      </c>
      <c r="B244" t="str">
        <f>IF(A244="","",申込一覧表!AJ84)</f>
        <v/>
      </c>
      <c r="C244" t="str">
        <f>IF(A244="","",申込一覧表!AN84)</f>
        <v/>
      </c>
      <c r="D244" t="str">
        <f>申込一覧表!AC84</f>
        <v/>
      </c>
      <c r="E244">
        <v>0</v>
      </c>
      <c r="F244">
        <v>5</v>
      </c>
      <c r="G244" t="str">
        <f>申込一覧表!AS84</f>
        <v>999:99.99</v>
      </c>
    </row>
    <row r="245" spans="1:7">
      <c r="A245" t="str">
        <f>IF(申込一覧表!L85="","",申込一覧表!Z85)</f>
        <v/>
      </c>
      <c r="B245" t="str">
        <f>IF(A245="","",申込一覧表!AJ85)</f>
        <v/>
      </c>
      <c r="C245" t="str">
        <f>IF(A245="","",申込一覧表!AN85)</f>
        <v/>
      </c>
      <c r="D245" t="str">
        <f>申込一覧表!AC85</f>
        <v/>
      </c>
      <c r="E245">
        <v>0</v>
      </c>
      <c r="F245">
        <v>5</v>
      </c>
      <c r="G245" t="str">
        <f>申込一覧表!AS85</f>
        <v>999:99.99</v>
      </c>
    </row>
    <row r="246" spans="1:7">
      <c r="A246" t="str">
        <f>IF(申込一覧表!L86="","",申込一覧表!Z86)</f>
        <v/>
      </c>
      <c r="B246" t="str">
        <f>IF(A246="","",申込一覧表!AJ86)</f>
        <v/>
      </c>
      <c r="C246" t="str">
        <f>IF(A246="","",申込一覧表!AN86)</f>
        <v/>
      </c>
      <c r="D246" t="str">
        <f>申込一覧表!AC86</f>
        <v/>
      </c>
      <c r="E246">
        <v>0</v>
      </c>
      <c r="F246">
        <v>5</v>
      </c>
      <c r="G246" t="str">
        <f>申込一覧表!AS86</f>
        <v>999:99.99</v>
      </c>
    </row>
    <row r="247" spans="1:7">
      <c r="A247" s="118" t="str">
        <f>IF(申込一覧表!L87="","",申込一覧表!Z87)</f>
        <v/>
      </c>
      <c r="B247" s="118" t="str">
        <f>IF(A247="","",申込一覧表!AJ87)</f>
        <v/>
      </c>
      <c r="C247" s="118" t="str">
        <f>IF(A247="","",申込一覧表!AN87)</f>
        <v/>
      </c>
      <c r="D247" s="118" t="str">
        <f>申込一覧表!AC87</f>
        <v/>
      </c>
      <c r="E247" s="118">
        <v>0</v>
      </c>
      <c r="F247" s="118">
        <v>5</v>
      </c>
      <c r="G247" s="118" t="str">
        <f>申込一覧表!AS87</f>
        <v>999:99.99</v>
      </c>
    </row>
    <row r="248" spans="1:7">
      <c r="A248" t="str">
        <f>IF(申込一覧表!N6="","",申込一覧表!Z6)</f>
        <v/>
      </c>
      <c r="B248" s="26" t="str">
        <f>IF(A248="","",申込一覧表!AK6)</f>
        <v/>
      </c>
      <c r="C248" s="26" t="str">
        <f>IF(A248="","",申込一覧表!AO6)</f>
        <v/>
      </c>
      <c r="D248" s="26" t="str">
        <f>申込一覧表!AC6</f>
        <v/>
      </c>
      <c r="E248">
        <v>0</v>
      </c>
      <c r="F248">
        <v>0</v>
      </c>
      <c r="G248" t="str">
        <f>申込一覧表!AT6</f>
        <v>999:99.99</v>
      </c>
    </row>
    <row r="249" spans="1:7">
      <c r="A249" t="str">
        <f>IF(申込一覧表!N7="","",申込一覧表!Z7)</f>
        <v/>
      </c>
      <c r="B249" t="str">
        <f>IF(A249="","",申込一覧表!AK7)</f>
        <v/>
      </c>
      <c r="C249" t="str">
        <f>IF(A249="","",申込一覧表!AO7)</f>
        <v/>
      </c>
      <c r="D249" t="str">
        <f>申込一覧表!AC7</f>
        <v/>
      </c>
      <c r="E249">
        <v>0</v>
      </c>
      <c r="F249">
        <v>0</v>
      </c>
      <c r="G249" t="str">
        <f>申込一覧表!AT7</f>
        <v>999:99.99</v>
      </c>
    </row>
    <row r="250" spans="1:7">
      <c r="A250" t="str">
        <f>IF(申込一覧表!N8="","",申込一覧表!Z8)</f>
        <v/>
      </c>
      <c r="B250" t="str">
        <f>IF(A250="","",申込一覧表!AK8)</f>
        <v/>
      </c>
      <c r="C250" t="str">
        <f>IF(A250="","",申込一覧表!AO8)</f>
        <v/>
      </c>
      <c r="D250" t="str">
        <f>申込一覧表!AC8</f>
        <v/>
      </c>
      <c r="E250">
        <v>0</v>
      </c>
      <c r="F250">
        <v>0</v>
      </c>
      <c r="G250" t="str">
        <f>申込一覧表!AT8</f>
        <v>999:99.99</v>
      </c>
    </row>
    <row r="251" spans="1:7">
      <c r="A251" t="str">
        <f>IF(申込一覧表!N9="","",申込一覧表!Z9)</f>
        <v/>
      </c>
      <c r="B251" t="str">
        <f>IF(A251="","",申込一覧表!AK9)</f>
        <v/>
      </c>
      <c r="C251" t="str">
        <f>IF(A251="","",申込一覧表!AO9)</f>
        <v/>
      </c>
      <c r="D251" t="str">
        <f>申込一覧表!AC9</f>
        <v/>
      </c>
      <c r="E251">
        <v>0</v>
      </c>
      <c r="F251">
        <v>0</v>
      </c>
      <c r="G251" t="str">
        <f>申込一覧表!AT9</f>
        <v>999:99.99</v>
      </c>
    </row>
    <row r="252" spans="1:7">
      <c r="A252" t="str">
        <f>IF(申込一覧表!N10="","",申込一覧表!Z10)</f>
        <v/>
      </c>
      <c r="B252" t="str">
        <f>IF(A252="","",申込一覧表!AK10)</f>
        <v/>
      </c>
      <c r="C252" t="str">
        <f>IF(A252="","",申込一覧表!AO10)</f>
        <v/>
      </c>
      <c r="D252" t="str">
        <f>申込一覧表!AC10</f>
        <v/>
      </c>
      <c r="E252">
        <v>0</v>
      </c>
      <c r="F252">
        <v>0</v>
      </c>
      <c r="G252" t="str">
        <f>申込一覧表!AT10</f>
        <v>999:99.99</v>
      </c>
    </row>
    <row r="253" spans="1:7">
      <c r="A253" t="str">
        <f>IF(申込一覧表!N11="","",申込一覧表!Z11)</f>
        <v/>
      </c>
      <c r="B253" t="str">
        <f>IF(A253="","",申込一覧表!AK11)</f>
        <v/>
      </c>
      <c r="C253" t="str">
        <f>IF(A253="","",申込一覧表!AO11)</f>
        <v/>
      </c>
      <c r="D253" t="str">
        <f>申込一覧表!AC11</f>
        <v/>
      </c>
      <c r="E253">
        <v>0</v>
      </c>
      <c r="F253">
        <v>0</v>
      </c>
      <c r="G253" t="str">
        <f>申込一覧表!AT11</f>
        <v>999:99.99</v>
      </c>
    </row>
    <row r="254" spans="1:7">
      <c r="A254" t="str">
        <f>IF(申込一覧表!N12="","",申込一覧表!Z12)</f>
        <v/>
      </c>
      <c r="B254" t="str">
        <f>IF(A254="","",申込一覧表!AK12)</f>
        <v/>
      </c>
      <c r="C254" t="str">
        <f>IF(A254="","",申込一覧表!AO12)</f>
        <v/>
      </c>
      <c r="D254" t="str">
        <f>申込一覧表!AC12</f>
        <v/>
      </c>
      <c r="E254">
        <v>0</v>
      </c>
      <c r="F254">
        <v>0</v>
      </c>
      <c r="G254" t="str">
        <f>申込一覧表!AT12</f>
        <v>999:99.99</v>
      </c>
    </row>
    <row r="255" spans="1:7">
      <c r="A255" t="str">
        <f>IF(申込一覧表!N13="","",申込一覧表!Z13)</f>
        <v/>
      </c>
      <c r="B255" t="str">
        <f>IF(A255="","",申込一覧表!AK13)</f>
        <v/>
      </c>
      <c r="C255" t="str">
        <f>IF(A255="","",申込一覧表!AO13)</f>
        <v/>
      </c>
      <c r="D255" t="str">
        <f>申込一覧表!AC13</f>
        <v/>
      </c>
      <c r="E255">
        <v>0</v>
      </c>
      <c r="F255">
        <v>0</v>
      </c>
      <c r="G255" t="str">
        <f>申込一覧表!AT13</f>
        <v>999:99.99</v>
      </c>
    </row>
    <row r="256" spans="1:7">
      <c r="A256" t="str">
        <f>IF(申込一覧表!N14="","",申込一覧表!Z14)</f>
        <v/>
      </c>
      <c r="B256" t="str">
        <f>IF(A256="","",申込一覧表!AK14)</f>
        <v/>
      </c>
      <c r="C256" t="str">
        <f>IF(A256="","",申込一覧表!AO14)</f>
        <v/>
      </c>
      <c r="D256" t="str">
        <f>申込一覧表!AC14</f>
        <v/>
      </c>
      <c r="E256">
        <v>0</v>
      </c>
      <c r="F256">
        <v>0</v>
      </c>
      <c r="G256" t="str">
        <f>申込一覧表!AT14</f>
        <v>999:99.99</v>
      </c>
    </row>
    <row r="257" spans="1:7">
      <c r="A257" t="str">
        <f>IF(申込一覧表!N15="","",申込一覧表!Z15)</f>
        <v/>
      </c>
      <c r="B257" t="str">
        <f>IF(A257="","",申込一覧表!AK15)</f>
        <v/>
      </c>
      <c r="C257" t="str">
        <f>IF(A257="","",申込一覧表!AO15)</f>
        <v/>
      </c>
      <c r="D257" t="str">
        <f>申込一覧表!AC15</f>
        <v/>
      </c>
      <c r="E257">
        <v>0</v>
      </c>
      <c r="F257">
        <v>0</v>
      </c>
      <c r="G257" t="str">
        <f>申込一覧表!AT15</f>
        <v>999:99.99</v>
      </c>
    </row>
    <row r="258" spans="1:7">
      <c r="A258" t="str">
        <f>IF(申込一覧表!N16="","",申込一覧表!Z16)</f>
        <v/>
      </c>
      <c r="B258" t="str">
        <f>IF(A258="","",申込一覧表!AK16)</f>
        <v/>
      </c>
      <c r="C258" t="str">
        <f>IF(A258="","",申込一覧表!AO16)</f>
        <v/>
      </c>
      <c r="D258" t="str">
        <f>申込一覧表!AC16</f>
        <v/>
      </c>
      <c r="E258">
        <v>0</v>
      </c>
      <c r="F258">
        <v>0</v>
      </c>
      <c r="G258" t="str">
        <f>申込一覧表!AT16</f>
        <v>999:99.99</v>
      </c>
    </row>
    <row r="259" spans="1:7">
      <c r="A259" t="str">
        <f>IF(申込一覧表!N17="","",申込一覧表!Z17)</f>
        <v/>
      </c>
      <c r="B259" t="str">
        <f>IF(A259="","",申込一覧表!AK17)</f>
        <v/>
      </c>
      <c r="C259" t="str">
        <f>IF(A259="","",申込一覧表!AO17)</f>
        <v/>
      </c>
      <c r="D259" t="str">
        <f>申込一覧表!AC17</f>
        <v/>
      </c>
      <c r="E259">
        <v>0</v>
      </c>
      <c r="F259">
        <v>0</v>
      </c>
      <c r="G259" t="str">
        <f>申込一覧表!AT17</f>
        <v>999:99.99</v>
      </c>
    </row>
    <row r="260" spans="1:7">
      <c r="A260" t="str">
        <f>IF(申込一覧表!N18="","",申込一覧表!Z18)</f>
        <v/>
      </c>
      <c r="B260" t="str">
        <f>IF(A260="","",申込一覧表!AK18)</f>
        <v/>
      </c>
      <c r="C260" t="str">
        <f>IF(A260="","",申込一覧表!AO18)</f>
        <v/>
      </c>
      <c r="D260" t="str">
        <f>申込一覧表!AC18</f>
        <v/>
      </c>
      <c r="E260">
        <v>0</v>
      </c>
      <c r="F260">
        <v>0</v>
      </c>
      <c r="G260" t="str">
        <f>申込一覧表!AT18</f>
        <v>999:99.99</v>
      </c>
    </row>
    <row r="261" spans="1:7">
      <c r="A261" t="str">
        <f>IF(申込一覧表!N19="","",申込一覧表!Z19)</f>
        <v/>
      </c>
      <c r="B261" t="str">
        <f>IF(A261="","",申込一覧表!AK19)</f>
        <v/>
      </c>
      <c r="C261" t="str">
        <f>IF(A261="","",申込一覧表!AO19)</f>
        <v/>
      </c>
      <c r="D261" t="str">
        <f>申込一覧表!AC19</f>
        <v/>
      </c>
      <c r="E261">
        <v>0</v>
      </c>
      <c r="F261">
        <v>0</v>
      </c>
      <c r="G261" t="str">
        <f>申込一覧表!AT19</f>
        <v>999:99.99</v>
      </c>
    </row>
    <row r="262" spans="1:7">
      <c r="A262" t="str">
        <f>IF(申込一覧表!N20="","",申込一覧表!Z20)</f>
        <v/>
      </c>
      <c r="B262" t="str">
        <f>IF(A262="","",申込一覧表!AK20)</f>
        <v/>
      </c>
      <c r="C262" t="str">
        <f>IF(A262="","",申込一覧表!AO20)</f>
        <v/>
      </c>
      <c r="D262" t="str">
        <f>申込一覧表!AC20</f>
        <v/>
      </c>
      <c r="E262">
        <v>0</v>
      </c>
      <c r="F262">
        <v>0</v>
      </c>
      <c r="G262" t="str">
        <f>申込一覧表!AT20</f>
        <v>999:99.99</v>
      </c>
    </row>
    <row r="263" spans="1:7">
      <c r="A263" t="str">
        <f>IF(申込一覧表!N21="","",申込一覧表!Z21)</f>
        <v/>
      </c>
      <c r="B263" t="str">
        <f>IF(A263="","",申込一覧表!AK21)</f>
        <v/>
      </c>
      <c r="C263" t="str">
        <f>IF(A263="","",申込一覧表!AO21)</f>
        <v/>
      </c>
      <c r="D263" t="str">
        <f>申込一覧表!AC21</f>
        <v/>
      </c>
      <c r="E263">
        <v>0</v>
      </c>
      <c r="F263">
        <v>0</v>
      </c>
      <c r="G263" t="str">
        <f>申込一覧表!AT21</f>
        <v>999:99.99</v>
      </c>
    </row>
    <row r="264" spans="1:7">
      <c r="A264" t="str">
        <f>IF(申込一覧表!N22="","",申込一覧表!Z22)</f>
        <v/>
      </c>
      <c r="B264" t="str">
        <f>IF(A264="","",申込一覧表!AK22)</f>
        <v/>
      </c>
      <c r="C264" t="str">
        <f>IF(A264="","",申込一覧表!AO22)</f>
        <v/>
      </c>
      <c r="D264" t="str">
        <f>申込一覧表!AC22</f>
        <v/>
      </c>
      <c r="E264">
        <v>0</v>
      </c>
      <c r="F264">
        <v>0</v>
      </c>
      <c r="G264" t="str">
        <f>申込一覧表!AT22</f>
        <v>999:99.99</v>
      </c>
    </row>
    <row r="265" spans="1:7">
      <c r="A265" t="str">
        <f>IF(申込一覧表!N23="","",申込一覧表!Z23)</f>
        <v/>
      </c>
      <c r="B265" t="str">
        <f>IF(A265="","",申込一覧表!AK23)</f>
        <v/>
      </c>
      <c r="C265" t="str">
        <f>IF(A265="","",申込一覧表!AO23)</f>
        <v/>
      </c>
      <c r="D265" t="str">
        <f>申込一覧表!AC23</f>
        <v/>
      </c>
      <c r="E265">
        <v>0</v>
      </c>
      <c r="F265">
        <v>0</v>
      </c>
      <c r="G265" t="str">
        <f>申込一覧表!AT23</f>
        <v>999:99.99</v>
      </c>
    </row>
    <row r="266" spans="1:7">
      <c r="A266" t="str">
        <f>IF(申込一覧表!N24="","",申込一覧表!Z24)</f>
        <v/>
      </c>
      <c r="B266" t="str">
        <f>IF(A266="","",申込一覧表!AK24)</f>
        <v/>
      </c>
      <c r="C266" t="str">
        <f>IF(A266="","",申込一覧表!AO24)</f>
        <v/>
      </c>
      <c r="D266" t="str">
        <f>申込一覧表!AC24</f>
        <v/>
      </c>
      <c r="E266">
        <v>0</v>
      </c>
      <c r="F266">
        <v>0</v>
      </c>
      <c r="G266" t="str">
        <f>申込一覧表!AT24</f>
        <v>999:99.99</v>
      </c>
    </row>
    <row r="267" spans="1:7">
      <c r="A267" t="str">
        <f>IF(申込一覧表!N25="","",申込一覧表!Z25)</f>
        <v/>
      </c>
      <c r="B267" t="str">
        <f>IF(A267="","",申込一覧表!AK25)</f>
        <v/>
      </c>
      <c r="C267" t="str">
        <f>IF(A267="","",申込一覧表!AO25)</f>
        <v/>
      </c>
      <c r="D267" t="str">
        <f>申込一覧表!AC25</f>
        <v/>
      </c>
      <c r="E267">
        <v>0</v>
      </c>
      <c r="F267">
        <v>0</v>
      </c>
      <c r="G267" t="str">
        <f>申込一覧表!AT25</f>
        <v>999:99.99</v>
      </c>
    </row>
    <row r="268" spans="1:7">
      <c r="A268" t="str">
        <f>IF(申込一覧表!N26="","",申込一覧表!Z26)</f>
        <v/>
      </c>
      <c r="B268" t="str">
        <f>IF(A268="","",申込一覧表!AK26)</f>
        <v/>
      </c>
      <c r="C268" t="str">
        <f>IF(A268="","",申込一覧表!AO26)</f>
        <v/>
      </c>
      <c r="D268" t="str">
        <f>申込一覧表!AC26</f>
        <v/>
      </c>
      <c r="E268">
        <v>0</v>
      </c>
      <c r="F268">
        <v>0</v>
      </c>
      <c r="G268" t="str">
        <f>申込一覧表!AT26</f>
        <v>999:99.99</v>
      </c>
    </row>
    <row r="269" spans="1:7">
      <c r="A269" t="str">
        <f>IF(申込一覧表!N27="","",申込一覧表!Z27)</f>
        <v/>
      </c>
      <c r="B269" t="str">
        <f>IF(A269="","",申込一覧表!AK27)</f>
        <v/>
      </c>
      <c r="C269" t="str">
        <f>IF(A269="","",申込一覧表!AO27)</f>
        <v/>
      </c>
      <c r="D269" t="str">
        <f>申込一覧表!AC27</f>
        <v/>
      </c>
      <c r="E269">
        <v>0</v>
      </c>
      <c r="F269">
        <v>0</v>
      </c>
      <c r="G269" t="str">
        <f>申込一覧表!AT27</f>
        <v>999:99.99</v>
      </c>
    </row>
    <row r="270" spans="1:7">
      <c r="A270" t="str">
        <f>IF(申込一覧表!N28="","",申込一覧表!Z28)</f>
        <v/>
      </c>
      <c r="B270" t="str">
        <f>IF(A270="","",申込一覧表!AK28)</f>
        <v/>
      </c>
      <c r="C270" t="str">
        <f>IF(A270="","",申込一覧表!AO28)</f>
        <v/>
      </c>
      <c r="D270" t="str">
        <f>申込一覧表!AC28</f>
        <v/>
      </c>
      <c r="E270">
        <v>0</v>
      </c>
      <c r="F270">
        <v>0</v>
      </c>
      <c r="G270" t="str">
        <f>申込一覧表!AT28</f>
        <v>999:99.99</v>
      </c>
    </row>
    <row r="271" spans="1:7">
      <c r="A271" t="str">
        <f>IF(申込一覧表!N29="","",申込一覧表!Z29)</f>
        <v/>
      </c>
      <c r="B271" t="str">
        <f>IF(A271="","",申込一覧表!AK29)</f>
        <v/>
      </c>
      <c r="C271" t="str">
        <f>IF(A271="","",申込一覧表!AO29)</f>
        <v/>
      </c>
      <c r="D271" t="str">
        <f>申込一覧表!AC29</f>
        <v/>
      </c>
      <c r="E271">
        <v>0</v>
      </c>
      <c r="F271">
        <v>0</v>
      </c>
      <c r="G271" t="str">
        <f>申込一覧表!AT29</f>
        <v>999:99.99</v>
      </c>
    </row>
    <row r="272" spans="1:7">
      <c r="A272" t="str">
        <f>IF(申込一覧表!N30="","",申込一覧表!Z30)</f>
        <v/>
      </c>
      <c r="B272" t="str">
        <f>IF(A272="","",申込一覧表!AK30)</f>
        <v/>
      </c>
      <c r="C272" t="str">
        <f>IF(A272="","",申込一覧表!AO30)</f>
        <v/>
      </c>
      <c r="D272" t="str">
        <f>申込一覧表!AC30</f>
        <v/>
      </c>
      <c r="E272">
        <v>0</v>
      </c>
      <c r="F272">
        <v>0</v>
      </c>
      <c r="G272" t="str">
        <f>申込一覧表!AT30</f>
        <v>999:99.99</v>
      </c>
    </row>
    <row r="273" spans="1:7">
      <c r="A273" t="str">
        <f>IF(申込一覧表!N31="","",申込一覧表!Z31)</f>
        <v/>
      </c>
      <c r="B273" t="str">
        <f>IF(A273="","",申込一覧表!AK31)</f>
        <v/>
      </c>
      <c r="C273" t="str">
        <f>IF(A273="","",申込一覧表!AO31)</f>
        <v/>
      </c>
      <c r="D273" t="str">
        <f>申込一覧表!AC31</f>
        <v/>
      </c>
      <c r="E273">
        <v>0</v>
      </c>
      <c r="F273">
        <v>0</v>
      </c>
      <c r="G273" t="str">
        <f>申込一覧表!AT31</f>
        <v>999:99.99</v>
      </c>
    </row>
    <row r="274" spans="1:7">
      <c r="A274" t="str">
        <f>IF(申込一覧表!N32="","",申込一覧表!Z32)</f>
        <v/>
      </c>
      <c r="B274" t="str">
        <f>IF(A274="","",申込一覧表!AK32)</f>
        <v/>
      </c>
      <c r="C274" t="str">
        <f>IF(A274="","",申込一覧表!AO32)</f>
        <v/>
      </c>
      <c r="D274" t="str">
        <f>申込一覧表!AC32</f>
        <v/>
      </c>
      <c r="E274">
        <v>0</v>
      </c>
      <c r="F274">
        <v>0</v>
      </c>
      <c r="G274" t="str">
        <f>申込一覧表!AT32</f>
        <v>999:99.99</v>
      </c>
    </row>
    <row r="275" spans="1:7">
      <c r="A275" t="str">
        <f>IF(申込一覧表!N33="","",申込一覧表!Z33)</f>
        <v/>
      </c>
      <c r="B275" t="str">
        <f>IF(A275="","",申込一覧表!AK33)</f>
        <v/>
      </c>
      <c r="C275" t="str">
        <f>IF(A275="","",申込一覧表!AO33)</f>
        <v/>
      </c>
      <c r="D275" t="str">
        <f>申込一覧表!AC33</f>
        <v/>
      </c>
      <c r="E275">
        <v>0</v>
      </c>
      <c r="F275">
        <v>0</v>
      </c>
      <c r="G275" t="str">
        <f>申込一覧表!AT33</f>
        <v>999:99.99</v>
      </c>
    </row>
    <row r="276" spans="1:7">
      <c r="A276" t="str">
        <f>IF(申込一覧表!N34="","",申込一覧表!Z34)</f>
        <v/>
      </c>
      <c r="B276" t="str">
        <f>IF(A276="","",申込一覧表!AK34)</f>
        <v/>
      </c>
      <c r="C276" t="str">
        <f>IF(A276="","",申込一覧表!AO34)</f>
        <v/>
      </c>
      <c r="D276" t="str">
        <f>申込一覧表!AC34</f>
        <v/>
      </c>
      <c r="E276">
        <v>0</v>
      </c>
      <c r="F276">
        <v>0</v>
      </c>
      <c r="G276" t="str">
        <f>申込一覧表!AT34</f>
        <v>999:99.99</v>
      </c>
    </row>
    <row r="277" spans="1:7">
      <c r="A277" t="str">
        <f>IF(申込一覧表!N35="","",申込一覧表!Z35)</f>
        <v/>
      </c>
      <c r="B277" t="str">
        <f>IF(A277="","",申込一覧表!AK35)</f>
        <v/>
      </c>
      <c r="C277" t="str">
        <f>IF(A277="","",申込一覧表!AO35)</f>
        <v/>
      </c>
      <c r="D277" t="str">
        <f>申込一覧表!AC35</f>
        <v/>
      </c>
      <c r="E277">
        <v>0</v>
      </c>
      <c r="F277">
        <v>0</v>
      </c>
      <c r="G277" t="str">
        <f>申込一覧表!AT35</f>
        <v>999:99.99</v>
      </c>
    </row>
    <row r="278" spans="1:7">
      <c r="A278" t="str">
        <f>IF(申込一覧表!N36="","",申込一覧表!Z36)</f>
        <v/>
      </c>
      <c r="B278" t="str">
        <f>IF(A278="","",申込一覧表!AK36)</f>
        <v/>
      </c>
      <c r="C278" t="str">
        <f>IF(A278="","",申込一覧表!AO36)</f>
        <v/>
      </c>
      <c r="D278" t="str">
        <f>申込一覧表!AC36</f>
        <v/>
      </c>
      <c r="E278">
        <v>0</v>
      </c>
      <c r="F278">
        <v>0</v>
      </c>
      <c r="G278" t="str">
        <f>申込一覧表!AT36</f>
        <v>999:99.99</v>
      </c>
    </row>
    <row r="279" spans="1:7">
      <c r="A279" t="str">
        <f>IF(申込一覧表!N37="","",申込一覧表!Z37)</f>
        <v/>
      </c>
      <c r="B279" t="str">
        <f>IF(A279="","",申込一覧表!AK37)</f>
        <v/>
      </c>
      <c r="C279" t="str">
        <f>IF(A279="","",申込一覧表!AO37)</f>
        <v/>
      </c>
      <c r="D279" t="str">
        <f>申込一覧表!AC37</f>
        <v/>
      </c>
      <c r="E279">
        <v>0</v>
      </c>
      <c r="F279">
        <v>0</v>
      </c>
      <c r="G279" t="str">
        <f>申込一覧表!AT37</f>
        <v>999:99.99</v>
      </c>
    </row>
    <row r="280" spans="1:7">
      <c r="A280" t="str">
        <f>IF(申込一覧表!N38="","",申込一覧表!Z38)</f>
        <v/>
      </c>
      <c r="B280" t="str">
        <f>IF(A280="","",申込一覧表!AK38)</f>
        <v/>
      </c>
      <c r="C280" t="str">
        <f>IF(A280="","",申込一覧表!AO38)</f>
        <v/>
      </c>
      <c r="D280" t="str">
        <f>申込一覧表!AC38</f>
        <v/>
      </c>
      <c r="E280">
        <v>0</v>
      </c>
      <c r="F280">
        <v>0</v>
      </c>
      <c r="G280" t="str">
        <f>申込一覧表!AT38</f>
        <v>999:99.99</v>
      </c>
    </row>
    <row r="281" spans="1:7">
      <c r="A281" t="str">
        <f>IF(申込一覧表!N39="","",申込一覧表!Z39)</f>
        <v/>
      </c>
      <c r="B281" t="str">
        <f>IF(A281="","",申込一覧表!AK39)</f>
        <v/>
      </c>
      <c r="C281" t="str">
        <f>IF(A281="","",申込一覧表!AO39)</f>
        <v/>
      </c>
      <c r="D281" t="str">
        <f>申込一覧表!AC39</f>
        <v/>
      </c>
      <c r="E281">
        <v>0</v>
      </c>
      <c r="F281">
        <v>0</v>
      </c>
      <c r="G281" t="str">
        <f>申込一覧表!AT39</f>
        <v>999:99.99</v>
      </c>
    </row>
    <row r="282" spans="1:7">
      <c r="A282" t="str">
        <f>IF(申込一覧表!N40="","",申込一覧表!Z40)</f>
        <v/>
      </c>
      <c r="B282" t="str">
        <f>IF(A282="","",申込一覧表!AK40)</f>
        <v/>
      </c>
      <c r="C282" t="str">
        <f>IF(A282="","",申込一覧表!AO40)</f>
        <v/>
      </c>
      <c r="D282" t="str">
        <f>申込一覧表!AC40</f>
        <v/>
      </c>
      <c r="E282">
        <v>0</v>
      </c>
      <c r="F282">
        <v>0</v>
      </c>
      <c r="G282" t="str">
        <f>申込一覧表!AT40</f>
        <v>999:99.99</v>
      </c>
    </row>
    <row r="283" spans="1:7">
      <c r="A283" t="str">
        <f>IF(申込一覧表!N41="","",申込一覧表!Z41)</f>
        <v/>
      </c>
      <c r="B283" t="str">
        <f>IF(A283="","",申込一覧表!AK41)</f>
        <v/>
      </c>
      <c r="C283" t="str">
        <f>IF(A283="","",申込一覧表!AO41)</f>
        <v/>
      </c>
      <c r="D283" t="str">
        <f>申込一覧表!AC41</f>
        <v/>
      </c>
      <c r="E283">
        <v>0</v>
      </c>
      <c r="F283">
        <v>0</v>
      </c>
      <c r="G283" t="str">
        <f>申込一覧表!AT41</f>
        <v>999:99.99</v>
      </c>
    </row>
    <row r="284" spans="1:7">
      <c r="A284" t="str">
        <f>IF(申込一覧表!N42="","",申込一覧表!Z42)</f>
        <v/>
      </c>
      <c r="B284" t="str">
        <f>IF(A284="","",申込一覧表!AK42)</f>
        <v/>
      </c>
      <c r="C284" t="str">
        <f>IF(A284="","",申込一覧表!AO42)</f>
        <v/>
      </c>
      <c r="D284" t="str">
        <f>申込一覧表!AC42</f>
        <v/>
      </c>
      <c r="E284">
        <v>0</v>
      </c>
      <c r="F284">
        <v>0</v>
      </c>
      <c r="G284" t="str">
        <f>申込一覧表!AT42</f>
        <v>999:99.99</v>
      </c>
    </row>
    <row r="285" spans="1:7">
      <c r="A285" t="str">
        <f>IF(申込一覧表!N43="","",申込一覧表!Z43)</f>
        <v/>
      </c>
      <c r="B285" t="str">
        <f>IF(A285="","",申込一覧表!AK43)</f>
        <v/>
      </c>
      <c r="C285" t="str">
        <f>IF(A285="","",申込一覧表!AO43)</f>
        <v/>
      </c>
      <c r="D285" t="str">
        <f>申込一覧表!AC43</f>
        <v/>
      </c>
      <c r="E285">
        <v>0</v>
      </c>
      <c r="F285">
        <v>0</v>
      </c>
      <c r="G285" t="str">
        <f>申込一覧表!AT43</f>
        <v>999:99.99</v>
      </c>
    </row>
    <row r="286" spans="1:7">
      <c r="A286" t="str">
        <f>IF(申込一覧表!N44="","",申込一覧表!Z44)</f>
        <v/>
      </c>
      <c r="B286" t="str">
        <f>IF(A286="","",申込一覧表!AK44)</f>
        <v/>
      </c>
      <c r="C286" t="str">
        <f>IF(A286="","",申込一覧表!AO44)</f>
        <v/>
      </c>
      <c r="D286" t="str">
        <f>申込一覧表!AC44</f>
        <v/>
      </c>
      <c r="E286">
        <v>0</v>
      </c>
      <c r="F286">
        <v>0</v>
      </c>
      <c r="G286" t="str">
        <f>申込一覧表!AT44</f>
        <v>999:99.99</v>
      </c>
    </row>
    <row r="287" spans="1:7">
      <c r="A287" s="118" t="str">
        <f>IF(申込一覧表!N45="","",申込一覧表!Z45)</f>
        <v/>
      </c>
      <c r="B287" s="118" t="str">
        <f>IF(A287="","",申込一覧表!AK45)</f>
        <v/>
      </c>
      <c r="C287" s="118" t="str">
        <f>IF(A287="","",申込一覧表!AO45)</f>
        <v/>
      </c>
      <c r="D287" s="118" t="str">
        <f>申込一覧表!AC45</f>
        <v/>
      </c>
      <c r="E287" s="118">
        <v>0</v>
      </c>
      <c r="F287" s="118">
        <v>0</v>
      </c>
      <c r="G287" s="118" t="str">
        <f>申込一覧表!AT45</f>
        <v>999:99.99</v>
      </c>
    </row>
    <row r="289" spans="1:7">
      <c r="A289" s="118"/>
      <c r="B289" s="118"/>
      <c r="C289" s="118"/>
      <c r="D289" s="118"/>
      <c r="E289" s="118"/>
      <c r="F289" s="118"/>
      <c r="G289" s="118"/>
    </row>
    <row r="290" spans="1:7">
      <c r="A290" t="str">
        <f>IF(申込一覧表!N48="","",申込一覧表!Z48)</f>
        <v/>
      </c>
      <c r="B290" t="str">
        <f>IF(A290="","",申込一覧表!AK48)</f>
        <v/>
      </c>
      <c r="C290" t="str">
        <f>IF(A290="","",申込一覧表!AO48)</f>
        <v/>
      </c>
      <c r="D290" t="str">
        <f>申込一覧表!AC48</f>
        <v/>
      </c>
      <c r="E290">
        <v>0</v>
      </c>
      <c r="F290">
        <v>5</v>
      </c>
      <c r="G290" t="str">
        <f>申込一覧表!AT48</f>
        <v>999:99.99</v>
      </c>
    </row>
    <row r="291" spans="1:7">
      <c r="A291" t="str">
        <f>IF(申込一覧表!N49="","",申込一覧表!Z49)</f>
        <v/>
      </c>
      <c r="B291" t="str">
        <f>IF(A291="","",申込一覧表!AK49)</f>
        <v/>
      </c>
      <c r="C291" t="str">
        <f>IF(A291="","",申込一覧表!AO49)</f>
        <v/>
      </c>
      <c r="D291" t="str">
        <f>申込一覧表!AC49</f>
        <v/>
      </c>
      <c r="E291">
        <v>0</v>
      </c>
      <c r="F291">
        <v>5</v>
      </c>
      <c r="G291" t="str">
        <f>申込一覧表!AT49</f>
        <v>999:99.99</v>
      </c>
    </row>
    <row r="292" spans="1:7">
      <c r="A292" t="str">
        <f>IF(申込一覧表!N50="","",申込一覧表!Z50)</f>
        <v/>
      </c>
      <c r="B292" t="str">
        <f>IF(A292="","",申込一覧表!AK50)</f>
        <v/>
      </c>
      <c r="C292" t="str">
        <f>IF(A292="","",申込一覧表!AO50)</f>
        <v/>
      </c>
      <c r="D292" t="str">
        <f>申込一覧表!AC50</f>
        <v/>
      </c>
      <c r="E292">
        <v>0</v>
      </c>
      <c r="F292">
        <v>5</v>
      </c>
      <c r="G292" t="str">
        <f>申込一覧表!AT50</f>
        <v>999:99.99</v>
      </c>
    </row>
    <row r="293" spans="1:7">
      <c r="A293" t="str">
        <f>IF(申込一覧表!N51="","",申込一覧表!Z51)</f>
        <v/>
      </c>
      <c r="B293" t="str">
        <f>IF(A293="","",申込一覧表!AK51)</f>
        <v/>
      </c>
      <c r="C293" t="str">
        <f>IF(A293="","",申込一覧表!AO51)</f>
        <v/>
      </c>
      <c r="D293" t="str">
        <f>申込一覧表!AC51</f>
        <v/>
      </c>
      <c r="E293">
        <v>0</v>
      </c>
      <c r="F293">
        <v>5</v>
      </c>
      <c r="G293" t="str">
        <f>申込一覧表!AT51</f>
        <v>999:99.99</v>
      </c>
    </row>
    <row r="294" spans="1:7">
      <c r="A294" t="str">
        <f>IF(申込一覧表!N52="","",申込一覧表!Z52)</f>
        <v/>
      </c>
      <c r="B294" t="str">
        <f>IF(A294="","",申込一覧表!AK52)</f>
        <v/>
      </c>
      <c r="C294" t="str">
        <f>IF(A294="","",申込一覧表!AO52)</f>
        <v/>
      </c>
      <c r="D294" t="str">
        <f>申込一覧表!AC52</f>
        <v/>
      </c>
      <c r="E294">
        <v>0</v>
      </c>
      <c r="F294">
        <v>5</v>
      </c>
      <c r="G294" t="str">
        <f>申込一覧表!AT52</f>
        <v>999:99.99</v>
      </c>
    </row>
    <row r="295" spans="1:7">
      <c r="A295" t="str">
        <f>IF(申込一覧表!N53="","",申込一覧表!Z53)</f>
        <v/>
      </c>
      <c r="B295" t="str">
        <f>IF(A295="","",申込一覧表!AK53)</f>
        <v/>
      </c>
      <c r="C295" t="str">
        <f>IF(A295="","",申込一覧表!AO53)</f>
        <v/>
      </c>
      <c r="D295" t="str">
        <f>申込一覧表!AC53</f>
        <v/>
      </c>
      <c r="E295">
        <v>0</v>
      </c>
      <c r="F295">
        <v>5</v>
      </c>
      <c r="G295" t="str">
        <f>申込一覧表!AT53</f>
        <v>999:99.99</v>
      </c>
    </row>
    <row r="296" spans="1:7">
      <c r="A296" t="str">
        <f>IF(申込一覧表!N54="","",申込一覧表!Z54)</f>
        <v/>
      </c>
      <c r="B296" t="str">
        <f>IF(A296="","",申込一覧表!AK54)</f>
        <v/>
      </c>
      <c r="C296" t="str">
        <f>IF(A296="","",申込一覧表!AO54)</f>
        <v/>
      </c>
      <c r="D296" t="str">
        <f>申込一覧表!AC54</f>
        <v/>
      </c>
      <c r="E296">
        <v>0</v>
      </c>
      <c r="F296">
        <v>5</v>
      </c>
      <c r="G296" t="str">
        <f>申込一覧表!AT54</f>
        <v>999:99.99</v>
      </c>
    </row>
    <row r="297" spans="1:7">
      <c r="A297" t="str">
        <f>IF(申込一覧表!N55="","",申込一覧表!Z55)</f>
        <v/>
      </c>
      <c r="B297" t="str">
        <f>IF(A297="","",申込一覧表!AK55)</f>
        <v/>
      </c>
      <c r="C297" t="str">
        <f>IF(A297="","",申込一覧表!AO55)</f>
        <v/>
      </c>
      <c r="D297" t="str">
        <f>申込一覧表!AC55</f>
        <v/>
      </c>
      <c r="E297">
        <v>0</v>
      </c>
      <c r="F297">
        <v>5</v>
      </c>
      <c r="G297" t="str">
        <f>申込一覧表!AT55</f>
        <v>999:99.99</v>
      </c>
    </row>
    <row r="298" spans="1:7">
      <c r="A298" t="str">
        <f>IF(申込一覧表!N56="","",申込一覧表!Z56)</f>
        <v/>
      </c>
      <c r="B298" t="str">
        <f>IF(A298="","",申込一覧表!AK56)</f>
        <v/>
      </c>
      <c r="C298" t="str">
        <f>IF(A298="","",申込一覧表!AO56)</f>
        <v/>
      </c>
      <c r="D298" t="str">
        <f>申込一覧表!AC56</f>
        <v/>
      </c>
      <c r="E298">
        <v>0</v>
      </c>
      <c r="F298">
        <v>5</v>
      </c>
      <c r="G298" t="str">
        <f>申込一覧表!AT56</f>
        <v>999:99.99</v>
      </c>
    </row>
    <row r="299" spans="1:7">
      <c r="A299" t="str">
        <f>IF(申込一覧表!N57="","",申込一覧表!Z57)</f>
        <v/>
      </c>
      <c r="B299" t="str">
        <f>IF(A299="","",申込一覧表!AK57)</f>
        <v/>
      </c>
      <c r="C299" t="str">
        <f>IF(A299="","",申込一覧表!AO57)</f>
        <v/>
      </c>
      <c r="D299" t="str">
        <f>申込一覧表!AC57</f>
        <v/>
      </c>
      <c r="E299">
        <v>0</v>
      </c>
      <c r="F299">
        <v>5</v>
      </c>
      <c r="G299" t="str">
        <f>申込一覧表!AT57</f>
        <v>999:99.99</v>
      </c>
    </row>
    <row r="300" spans="1:7">
      <c r="A300" t="str">
        <f>IF(申込一覧表!N58="","",申込一覧表!Z58)</f>
        <v/>
      </c>
      <c r="B300" t="str">
        <f>IF(A300="","",申込一覧表!AK58)</f>
        <v/>
      </c>
      <c r="C300" t="str">
        <f>IF(A300="","",申込一覧表!AO58)</f>
        <v/>
      </c>
      <c r="D300" t="str">
        <f>申込一覧表!AC58</f>
        <v/>
      </c>
      <c r="E300">
        <v>0</v>
      </c>
      <c r="F300">
        <v>5</v>
      </c>
      <c r="G300" t="str">
        <f>申込一覧表!AT58</f>
        <v>999:99.99</v>
      </c>
    </row>
    <row r="301" spans="1:7">
      <c r="A301" t="str">
        <f>IF(申込一覧表!N59="","",申込一覧表!Z59)</f>
        <v/>
      </c>
      <c r="B301" t="str">
        <f>IF(A301="","",申込一覧表!AK59)</f>
        <v/>
      </c>
      <c r="C301" t="str">
        <f>IF(A301="","",申込一覧表!AO59)</f>
        <v/>
      </c>
      <c r="D301" t="str">
        <f>申込一覧表!AC59</f>
        <v/>
      </c>
      <c r="E301">
        <v>0</v>
      </c>
      <c r="F301">
        <v>5</v>
      </c>
      <c r="G301" t="str">
        <f>申込一覧表!AT59</f>
        <v>999:99.99</v>
      </c>
    </row>
    <row r="302" spans="1:7">
      <c r="A302" t="str">
        <f>IF(申込一覧表!N60="","",申込一覧表!Z60)</f>
        <v/>
      </c>
      <c r="B302" t="str">
        <f>IF(A302="","",申込一覧表!AK60)</f>
        <v/>
      </c>
      <c r="C302" t="str">
        <f>IF(A302="","",申込一覧表!AO60)</f>
        <v/>
      </c>
      <c r="D302" t="str">
        <f>申込一覧表!AC60</f>
        <v/>
      </c>
      <c r="E302">
        <v>0</v>
      </c>
      <c r="F302">
        <v>5</v>
      </c>
      <c r="G302" t="str">
        <f>申込一覧表!AT60</f>
        <v>999:99.99</v>
      </c>
    </row>
    <row r="303" spans="1:7">
      <c r="A303" t="str">
        <f>IF(申込一覧表!N61="","",申込一覧表!Z61)</f>
        <v/>
      </c>
      <c r="B303" t="str">
        <f>IF(A303="","",申込一覧表!AK61)</f>
        <v/>
      </c>
      <c r="C303" t="str">
        <f>IF(A303="","",申込一覧表!AO61)</f>
        <v/>
      </c>
      <c r="D303" t="str">
        <f>申込一覧表!AC61</f>
        <v/>
      </c>
      <c r="E303">
        <v>0</v>
      </c>
      <c r="F303">
        <v>5</v>
      </c>
      <c r="G303" t="str">
        <f>申込一覧表!AT61</f>
        <v>999:99.99</v>
      </c>
    </row>
    <row r="304" spans="1:7">
      <c r="A304" t="str">
        <f>IF(申込一覧表!N62="","",申込一覧表!Z62)</f>
        <v/>
      </c>
      <c r="B304" t="str">
        <f>IF(A304="","",申込一覧表!AK62)</f>
        <v/>
      </c>
      <c r="C304" t="str">
        <f>IF(A304="","",申込一覧表!AO62)</f>
        <v/>
      </c>
      <c r="D304" t="str">
        <f>申込一覧表!AC62</f>
        <v/>
      </c>
      <c r="E304">
        <v>0</v>
      </c>
      <c r="F304">
        <v>5</v>
      </c>
      <c r="G304" t="str">
        <f>申込一覧表!AT62</f>
        <v>999:99.99</v>
      </c>
    </row>
    <row r="305" spans="1:7">
      <c r="A305" t="str">
        <f>IF(申込一覧表!N63="","",申込一覧表!Z63)</f>
        <v/>
      </c>
      <c r="B305" t="str">
        <f>IF(A305="","",申込一覧表!AK63)</f>
        <v/>
      </c>
      <c r="C305" t="str">
        <f>IF(A305="","",申込一覧表!AO63)</f>
        <v/>
      </c>
      <c r="D305" t="str">
        <f>申込一覧表!AC63</f>
        <v/>
      </c>
      <c r="E305">
        <v>0</v>
      </c>
      <c r="F305">
        <v>5</v>
      </c>
      <c r="G305" t="str">
        <f>申込一覧表!AT63</f>
        <v>999:99.99</v>
      </c>
    </row>
    <row r="306" spans="1:7">
      <c r="A306" t="str">
        <f>IF(申込一覧表!N64="","",申込一覧表!Z64)</f>
        <v/>
      </c>
      <c r="B306" t="str">
        <f>IF(A306="","",申込一覧表!AK64)</f>
        <v/>
      </c>
      <c r="C306" t="str">
        <f>IF(A306="","",申込一覧表!AO64)</f>
        <v/>
      </c>
      <c r="D306" t="str">
        <f>申込一覧表!AC64</f>
        <v/>
      </c>
      <c r="E306">
        <v>0</v>
      </c>
      <c r="F306">
        <v>5</v>
      </c>
      <c r="G306" t="str">
        <f>申込一覧表!AT64</f>
        <v>999:99.99</v>
      </c>
    </row>
    <row r="307" spans="1:7">
      <c r="A307" t="str">
        <f>IF(申込一覧表!N65="","",申込一覧表!Z65)</f>
        <v/>
      </c>
      <c r="B307" t="str">
        <f>IF(A307="","",申込一覧表!AK65)</f>
        <v/>
      </c>
      <c r="C307" t="str">
        <f>IF(A307="","",申込一覧表!AO65)</f>
        <v/>
      </c>
      <c r="D307" t="str">
        <f>申込一覧表!AC65</f>
        <v/>
      </c>
      <c r="E307">
        <v>0</v>
      </c>
      <c r="F307">
        <v>5</v>
      </c>
      <c r="G307" t="str">
        <f>申込一覧表!AT65</f>
        <v>999:99.99</v>
      </c>
    </row>
    <row r="308" spans="1:7">
      <c r="A308" t="str">
        <f>IF(申込一覧表!N66="","",申込一覧表!Z66)</f>
        <v/>
      </c>
      <c r="B308" t="str">
        <f>IF(A308="","",申込一覧表!AK66)</f>
        <v/>
      </c>
      <c r="C308" t="str">
        <f>IF(A308="","",申込一覧表!AO66)</f>
        <v/>
      </c>
      <c r="D308" t="str">
        <f>申込一覧表!AC66</f>
        <v/>
      </c>
      <c r="E308">
        <v>0</v>
      </c>
      <c r="F308">
        <v>5</v>
      </c>
      <c r="G308" t="str">
        <f>申込一覧表!AT66</f>
        <v>999:99.99</v>
      </c>
    </row>
    <row r="309" spans="1:7">
      <c r="A309" t="str">
        <f>IF(申込一覧表!N67="","",申込一覧表!Z67)</f>
        <v/>
      </c>
      <c r="B309" t="str">
        <f>IF(A309="","",申込一覧表!AK67)</f>
        <v/>
      </c>
      <c r="C309" t="str">
        <f>IF(A309="","",申込一覧表!AO67)</f>
        <v/>
      </c>
      <c r="D309" t="str">
        <f>申込一覧表!AC67</f>
        <v/>
      </c>
      <c r="E309">
        <v>0</v>
      </c>
      <c r="F309">
        <v>5</v>
      </c>
      <c r="G309" t="str">
        <f>申込一覧表!AT67</f>
        <v>999:99.99</v>
      </c>
    </row>
    <row r="310" spans="1:7">
      <c r="A310" t="str">
        <f>IF(申込一覧表!N68="","",申込一覧表!Z68)</f>
        <v/>
      </c>
      <c r="B310" t="str">
        <f>IF(A310="","",申込一覧表!AK68)</f>
        <v/>
      </c>
      <c r="C310" t="str">
        <f>IF(A310="","",申込一覧表!AO68)</f>
        <v/>
      </c>
      <c r="D310" t="str">
        <f>申込一覧表!AC68</f>
        <v/>
      </c>
      <c r="E310">
        <v>0</v>
      </c>
      <c r="F310">
        <v>5</v>
      </c>
      <c r="G310" t="str">
        <f>申込一覧表!AT68</f>
        <v>999:99.99</v>
      </c>
    </row>
    <row r="311" spans="1:7">
      <c r="A311" t="str">
        <f>IF(申込一覧表!N69="","",申込一覧表!Z69)</f>
        <v/>
      </c>
      <c r="B311" t="str">
        <f>IF(A311="","",申込一覧表!AK69)</f>
        <v/>
      </c>
      <c r="C311" t="str">
        <f>IF(A311="","",申込一覧表!AO69)</f>
        <v/>
      </c>
      <c r="D311" t="str">
        <f>申込一覧表!AC69</f>
        <v/>
      </c>
      <c r="E311">
        <v>0</v>
      </c>
      <c r="F311">
        <v>5</v>
      </c>
      <c r="G311" t="str">
        <f>申込一覧表!AT69</f>
        <v>999:99.99</v>
      </c>
    </row>
    <row r="312" spans="1:7">
      <c r="A312" t="str">
        <f>IF(申込一覧表!N70="","",申込一覧表!Z70)</f>
        <v/>
      </c>
      <c r="B312" t="str">
        <f>IF(A312="","",申込一覧表!AK70)</f>
        <v/>
      </c>
      <c r="C312" t="str">
        <f>IF(A312="","",申込一覧表!AO70)</f>
        <v/>
      </c>
      <c r="D312" t="str">
        <f>申込一覧表!AC70</f>
        <v/>
      </c>
      <c r="E312">
        <v>0</v>
      </c>
      <c r="F312">
        <v>5</v>
      </c>
      <c r="G312" t="str">
        <f>申込一覧表!AT70</f>
        <v>999:99.99</v>
      </c>
    </row>
    <row r="313" spans="1:7">
      <c r="A313" t="str">
        <f>IF(申込一覧表!N71="","",申込一覧表!Z71)</f>
        <v/>
      </c>
      <c r="B313" t="str">
        <f>IF(A313="","",申込一覧表!AK71)</f>
        <v/>
      </c>
      <c r="C313" t="str">
        <f>IF(A313="","",申込一覧表!AO71)</f>
        <v/>
      </c>
      <c r="D313" t="str">
        <f>申込一覧表!AC71</f>
        <v/>
      </c>
      <c r="E313">
        <v>0</v>
      </c>
      <c r="F313">
        <v>5</v>
      </c>
      <c r="G313" t="str">
        <f>申込一覧表!AT71</f>
        <v>999:99.99</v>
      </c>
    </row>
    <row r="314" spans="1:7">
      <c r="A314" t="str">
        <f>IF(申込一覧表!N72="","",申込一覧表!Z72)</f>
        <v/>
      </c>
      <c r="B314" t="str">
        <f>IF(A314="","",申込一覧表!AK72)</f>
        <v/>
      </c>
      <c r="C314" t="str">
        <f>IF(A314="","",申込一覧表!AO72)</f>
        <v/>
      </c>
      <c r="D314" t="str">
        <f>申込一覧表!AC72</f>
        <v/>
      </c>
      <c r="E314">
        <v>0</v>
      </c>
      <c r="F314">
        <v>5</v>
      </c>
      <c r="G314" t="str">
        <f>申込一覧表!AT72</f>
        <v>999:99.99</v>
      </c>
    </row>
    <row r="315" spans="1:7">
      <c r="A315" t="str">
        <f>IF(申込一覧表!N73="","",申込一覧表!Z73)</f>
        <v/>
      </c>
      <c r="B315" t="str">
        <f>IF(A315="","",申込一覧表!AK73)</f>
        <v/>
      </c>
      <c r="C315" t="str">
        <f>IF(A315="","",申込一覧表!AO73)</f>
        <v/>
      </c>
      <c r="D315" t="str">
        <f>申込一覧表!AC73</f>
        <v/>
      </c>
      <c r="E315">
        <v>0</v>
      </c>
      <c r="F315">
        <v>5</v>
      </c>
      <c r="G315" t="str">
        <f>申込一覧表!AT73</f>
        <v>999:99.99</v>
      </c>
    </row>
    <row r="316" spans="1:7">
      <c r="A316" t="str">
        <f>IF(申込一覧表!N74="","",申込一覧表!Z74)</f>
        <v/>
      </c>
      <c r="B316" t="str">
        <f>IF(A316="","",申込一覧表!AK74)</f>
        <v/>
      </c>
      <c r="C316" t="str">
        <f>IF(A316="","",申込一覧表!AO74)</f>
        <v/>
      </c>
      <c r="D316" t="str">
        <f>申込一覧表!AC74</f>
        <v/>
      </c>
      <c r="E316">
        <v>0</v>
      </c>
      <c r="F316">
        <v>5</v>
      </c>
      <c r="G316" t="str">
        <f>申込一覧表!AT74</f>
        <v>999:99.99</v>
      </c>
    </row>
    <row r="317" spans="1:7">
      <c r="A317" t="str">
        <f>IF(申込一覧表!N75="","",申込一覧表!Z75)</f>
        <v/>
      </c>
      <c r="B317" t="str">
        <f>IF(A317="","",申込一覧表!AK75)</f>
        <v/>
      </c>
      <c r="C317" t="str">
        <f>IF(A317="","",申込一覧表!AO75)</f>
        <v/>
      </c>
      <c r="D317" t="str">
        <f>申込一覧表!AC75</f>
        <v/>
      </c>
      <c r="E317">
        <v>0</v>
      </c>
      <c r="F317">
        <v>5</v>
      </c>
      <c r="G317" t="str">
        <f>申込一覧表!AT75</f>
        <v>999:99.99</v>
      </c>
    </row>
    <row r="318" spans="1:7">
      <c r="A318" t="str">
        <f>IF(申込一覧表!N76="","",申込一覧表!Z76)</f>
        <v/>
      </c>
      <c r="B318" t="str">
        <f>IF(A318="","",申込一覧表!AK76)</f>
        <v/>
      </c>
      <c r="C318" t="str">
        <f>IF(A318="","",申込一覧表!AO76)</f>
        <v/>
      </c>
      <c r="D318" t="str">
        <f>申込一覧表!AC76</f>
        <v/>
      </c>
      <c r="E318">
        <v>0</v>
      </c>
      <c r="F318">
        <v>5</v>
      </c>
      <c r="G318" t="str">
        <f>申込一覧表!AT76</f>
        <v>999:99.99</v>
      </c>
    </row>
    <row r="319" spans="1:7">
      <c r="A319" t="str">
        <f>IF(申込一覧表!N77="","",申込一覧表!Z77)</f>
        <v/>
      </c>
      <c r="B319" t="str">
        <f>IF(A319="","",申込一覧表!AK77)</f>
        <v/>
      </c>
      <c r="C319" t="str">
        <f>IF(A319="","",申込一覧表!AO77)</f>
        <v/>
      </c>
      <c r="D319" t="str">
        <f>申込一覧表!AC77</f>
        <v/>
      </c>
      <c r="E319">
        <v>0</v>
      </c>
      <c r="F319">
        <v>5</v>
      </c>
      <c r="G319" t="str">
        <f>申込一覧表!AT77</f>
        <v>999:99.99</v>
      </c>
    </row>
    <row r="320" spans="1:7">
      <c r="A320" t="str">
        <f>IF(申込一覧表!N78="","",申込一覧表!Z78)</f>
        <v/>
      </c>
      <c r="B320" t="str">
        <f>IF(A320="","",申込一覧表!AK78)</f>
        <v/>
      </c>
      <c r="C320" t="str">
        <f>IF(A320="","",申込一覧表!AO78)</f>
        <v/>
      </c>
      <c r="D320" t="str">
        <f>申込一覧表!AC78</f>
        <v/>
      </c>
      <c r="E320">
        <v>0</v>
      </c>
      <c r="F320">
        <v>5</v>
      </c>
      <c r="G320" t="str">
        <f>申込一覧表!AT78</f>
        <v>999:99.99</v>
      </c>
    </row>
    <row r="321" spans="1:7">
      <c r="A321" t="str">
        <f>IF(申込一覧表!N79="","",申込一覧表!Z79)</f>
        <v/>
      </c>
      <c r="B321" t="str">
        <f>IF(A321="","",申込一覧表!AK79)</f>
        <v/>
      </c>
      <c r="C321" t="str">
        <f>IF(A321="","",申込一覧表!AO79)</f>
        <v/>
      </c>
      <c r="D321" t="str">
        <f>申込一覧表!AC79</f>
        <v/>
      </c>
      <c r="E321">
        <v>0</v>
      </c>
      <c r="F321">
        <v>5</v>
      </c>
      <c r="G321" t="str">
        <f>申込一覧表!AT79</f>
        <v>999:99.99</v>
      </c>
    </row>
    <row r="322" spans="1:7">
      <c r="A322" t="str">
        <f>IF(申込一覧表!N80="","",申込一覧表!Z80)</f>
        <v/>
      </c>
      <c r="B322" t="str">
        <f>IF(A322="","",申込一覧表!AK80)</f>
        <v/>
      </c>
      <c r="C322" t="str">
        <f>IF(A322="","",申込一覧表!AO80)</f>
        <v/>
      </c>
      <c r="D322" t="str">
        <f>申込一覧表!AC80</f>
        <v/>
      </c>
      <c r="E322">
        <v>0</v>
      </c>
      <c r="F322">
        <v>5</v>
      </c>
      <c r="G322" t="str">
        <f>申込一覧表!AT80</f>
        <v>999:99.99</v>
      </c>
    </row>
    <row r="323" spans="1:7">
      <c r="A323" t="str">
        <f>IF(申込一覧表!N81="","",申込一覧表!Z81)</f>
        <v/>
      </c>
      <c r="B323" t="str">
        <f>IF(A323="","",申込一覧表!AK81)</f>
        <v/>
      </c>
      <c r="C323" t="str">
        <f>IF(A323="","",申込一覧表!AO81)</f>
        <v/>
      </c>
      <c r="D323" t="str">
        <f>申込一覧表!AC81</f>
        <v/>
      </c>
      <c r="E323">
        <v>0</v>
      </c>
      <c r="F323">
        <v>5</v>
      </c>
      <c r="G323" t="str">
        <f>申込一覧表!AT81</f>
        <v>999:99.99</v>
      </c>
    </row>
    <row r="324" spans="1:7">
      <c r="A324" t="str">
        <f>IF(申込一覧表!N82="","",申込一覧表!Z82)</f>
        <v/>
      </c>
      <c r="B324" t="str">
        <f>IF(A324="","",申込一覧表!AK82)</f>
        <v/>
      </c>
      <c r="C324" t="str">
        <f>IF(A324="","",申込一覧表!AO82)</f>
        <v/>
      </c>
      <c r="D324" t="str">
        <f>申込一覧表!AC82</f>
        <v/>
      </c>
      <c r="E324">
        <v>0</v>
      </c>
      <c r="F324">
        <v>5</v>
      </c>
      <c r="G324" t="str">
        <f>申込一覧表!AT82</f>
        <v>999:99.99</v>
      </c>
    </row>
    <row r="325" spans="1:7">
      <c r="A325" t="str">
        <f>IF(申込一覧表!N83="","",申込一覧表!Z83)</f>
        <v/>
      </c>
      <c r="B325" t="str">
        <f>IF(A325="","",申込一覧表!AK83)</f>
        <v/>
      </c>
      <c r="C325" t="str">
        <f>IF(A325="","",申込一覧表!AO83)</f>
        <v/>
      </c>
      <c r="D325" t="str">
        <f>申込一覧表!AC83</f>
        <v/>
      </c>
      <c r="E325">
        <v>0</v>
      </c>
      <c r="F325">
        <v>5</v>
      </c>
      <c r="G325" t="str">
        <f>申込一覧表!AT83</f>
        <v>999:99.99</v>
      </c>
    </row>
    <row r="326" spans="1:7">
      <c r="A326" t="str">
        <f>IF(申込一覧表!N84="","",申込一覧表!Z84)</f>
        <v/>
      </c>
      <c r="B326" t="str">
        <f>IF(A326="","",申込一覧表!AK84)</f>
        <v/>
      </c>
      <c r="C326" t="str">
        <f>IF(A326="","",申込一覧表!AO84)</f>
        <v/>
      </c>
      <c r="D326" t="str">
        <f>申込一覧表!AC84</f>
        <v/>
      </c>
      <c r="E326">
        <v>0</v>
      </c>
      <c r="F326">
        <v>5</v>
      </c>
      <c r="G326" t="str">
        <f>申込一覧表!AT84</f>
        <v>999:99.99</v>
      </c>
    </row>
    <row r="327" spans="1:7">
      <c r="A327" t="str">
        <f>IF(申込一覧表!N85="","",申込一覧表!Z85)</f>
        <v/>
      </c>
      <c r="B327" t="str">
        <f>IF(A327="","",申込一覧表!AK85)</f>
        <v/>
      </c>
      <c r="C327" t="str">
        <f>IF(A327="","",申込一覧表!AO85)</f>
        <v/>
      </c>
      <c r="D327" t="str">
        <f>申込一覧表!AC85</f>
        <v/>
      </c>
      <c r="E327">
        <v>0</v>
      </c>
      <c r="F327">
        <v>5</v>
      </c>
      <c r="G327" t="str">
        <f>申込一覧表!AT85</f>
        <v>999:99.99</v>
      </c>
    </row>
    <row r="328" spans="1:7">
      <c r="A328" t="str">
        <f>IF(申込一覧表!N86="","",申込一覧表!Z86)</f>
        <v/>
      </c>
      <c r="B328" t="str">
        <f>IF(A328="","",申込一覧表!AK86)</f>
        <v/>
      </c>
      <c r="C328" t="str">
        <f>IF(A328="","",申込一覧表!AO86)</f>
        <v/>
      </c>
      <c r="D328" t="str">
        <f>申込一覧表!AC86</f>
        <v/>
      </c>
      <c r="E328">
        <v>0</v>
      </c>
      <c r="F328">
        <v>5</v>
      </c>
      <c r="G328" t="str">
        <f>申込一覧表!AT86</f>
        <v>999:99.99</v>
      </c>
    </row>
    <row r="329" spans="1:7">
      <c r="A329" s="118" t="str">
        <f>IF(申込一覧表!N87="","",申込一覧表!Z87)</f>
        <v/>
      </c>
      <c r="B329" s="118" t="str">
        <f>IF(A329="","",申込一覧表!AK87)</f>
        <v/>
      </c>
      <c r="C329" s="118" t="str">
        <f>IF(A329="","",申込一覧表!AO87)</f>
        <v/>
      </c>
      <c r="D329" s="118" t="str">
        <f>申込一覧表!AC87</f>
        <v/>
      </c>
      <c r="E329" s="118">
        <v>0</v>
      </c>
      <c r="F329" s="118">
        <v>5</v>
      </c>
      <c r="G329" s="118" t="str">
        <f>申込一覧表!AT87</f>
        <v>999:99.99</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6</vt:i4>
      </vt:variant>
    </vt:vector>
  </HeadingPairs>
  <TitlesOfParts>
    <vt:vector size="17" baseType="lpstr">
      <vt:lpstr>申込書</vt:lpstr>
      <vt:lpstr>申込一覧表</vt:lpstr>
      <vt:lpstr>リレーオーダー用紙</vt:lpstr>
      <vt:lpstr>誓約書</vt:lpstr>
      <vt:lpstr>メール</vt:lpstr>
      <vt:lpstr>団体</vt:lpstr>
      <vt:lpstr>所属1</vt:lpstr>
      <vt:lpstr>選手</vt:lpstr>
      <vt:lpstr>エントリー</vt:lpstr>
      <vt:lpstr>連続出場</vt:lpstr>
      <vt:lpstr>チーム</vt:lpstr>
      <vt:lpstr>リレーオーダー用紙!Print_Area</vt:lpstr>
      <vt:lpstr>申込一覧表!Print_Area</vt:lpstr>
      <vt:lpstr>申込書!Print_Area</vt:lpstr>
      <vt:lpstr>誓約書!Print_Area</vt:lpstr>
      <vt:lpstr>連続出場!Print_Area</vt:lpstr>
      <vt:lpstr>申込一覧表!Print_Titles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大月　岳彦</dc:creator>
  <cp:lastModifiedBy>SHIGEHARA</cp:lastModifiedBy>
  <cp:lastPrinted>2012-10-17T23:17:43Z</cp:lastPrinted>
  <dcterms:created xsi:type="dcterms:W3CDTF">2003-04-18T11:12:20Z</dcterms:created>
  <dcterms:modified xsi:type="dcterms:W3CDTF">2022-11-11T05:02:05Z</dcterms:modified>
</cp:coreProperties>
</file>