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D:\202403-04通信記録会\エントリー\原本\"/>
    </mc:Choice>
  </mc:AlternateContent>
  <xr:revisionPtr revIDLastSave="0" documentId="13_ncr:1_{B8FF193D-F020-4FF2-9622-7E3BF96AB9CB}" xr6:coauthVersionLast="47" xr6:coauthVersionMax="47" xr10:uidLastSave="{00000000-0000-0000-0000-000000000000}"/>
  <workbookProtection workbookAlgorithmName="SHA-512" workbookHashValue="7DJslxZxNTOFWMBc0YUXe5JG5WoOb5sQm8ZDYwtzgWmKcYZ5CMBj1o/GpEoWGUUTw85lcWazS6YBiNB77pm9RA==" workbookSaltValue="ieh9y9dQdAR5d0heWmzv7w==" workbookSpinCount="100000" lockStructure="1"/>
  <bookViews>
    <workbookView xWindow="-120" yWindow="-120" windowWidth="29040" windowHeight="15720" tabRatio="648" xr2:uid="{00000000-000D-0000-FFFF-FFFF00000000}"/>
  </bookViews>
  <sheets>
    <sheet name="申込書" sheetId="1" r:id="rId1"/>
    <sheet name="申込一覧表" sheetId="2" r:id="rId2"/>
    <sheet name="リレーオーダー用紙" sheetId="4" state="hidden" r:id="rId3"/>
    <sheet name="誓約書" sheetId="10" state="hidden" r:id="rId4"/>
    <sheet name="メール" sheetId="9" state="hidden" r:id="rId5"/>
    <sheet name="団体" sheetId="7" state="hidden" r:id="rId6"/>
    <sheet name="所属1" sheetId="11" state="hidden" r:id="rId7"/>
    <sheet name="選手" sheetId="12" state="hidden" r:id="rId8"/>
    <sheet name="エントリー" sheetId="13" state="hidden" r:id="rId9"/>
    <sheet name="連続出場" sheetId="15" r:id="rId10"/>
    <sheet name="チーム" sheetId="14" state="hidden" r:id="rId11"/>
  </sheets>
  <definedNames>
    <definedName name="_xlnm.Print_Area" localSheetId="2">リレーオーダー用紙!$A$1:$J$58</definedName>
    <definedName name="_xlnm.Print_Area" localSheetId="1">申込一覧表!$A$1:$P$87</definedName>
    <definedName name="_xlnm.Print_Area" localSheetId="0">申込書!$B$1:$X$65</definedName>
    <definedName name="_xlnm.Print_Area" localSheetId="3">誓約書!$A$1:$Q$20</definedName>
    <definedName name="_xlnm.Print_Area" localSheetId="9">連続出場!$A$1:$X$124</definedName>
    <definedName name="_xlnm.Print_Titles" localSheetId="1">申込一覧表!$1:$4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 i="15" l="1"/>
  <c r="AN7" i="15"/>
  <c r="AM8" i="15"/>
  <c r="AN8" i="15"/>
  <c r="AM9" i="15"/>
  <c r="AN9" i="15"/>
  <c r="AM10" i="15"/>
  <c r="AN10" i="15"/>
  <c r="AM11" i="15"/>
  <c r="AN11" i="15"/>
  <c r="AM12" i="15"/>
  <c r="AN12" i="15"/>
  <c r="AM13" i="15"/>
  <c r="AN13" i="15"/>
  <c r="AM14" i="15"/>
  <c r="AN14" i="15"/>
  <c r="AM15" i="15"/>
  <c r="AN15" i="15"/>
  <c r="AM16" i="15"/>
  <c r="AN16" i="15"/>
  <c r="AM17" i="15"/>
  <c r="AN17" i="15"/>
  <c r="AM18" i="15"/>
  <c r="AN18" i="15"/>
  <c r="AM19" i="15"/>
  <c r="AN19" i="15"/>
  <c r="AM20" i="15"/>
  <c r="AN20" i="15"/>
  <c r="AM21" i="15"/>
  <c r="AN21" i="15"/>
  <c r="AM22" i="15"/>
  <c r="AN22" i="15"/>
  <c r="AM23" i="15"/>
  <c r="AN23" i="15"/>
  <c r="AM24" i="15"/>
  <c r="AN24" i="15"/>
  <c r="AM25" i="15"/>
  <c r="AN25" i="15"/>
  <c r="AM26" i="15"/>
  <c r="AN26" i="15"/>
  <c r="AM27" i="15"/>
  <c r="AN27" i="15"/>
  <c r="AM28" i="15"/>
  <c r="AN28" i="15"/>
  <c r="AM29" i="15"/>
  <c r="AN29" i="15"/>
  <c r="AM30" i="15"/>
  <c r="AN30" i="15"/>
  <c r="AM31" i="15"/>
  <c r="AN31" i="15"/>
  <c r="AM32" i="15"/>
  <c r="AN32" i="15"/>
  <c r="AM33" i="15"/>
  <c r="AN33" i="15"/>
  <c r="AM34" i="15"/>
  <c r="AN34" i="15"/>
  <c r="AM35" i="15"/>
  <c r="AN35" i="15"/>
  <c r="AM36" i="15"/>
  <c r="AN36" i="15"/>
  <c r="AM37" i="15"/>
  <c r="AN37" i="15"/>
  <c r="AM38" i="15"/>
  <c r="AN38" i="15"/>
  <c r="AM39" i="15"/>
  <c r="AN39" i="15"/>
  <c r="AM40" i="15"/>
  <c r="AN40" i="15"/>
  <c r="AM41" i="15"/>
  <c r="AN41" i="15"/>
  <c r="AM42" i="15"/>
  <c r="AN42" i="15"/>
  <c r="AM43" i="15"/>
  <c r="AN43" i="15"/>
  <c r="AM44" i="15"/>
  <c r="AN44" i="15"/>
  <c r="AM45" i="15"/>
  <c r="AN45" i="15"/>
  <c r="AM46" i="15"/>
  <c r="AN46" i="15"/>
  <c r="AM47" i="15"/>
  <c r="AN47" i="15"/>
  <c r="AM48" i="15"/>
  <c r="AN48" i="15"/>
  <c r="AM49" i="15"/>
  <c r="AN49" i="15"/>
  <c r="AM50" i="15"/>
  <c r="AN50" i="15"/>
  <c r="AM51" i="15"/>
  <c r="AN51" i="15"/>
  <c r="AM52" i="15"/>
  <c r="AN52" i="15"/>
  <c r="AM53" i="15"/>
  <c r="AN53" i="15"/>
  <c r="AM54" i="15"/>
  <c r="AN54" i="15"/>
  <c r="AM55" i="15"/>
  <c r="AN55" i="15"/>
  <c r="AM56" i="15"/>
  <c r="AN56" i="15"/>
  <c r="AM57" i="15"/>
  <c r="AN57" i="15"/>
  <c r="AM58" i="15"/>
  <c r="AN58" i="15"/>
  <c r="AM59" i="15"/>
  <c r="AN59" i="15"/>
  <c r="AM60" i="15"/>
  <c r="AN60" i="15"/>
  <c r="AM61" i="15"/>
  <c r="AN61" i="15"/>
  <c r="AM62" i="15"/>
  <c r="AN62" i="15"/>
  <c r="AM63" i="15"/>
  <c r="AN63" i="15"/>
  <c r="AM64" i="15"/>
  <c r="AN64" i="15"/>
  <c r="AM65" i="15"/>
  <c r="AN65" i="15"/>
  <c r="AM66" i="15"/>
  <c r="AN66" i="15"/>
  <c r="AM67" i="15"/>
  <c r="AN67" i="15"/>
  <c r="AM68" i="15"/>
  <c r="AN68" i="15"/>
  <c r="AM69" i="15"/>
  <c r="AN69" i="15"/>
  <c r="AM70" i="15"/>
  <c r="AN70" i="15"/>
  <c r="AM71" i="15"/>
  <c r="AN71" i="15"/>
  <c r="AM72" i="15"/>
  <c r="AN72" i="15"/>
  <c r="AM73" i="15"/>
  <c r="AN73" i="15"/>
  <c r="AM74" i="15"/>
  <c r="AN74" i="15"/>
  <c r="AM75" i="15"/>
  <c r="AN75" i="15"/>
  <c r="AM76" i="15"/>
  <c r="AN76" i="15"/>
  <c r="AM77" i="15"/>
  <c r="AN77" i="15"/>
  <c r="AM78" i="15"/>
  <c r="AN78" i="15"/>
  <c r="AM79" i="15"/>
  <c r="AN79" i="15"/>
  <c r="AM80" i="15"/>
  <c r="AN80" i="15"/>
  <c r="AM81" i="15"/>
  <c r="AN81" i="15"/>
  <c r="AM82" i="15"/>
  <c r="AN82" i="15"/>
  <c r="AM83" i="15"/>
  <c r="AN83" i="15"/>
  <c r="AM84" i="15"/>
  <c r="AN84" i="15"/>
  <c r="AM85" i="15"/>
  <c r="AN85" i="15"/>
  <c r="AM86" i="15"/>
  <c r="AN86" i="15"/>
  <c r="AM87" i="15"/>
  <c r="AN87" i="15"/>
  <c r="AM88" i="15"/>
  <c r="AN88" i="15"/>
  <c r="AM89" i="15"/>
  <c r="AN89" i="15"/>
  <c r="AM90" i="15"/>
  <c r="AN90" i="15"/>
  <c r="AM91" i="15"/>
  <c r="AN91" i="15"/>
  <c r="AM92" i="15"/>
  <c r="AN92" i="15"/>
  <c r="AM93" i="15"/>
  <c r="AN93" i="15"/>
  <c r="AM94" i="15"/>
  <c r="AN94" i="15"/>
  <c r="AM95" i="15"/>
  <c r="AN95" i="15"/>
  <c r="AM96" i="15"/>
  <c r="AN96" i="15"/>
  <c r="AM97" i="15"/>
  <c r="AN97" i="15"/>
  <c r="AM98" i="15"/>
  <c r="AN98" i="15"/>
  <c r="AM99" i="15"/>
  <c r="AN99" i="15"/>
  <c r="AM100" i="15"/>
  <c r="AN100" i="15"/>
  <c r="AM101" i="15"/>
  <c r="AN101" i="15"/>
  <c r="AM102" i="15"/>
  <c r="AN102" i="15"/>
  <c r="AM103" i="15"/>
  <c r="AN103" i="15"/>
  <c r="AM104" i="15"/>
  <c r="AN104" i="15"/>
  <c r="AM105" i="15"/>
  <c r="AN105" i="15"/>
  <c r="AM106" i="15"/>
  <c r="AN106" i="15"/>
  <c r="AM107" i="15"/>
  <c r="AN107" i="15"/>
  <c r="AM108" i="15"/>
  <c r="AN108" i="15"/>
  <c r="AM109" i="15"/>
  <c r="AN109" i="15"/>
  <c r="AM110" i="15"/>
  <c r="AN110" i="15"/>
  <c r="AM111" i="15"/>
  <c r="AN111" i="15"/>
  <c r="AM112" i="15"/>
  <c r="AN112" i="15"/>
  <c r="AM113" i="15"/>
  <c r="AN113" i="15"/>
  <c r="AM114" i="15"/>
  <c r="AN114" i="15"/>
  <c r="AM115" i="15"/>
  <c r="AN115" i="15"/>
  <c r="AM116" i="15"/>
  <c r="AN116" i="15"/>
  <c r="AM117" i="15"/>
  <c r="AN117" i="15"/>
  <c r="AM118" i="15"/>
  <c r="AN118" i="15"/>
  <c r="AM119" i="15"/>
  <c r="AN119" i="15"/>
  <c r="AM120" i="15"/>
  <c r="AN120" i="15"/>
  <c r="AM121" i="15"/>
  <c r="AN121" i="15"/>
  <c r="AM122" i="15"/>
  <c r="AN122" i="15"/>
  <c r="AM123" i="15"/>
  <c r="AN123" i="15"/>
  <c r="AM124" i="15"/>
  <c r="AN124" i="15"/>
  <c r="AM125" i="15"/>
  <c r="AN125" i="15"/>
  <c r="AM126" i="15"/>
  <c r="AN126" i="15"/>
  <c r="AM127" i="15"/>
  <c r="AN127" i="15"/>
  <c r="AM128" i="15"/>
  <c r="AN128" i="15"/>
  <c r="AM129" i="15"/>
  <c r="AN129" i="15"/>
  <c r="AM130" i="15"/>
  <c r="AN130" i="15"/>
  <c r="AM131" i="15"/>
  <c r="AN131" i="15"/>
  <c r="AM132" i="15"/>
  <c r="AN132" i="15"/>
  <c r="AM133" i="15"/>
  <c r="AN133" i="15"/>
  <c r="AM134" i="15"/>
  <c r="AN134" i="15"/>
  <c r="AM135" i="15"/>
  <c r="AN135" i="15"/>
  <c r="AM136" i="15"/>
  <c r="AN136" i="15"/>
  <c r="AM137" i="15"/>
  <c r="AN137" i="15"/>
  <c r="AM138" i="15"/>
  <c r="AN138" i="15"/>
  <c r="AM139" i="15"/>
  <c r="AN139" i="15"/>
  <c r="AM140" i="15"/>
  <c r="AN140" i="15"/>
  <c r="AM141" i="15"/>
  <c r="AN141" i="15"/>
  <c r="AM142" i="15"/>
  <c r="AN142" i="15"/>
  <c r="AM143" i="15"/>
  <c r="AN143" i="15"/>
  <c r="AM144" i="15"/>
  <c r="AN144" i="15"/>
  <c r="AM145" i="15"/>
  <c r="AN145" i="15"/>
  <c r="AM146" i="15"/>
  <c r="AN146" i="15"/>
  <c r="AM147" i="15"/>
  <c r="AN147" i="15"/>
  <c r="AM148" i="15"/>
  <c r="AN148" i="15"/>
  <c r="AM149" i="15"/>
  <c r="AN149" i="15"/>
  <c r="AM150" i="15"/>
  <c r="AN150" i="15"/>
  <c r="AM151" i="15"/>
  <c r="AN151" i="15"/>
  <c r="AM152" i="15"/>
  <c r="AN152" i="15"/>
  <c r="AM153" i="15"/>
  <c r="AN153" i="15"/>
  <c r="AM154" i="15"/>
  <c r="AN154" i="15"/>
  <c r="AM155" i="15"/>
  <c r="AN155" i="15"/>
  <c r="AM156" i="15"/>
  <c r="AN156" i="15"/>
  <c r="AM157" i="15"/>
  <c r="AN157" i="15"/>
  <c r="AM158" i="15"/>
  <c r="AN158" i="15"/>
  <c r="AM159" i="15"/>
  <c r="AN159" i="15"/>
  <c r="AM160" i="15"/>
  <c r="AN160" i="15"/>
  <c r="AT49" i="2" l="1"/>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S75" i="2"/>
  <c r="AS76" i="2"/>
  <c r="AS77" i="2"/>
  <c r="AS78" i="2"/>
  <c r="AS79" i="2"/>
  <c r="AS80" i="2"/>
  <c r="AS81" i="2"/>
  <c r="AS82" i="2"/>
  <c r="AS83" i="2"/>
  <c r="AS84" i="2"/>
  <c r="AS85" i="2"/>
  <c r="AS86" i="2"/>
  <c r="AS87" i="2"/>
  <c r="AT48" i="2"/>
  <c r="AS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48"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S7" i="2"/>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T6" i="2"/>
  <c r="AS6" i="2"/>
  <c r="AR6"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48" i="2"/>
  <c r="AQ7" i="2"/>
  <c r="AQ8"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6" i="2"/>
  <c r="E7" i="15" l="1"/>
  <c r="G7" i="15"/>
  <c r="I7" i="15"/>
  <c r="K7" i="15"/>
  <c r="O7" i="15"/>
  <c r="Q7" i="15"/>
  <c r="S7" i="15"/>
  <c r="U7" i="15"/>
  <c r="W7" i="15"/>
  <c r="AA7" i="15"/>
  <c r="AC7" i="15"/>
  <c r="AE7" i="15"/>
  <c r="AG7" i="15"/>
  <c r="AI7" i="15"/>
  <c r="C7" i="15"/>
  <c r="N4" i="15" l="1"/>
  <c r="Z4" i="15"/>
  <c r="Y3" i="15"/>
  <c r="B4" i="15"/>
  <c r="D3" i="2"/>
  <c r="A3" i="15" l="1"/>
  <c r="M3" i="15"/>
  <c r="AB125" i="15" l="1"/>
  <c r="AB126" i="15"/>
  <c r="AB127" i="15"/>
  <c r="AB128" i="15"/>
  <c r="AB129" i="15"/>
  <c r="AB130" i="15"/>
  <c r="AB131" i="15"/>
  <c r="AB132" i="15"/>
  <c r="AB133" i="15"/>
  <c r="AB134" i="15"/>
  <c r="AB135" i="15"/>
  <c r="AB136" i="15"/>
  <c r="AB137" i="15"/>
  <c r="AB138" i="15"/>
  <c r="AB139" i="15"/>
  <c r="AB140" i="15"/>
  <c r="AB141" i="15"/>
  <c r="AB142" i="15"/>
  <c r="AB143" i="15"/>
  <c r="AB144" i="15"/>
  <c r="AB145" i="15"/>
  <c r="AB146" i="15"/>
  <c r="AB147" i="15"/>
  <c r="AB148" i="15"/>
  <c r="AB149" i="15"/>
  <c r="AB150" i="15"/>
  <c r="AB151" i="15"/>
  <c r="AB152" i="15"/>
  <c r="AB153" i="15"/>
  <c r="AB154" i="15"/>
  <c r="AB155" i="15"/>
  <c r="AB156" i="15"/>
  <c r="AB157" i="15"/>
  <c r="AB158" i="15"/>
  <c r="AB159" i="15"/>
  <c r="AB160" i="15"/>
  <c r="AB161" i="15"/>
  <c r="AB162" i="15"/>
  <c r="AB163" i="15"/>
  <c r="AB164" i="15"/>
  <c r="AB165" i="15"/>
  <c r="AB166" i="15"/>
  <c r="AB167" i="15"/>
  <c r="AB168" i="15"/>
  <c r="AB169" i="15"/>
  <c r="AB170" i="15"/>
  <c r="AB171" i="15"/>
  <c r="AB172" i="15"/>
  <c r="AB173" i="15"/>
  <c r="AB174" i="15"/>
  <c r="AB175" i="15"/>
  <c r="AB176" i="15"/>
  <c r="AB177" i="15"/>
  <c r="AB178" i="15"/>
  <c r="AB179" i="15"/>
  <c r="AB180" i="15"/>
  <c r="AB181" i="15"/>
  <c r="AB182" i="15"/>
  <c r="AB183" i="15"/>
  <c r="AB184" i="15"/>
  <c r="AB185" i="15"/>
  <c r="AB186" i="15"/>
  <c r="AB187" i="15"/>
  <c r="AB188" i="15"/>
  <c r="AB189" i="15"/>
  <c r="AB190" i="15"/>
  <c r="AB191" i="15"/>
  <c r="AB192" i="15"/>
  <c r="AB193" i="15"/>
  <c r="AB194" i="15"/>
  <c r="AB195" i="15"/>
  <c r="AB196" i="15"/>
  <c r="AB197" i="15"/>
  <c r="AB198" i="15"/>
  <c r="AB199" i="15"/>
  <c r="AB200" i="15"/>
  <c r="AB201" i="15"/>
  <c r="AB202" i="15"/>
  <c r="AB203" i="15"/>
  <c r="AB204" i="15"/>
  <c r="AB205" i="15"/>
  <c r="AB206" i="15"/>
  <c r="AB207" i="15"/>
  <c r="AB208" i="15"/>
  <c r="AB209" i="15"/>
  <c r="AB210" i="15"/>
  <c r="AB211" i="15"/>
  <c r="AB212" i="15"/>
  <c r="AB213" i="15"/>
  <c r="AB214" i="15"/>
  <c r="AB215" i="15"/>
  <c r="AA128" i="15" l="1"/>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191" i="15"/>
  <c r="AA192" i="15"/>
  <c r="AA193" i="15"/>
  <c r="AA194" i="15"/>
  <c r="AA195" i="15"/>
  <c r="AA196" i="15"/>
  <c r="AA197" i="15"/>
  <c r="AA198" i="15"/>
  <c r="AA199" i="15"/>
  <c r="AA200" i="15"/>
  <c r="AA201" i="15"/>
  <c r="AA202" i="15"/>
  <c r="AA203" i="15"/>
  <c r="AA204" i="15"/>
  <c r="AA205" i="15"/>
  <c r="AA206" i="15"/>
  <c r="AA207" i="15"/>
  <c r="AA208" i="15"/>
  <c r="AA209" i="15"/>
  <c r="AA210" i="15"/>
  <c r="AA211" i="15"/>
  <c r="AA212" i="15"/>
  <c r="AA213" i="15"/>
  <c r="AA214" i="15"/>
  <c r="AA215" i="15"/>
  <c r="AB4" i="1" l="1"/>
  <c r="A3" i="2" l="1"/>
  <c r="Y4" i="15" l="1"/>
  <c r="A4" i="15"/>
  <c r="M4" i="15"/>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48"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6" i="2"/>
  <c r="AL87" i="2"/>
  <c r="AM87" i="2"/>
  <c r="AN87" i="2"/>
  <c r="AO87" i="2"/>
  <c r="AL49" i="2"/>
  <c r="AM49" i="2"/>
  <c r="AN49" i="2"/>
  <c r="AO49" i="2"/>
  <c r="AL50" i="2"/>
  <c r="AM50" i="2"/>
  <c r="AN50" i="2"/>
  <c r="AO50" i="2"/>
  <c r="AL51" i="2"/>
  <c r="AM51" i="2"/>
  <c r="AN51" i="2"/>
  <c r="AO51" i="2"/>
  <c r="AL52" i="2"/>
  <c r="AM52" i="2"/>
  <c r="AN52" i="2"/>
  <c r="AO52" i="2"/>
  <c r="AL53" i="2"/>
  <c r="AM53" i="2"/>
  <c r="AN53" i="2"/>
  <c r="AO53" i="2"/>
  <c r="AL54" i="2"/>
  <c r="AM54" i="2"/>
  <c r="AN54" i="2"/>
  <c r="AO54" i="2"/>
  <c r="AL55" i="2"/>
  <c r="AM55" i="2"/>
  <c r="AN55" i="2"/>
  <c r="AO55" i="2"/>
  <c r="AL56" i="2"/>
  <c r="AM56" i="2"/>
  <c r="AN56" i="2"/>
  <c r="AO56" i="2"/>
  <c r="AL57" i="2"/>
  <c r="AM57" i="2"/>
  <c r="AN57" i="2"/>
  <c r="AO57" i="2"/>
  <c r="AL58" i="2"/>
  <c r="AM58" i="2"/>
  <c r="AN58" i="2"/>
  <c r="AO58" i="2"/>
  <c r="AL59" i="2"/>
  <c r="AM59" i="2"/>
  <c r="AN59" i="2"/>
  <c r="AO59" i="2"/>
  <c r="AL60" i="2"/>
  <c r="AM60" i="2"/>
  <c r="AN60" i="2"/>
  <c r="AO60" i="2"/>
  <c r="AL61" i="2"/>
  <c r="AM61" i="2"/>
  <c r="AN61" i="2"/>
  <c r="AO61" i="2"/>
  <c r="AL62" i="2"/>
  <c r="AM62" i="2"/>
  <c r="AN62" i="2"/>
  <c r="AO62" i="2"/>
  <c r="AL63" i="2"/>
  <c r="AM63" i="2"/>
  <c r="AN63" i="2"/>
  <c r="AO63" i="2"/>
  <c r="AL64" i="2"/>
  <c r="AM64" i="2"/>
  <c r="AN64" i="2"/>
  <c r="AO64" i="2"/>
  <c r="AL65" i="2"/>
  <c r="AM65" i="2"/>
  <c r="AN65" i="2"/>
  <c r="AO65" i="2"/>
  <c r="AL66" i="2"/>
  <c r="AM66" i="2"/>
  <c r="AN66" i="2"/>
  <c r="AO66" i="2"/>
  <c r="AL67" i="2"/>
  <c r="AM67" i="2"/>
  <c r="AN67" i="2"/>
  <c r="AO67" i="2"/>
  <c r="AL68" i="2"/>
  <c r="AM68" i="2"/>
  <c r="AN68" i="2"/>
  <c r="AO68" i="2"/>
  <c r="AL69" i="2"/>
  <c r="AM69" i="2"/>
  <c r="AN69" i="2"/>
  <c r="AO69" i="2"/>
  <c r="AL70" i="2"/>
  <c r="AM70" i="2"/>
  <c r="AN70" i="2"/>
  <c r="AO70" i="2"/>
  <c r="AL71" i="2"/>
  <c r="AM71" i="2"/>
  <c r="AN71" i="2"/>
  <c r="AO71" i="2"/>
  <c r="AL72" i="2"/>
  <c r="AM72" i="2"/>
  <c r="AN72" i="2"/>
  <c r="AO72" i="2"/>
  <c r="AL73" i="2"/>
  <c r="AM73" i="2"/>
  <c r="AN73" i="2"/>
  <c r="AO73" i="2"/>
  <c r="AL74" i="2"/>
  <c r="AM74" i="2"/>
  <c r="AN74" i="2"/>
  <c r="AO74" i="2"/>
  <c r="AL75" i="2"/>
  <c r="AM75" i="2"/>
  <c r="AN75" i="2"/>
  <c r="AO75" i="2"/>
  <c r="AL76" i="2"/>
  <c r="AM76" i="2"/>
  <c r="AN76" i="2"/>
  <c r="AO76" i="2"/>
  <c r="AL77" i="2"/>
  <c r="AM77" i="2"/>
  <c r="AN77" i="2"/>
  <c r="AO77" i="2"/>
  <c r="AL78" i="2"/>
  <c r="AM78" i="2"/>
  <c r="AN78" i="2"/>
  <c r="AO78" i="2"/>
  <c r="AL79" i="2"/>
  <c r="AM79" i="2"/>
  <c r="AN79" i="2"/>
  <c r="AO79" i="2"/>
  <c r="AL80" i="2"/>
  <c r="AM80" i="2"/>
  <c r="AN80" i="2"/>
  <c r="AO80" i="2"/>
  <c r="AL81" i="2"/>
  <c r="AM81" i="2"/>
  <c r="AN81" i="2"/>
  <c r="AO81" i="2"/>
  <c r="AL82" i="2"/>
  <c r="AM82" i="2"/>
  <c r="AN82" i="2"/>
  <c r="AO82" i="2"/>
  <c r="AL83" i="2"/>
  <c r="AM83" i="2"/>
  <c r="AN83" i="2"/>
  <c r="AO83" i="2"/>
  <c r="AL84" i="2"/>
  <c r="AM84" i="2"/>
  <c r="AN84" i="2"/>
  <c r="AO84" i="2"/>
  <c r="AL85" i="2"/>
  <c r="AM85" i="2"/>
  <c r="AN85" i="2"/>
  <c r="AO85" i="2"/>
  <c r="AL86" i="2"/>
  <c r="AM86" i="2"/>
  <c r="AN86" i="2"/>
  <c r="AO86" i="2"/>
  <c r="AO48" i="2"/>
  <c r="AN48" i="2"/>
  <c r="AM48" i="2"/>
  <c r="AL48" i="2"/>
  <c r="AL7" i="2"/>
  <c r="AM7" i="2"/>
  <c r="AN7" i="2"/>
  <c r="AO7" i="2"/>
  <c r="AL8" i="2"/>
  <c r="AM8" i="2"/>
  <c r="AN8" i="2"/>
  <c r="AO8" i="2"/>
  <c r="AL9" i="2"/>
  <c r="AM9" i="2"/>
  <c r="AN9" i="2"/>
  <c r="AO9" i="2"/>
  <c r="AL10" i="2"/>
  <c r="AM10" i="2"/>
  <c r="AN10" i="2"/>
  <c r="AO10" i="2"/>
  <c r="AL11" i="2"/>
  <c r="AM11" i="2"/>
  <c r="AN11" i="2"/>
  <c r="AO11" i="2"/>
  <c r="AL12" i="2"/>
  <c r="AM12" i="2"/>
  <c r="AN12" i="2"/>
  <c r="AO12" i="2"/>
  <c r="AL13" i="2"/>
  <c r="AM13" i="2"/>
  <c r="AN13" i="2"/>
  <c r="AO13" i="2"/>
  <c r="AL14" i="2"/>
  <c r="AM14" i="2"/>
  <c r="AN14" i="2"/>
  <c r="AO14" i="2"/>
  <c r="AL15" i="2"/>
  <c r="AM15" i="2"/>
  <c r="AN15" i="2"/>
  <c r="AO15" i="2"/>
  <c r="AL16" i="2"/>
  <c r="AM16" i="2"/>
  <c r="AN16" i="2"/>
  <c r="AO16" i="2"/>
  <c r="AL17" i="2"/>
  <c r="AM17" i="2"/>
  <c r="AN17" i="2"/>
  <c r="AO17" i="2"/>
  <c r="AL18" i="2"/>
  <c r="AM18" i="2"/>
  <c r="AN18" i="2"/>
  <c r="AO18" i="2"/>
  <c r="AL19" i="2"/>
  <c r="AM19" i="2"/>
  <c r="AN19" i="2"/>
  <c r="AO19" i="2"/>
  <c r="AL20" i="2"/>
  <c r="AM20" i="2"/>
  <c r="AN20" i="2"/>
  <c r="AO20" i="2"/>
  <c r="AL21" i="2"/>
  <c r="AM21" i="2"/>
  <c r="AN21" i="2"/>
  <c r="AO21" i="2"/>
  <c r="AL22" i="2"/>
  <c r="AM22" i="2"/>
  <c r="AN22" i="2"/>
  <c r="AO22" i="2"/>
  <c r="AL23" i="2"/>
  <c r="AM23" i="2"/>
  <c r="AN23" i="2"/>
  <c r="AO23" i="2"/>
  <c r="AL24" i="2"/>
  <c r="AM24" i="2"/>
  <c r="AN24" i="2"/>
  <c r="AO24" i="2"/>
  <c r="AL25" i="2"/>
  <c r="AM25" i="2"/>
  <c r="AN25" i="2"/>
  <c r="AO25" i="2"/>
  <c r="AL26" i="2"/>
  <c r="AM26" i="2"/>
  <c r="AN26" i="2"/>
  <c r="AO26" i="2"/>
  <c r="AL27" i="2"/>
  <c r="AM27" i="2"/>
  <c r="AN27" i="2"/>
  <c r="AO27" i="2"/>
  <c r="AL28" i="2"/>
  <c r="AM28" i="2"/>
  <c r="AN28" i="2"/>
  <c r="AO28" i="2"/>
  <c r="AL29" i="2"/>
  <c r="AM29" i="2"/>
  <c r="AN29" i="2"/>
  <c r="AO29" i="2"/>
  <c r="AL30" i="2"/>
  <c r="AM30" i="2"/>
  <c r="AN30" i="2"/>
  <c r="AO30" i="2"/>
  <c r="AL31" i="2"/>
  <c r="AM31" i="2"/>
  <c r="AN31" i="2"/>
  <c r="AO31" i="2"/>
  <c r="AL32" i="2"/>
  <c r="AM32" i="2"/>
  <c r="AN32" i="2"/>
  <c r="AO32" i="2"/>
  <c r="AL33" i="2"/>
  <c r="AM33" i="2"/>
  <c r="AN33" i="2"/>
  <c r="AO33" i="2"/>
  <c r="AL34" i="2"/>
  <c r="AM34" i="2"/>
  <c r="AN34" i="2"/>
  <c r="AO34" i="2"/>
  <c r="AL35" i="2"/>
  <c r="AM35" i="2"/>
  <c r="AN35" i="2"/>
  <c r="AO35" i="2"/>
  <c r="AL36" i="2"/>
  <c r="AM36" i="2"/>
  <c r="AN36" i="2"/>
  <c r="AO36" i="2"/>
  <c r="AL37" i="2"/>
  <c r="AM37" i="2"/>
  <c r="AN37" i="2"/>
  <c r="AO37" i="2"/>
  <c r="AL38" i="2"/>
  <c r="AM38" i="2"/>
  <c r="AN38" i="2"/>
  <c r="AO38" i="2"/>
  <c r="AL39" i="2"/>
  <c r="AM39" i="2"/>
  <c r="AN39" i="2"/>
  <c r="AO39" i="2"/>
  <c r="AL40" i="2"/>
  <c r="AM40" i="2"/>
  <c r="AN40" i="2"/>
  <c r="AO40" i="2"/>
  <c r="AL41" i="2"/>
  <c r="AM41" i="2"/>
  <c r="AN41" i="2"/>
  <c r="AO41" i="2"/>
  <c r="AL42" i="2"/>
  <c r="AM42" i="2"/>
  <c r="AN42" i="2"/>
  <c r="AO42" i="2"/>
  <c r="AL43" i="2"/>
  <c r="AM43" i="2"/>
  <c r="AN43" i="2"/>
  <c r="AO43" i="2"/>
  <c r="AL44" i="2"/>
  <c r="AM44" i="2"/>
  <c r="AN44" i="2"/>
  <c r="AO44" i="2"/>
  <c r="AL45" i="2"/>
  <c r="AM45" i="2"/>
  <c r="AN45" i="2"/>
  <c r="AO45" i="2"/>
  <c r="AO6" i="2"/>
  <c r="AN6" i="2"/>
  <c r="AM6" i="2"/>
  <c r="AL6" i="2"/>
  <c r="AB216" i="15"/>
  <c r="AB217" i="15"/>
  <c r="AB218" i="15"/>
  <c r="AB219" i="15"/>
  <c r="AN6" i="15"/>
  <c r="AA216" i="15"/>
  <c r="AA217" i="15"/>
  <c r="AA218" i="15"/>
  <c r="AA219" i="15"/>
  <c r="AV46" i="2"/>
  <c r="AV47" i="2"/>
  <c r="AU47" i="2"/>
  <c r="AJ6" i="2"/>
  <c r="AJ49" i="2"/>
  <c r="AK49" i="2"/>
  <c r="AJ50" i="2"/>
  <c r="AK50" i="2"/>
  <c r="AJ51" i="2"/>
  <c r="AK51" i="2"/>
  <c r="AJ52" i="2"/>
  <c r="AK52" i="2"/>
  <c r="AJ53" i="2"/>
  <c r="AK53" i="2"/>
  <c r="AJ54" i="2"/>
  <c r="AK54" i="2"/>
  <c r="AJ55" i="2"/>
  <c r="AK55" i="2"/>
  <c r="AJ56" i="2"/>
  <c r="AK56" i="2"/>
  <c r="AJ57" i="2"/>
  <c r="AK57" i="2"/>
  <c r="AJ58" i="2"/>
  <c r="AK58" i="2"/>
  <c r="AJ59" i="2"/>
  <c r="AK59" i="2"/>
  <c r="AJ60" i="2"/>
  <c r="AK60" i="2"/>
  <c r="AJ61" i="2"/>
  <c r="AK61" i="2"/>
  <c r="AJ62" i="2"/>
  <c r="AK62" i="2"/>
  <c r="AJ63" i="2"/>
  <c r="AK63" i="2"/>
  <c r="AJ64" i="2"/>
  <c r="AK64" i="2"/>
  <c r="AJ65" i="2"/>
  <c r="AK65" i="2"/>
  <c r="AJ66" i="2"/>
  <c r="AK66" i="2"/>
  <c r="AJ67" i="2"/>
  <c r="AK67" i="2"/>
  <c r="AJ68" i="2"/>
  <c r="AK68" i="2"/>
  <c r="AJ69" i="2"/>
  <c r="AK69" i="2"/>
  <c r="AJ70" i="2"/>
  <c r="AK70" i="2"/>
  <c r="AJ71" i="2"/>
  <c r="AK71" i="2"/>
  <c r="AJ72" i="2"/>
  <c r="AK72" i="2"/>
  <c r="AJ73" i="2"/>
  <c r="AK73" i="2"/>
  <c r="AJ74" i="2"/>
  <c r="AK74" i="2"/>
  <c r="AJ75" i="2"/>
  <c r="AK75" i="2"/>
  <c r="AJ76" i="2"/>
  <c r="AK76" i="2"/>
  <c r="AJ77" i="2"/>
  <c r="AK77" i="2"/>
  <c r="AJ78" i="2"/>
  <c r="AK78" i="2"/>
  <c r="AJ79" i="2"/>
  <c r="AK79" i="2"/>
  <c r="AJ80" i="2"/>
  <c r="AK80" i="2"/>
  <c r="AJ81" i="2"/>
  <c r="AK81" i="2"/>
  <c r="AJ82" i="2"/>
  <c r="AK82" i="2"/>
  <c r="AJ83" i="2"/>
  <c r="AK83" i="2"/>
  <c r="AJ84" i="2"/>
  <c r="AK84" i="2"/>
  <c r="AJ85" i="2"/>
  <c r="AK85" i="2"/>
  <c r="AJ86" i="2"/>
  <c r="AK86" i="2"/>
  <c r="AJ87" i="2"/>
  <c r="AK87" i="2"/>
  <c r="AK48" i="2"/>
  <c r="AJ48" i="2"/>
  <c r="AJ7" i="2"/>
  <c r="AK7" i="2"/>
  <c r="AJ8" i="2"/>
  <c r="AK8" i="2"/>
  <c r="AJ9" i="2"/>
  <c r="AK9" i="2"/>
  <c r="AJ10" i="2"/>
  <c r="AK10" i="2"/>
  <c r="AJ11" i="2"/>
  <c r="AK11" i="2"/>
  <c r="AJ12" i="2"/>
  <c r="AK12" i="2"/>
  <c r="AJ13" i="2"/>
  <c r="AK13" i="2"/>
  <c r="AJ14" i="2"/>
  <c r="AK14" i="2"/>
  <c r="AJ15" i="2"/>
  <c r="AK15" i="2"/>
  <c r="AJ16" i="2"/>
  <c r="AK16" i="2"/>
  <c r="AJ17" i="2"/>
  <c r="AK17" i="2"/>
  <c r="AJ18" i="2"/>
  <c r="AK18" i="2"/>
  <c r="AJ19" i="2"/>
  <c r="AK19" i="2"/>
  <c r="AJ20" i="2"/>
  <c r="AK20" i="2"/>
  <c r="AJ21" i="2"/>
  <c r="AK21" i="2"/>
  <c r="AJ22" i="2"/>
  <c r="AK22" i="2"/>
  <c r="AJ23" i="2"/>
  <c r="AK23" i="2"/>
  <c r="AJ24" i="2"/>
  <c r="AK24" i="2"/>
  <c r="AJ25" i="2"/>
  <c r="AK25" i="2"/>
  <c r="AJ26" i="2"/>
  <c r="AK26" i="2"/>
  <c r="AJ27" i="2"/>
  <c r="AK27" i="2"/>
  <c r="AJ28" i="2"/>
  <c r="AK28" i="2"/>
  <c r="AJ29" i="2"/>
  <c r="AK29" i="2"/>
  <c r="AJ30" i="2"/>
  <c r="AK30" i="2"/>
  <c r="AJ31" i="2"/>
  <c r="AK31" i="2"/>
  <c r="AJ32" i="2"/>
  <c r="AK32" i="2"/>
  <c r="AJ33" i="2"/>
  <c r="AK33" i="2"/>
  <c r="AJ34" i="2"/>
  <c r="AK34" i="2"/>
  <c r="AJ35" i="2"/>
  <c r="AK35" i="2"/>
  <c r="AJ36" i="2"/>
  <c r="AK36" i="2"/>
  <c r="AJ37" i="2"/>
  <c r="AK37" i="2"/>
  <c r="AJ38" i="2"/>
  <c r="AK38" i="2"/>
  <c r="AJ39" i="2"/>
  <c r="AK39" i="2"/>
  <c r="AJ40" i="2"/>
  <c r="AK40" i="2"/>
  <c r="AJ41" i="2"/>
  <c r="AK41" i="2"/>
  <c r="AJ42" i="2"/>
  <c r="AK42" i="2"/>
  <c r="AJ43" i="2"/>
  <c r="AK43" i="2"/>
  <c r="AJ44" i="2"/>
  <c r="AK44" i="2"/>
  <c r="AJ45" i="2"/>
  <c r="AK45" i="2"/>
  <c r="AK6" i="2"/>
  <c r="P12" i="1"/>
  <c r="AB88" i="2" l="1"/>
  <c r="E25" i="1" s="1"/>
  <c r="AB46" i="2"/>
  <c r="E26" i="1" s="1"/>
  <c r="AC3" i="7" s="1"/>
  <c r="AB47" i="2"/>
  <c r="E30" i="1" s="1"/>
  <c r="AL3" i="7" s="1"/>
  <c r="A2" i="9"/>
  <c r="G3" i="13"/>
  <c r="G85" i="13"/>
  <c r="G167" i="13"/>
  <c r="G249" i="13"/>
  <c r="G4" i="13"/>
  <c r="G86" i="13"/>
  <c r="G168" i="13"/>
  <c r="G250" i="13"/>
  <c r="G5" i="13"/>
  <c r="G87" i="13"/>
  <c r="G169" i="13"/>
  <c r="G251" i="13"/>
  <c r="G6" i="13"/>
  <c r="G88" i="13"/>
  <c r="G170" i="13"/>
  <c r="G252" i="13"/>
  <c r="G7" i="13"/>
  <c r="G89" i="13"/>
  <c r="G171" i="13"/>
  <c r="G253" i="13"/>
  <c r="G8" i="13"/>
  <c r="G90" i="13"/>
  <c r="G172" i="13"/>
  <c r="G254" i="13"/>
  <c r="G9" i="13"/>
  <c r="G91" i="13"/>
  <c r="G173" i="13"/>
  <c r="G255" i="13"/>
  <c r="G10" i="13"/>
  <c r="G92" i="13"/>
  <c r="G174" i="13"/>
  <c r="G256" i="13"/>
  <c r="G11" i="13"/>
  <c r="G93" i="13"/>
  <c r="G175" i="13"/>
  <c r="G257" i="13"/>
  <c r="G12" i="13"/>
  <c r="G94" i="13"/>
  <c r="G176" i="13"/>
  <c r="G258" i="13"/>
  <c r="G13" i="13"/>
  <c r="G95" i="13"/>
  <c r="G177" i="13"/>
  <c r="G259" i="13"/>
  <c r="G14" i="13"/>
  <c r="G96" i="13"/>
  <c r="G260" i="13"/>
  <c r="G15" i="13"/>
  <c r="G97" i="13"/>
  <c r="G179" i="13"/>
  <c r="G261" i="13"/>
  <c r="G16" i="13"/>
  <c r="G98" i="13"/>
  <c r="G180" i="13"/>
  <c r="G262" i="13"/>
  <c r="G17" i="13"/>
  <c r="G99" i="13"/>
  <c r="G181" i="13"/>
  <c r="G263" i="13"/>
  <c r="G18" i="13"/>
  <c r="G100" i="13"/>
  <c r="G182" i="13"/>
  <c r="G264" i="13"/>
  <c r="G19" i="13"/>
  <c r="G101" i="13"/>
  <c r="G183" i="13"/>
  <c r="G265" i="13"/>
  <c r="G20" i="13"/>
  <c r="G102" i="13"/>
  <c r="G184" i="13"/>
  <c r="G266" i="13"/>
  <c r="G21" i="13"/>
  <c r="G103" i="13"/>
  <c r="G185" i="13"/>
  <c r="G267" i="13"/>
  <c r="G22" i="13"/>
  <c r="G104" i="13"/>
  <c r="G268" i="13"/>
  <c r="G23" i="13"/>
  <c r="G105" i="13"/>
  <c r="G187" i="13"/>
  <c r="G269" i="13"/>
  <c r="G24" i="13"/>
  <c r="G106" i="13"/>
  <c r="G188" i="13"/>
  <c r="G270" i="13"/>
  <c r="G25" i="13"/>
  <c r="G107" i="13"/>
  <c r="G189" i="13"/>
  <c r="G271" i="13"/>
  <c r="G26" i="13"/>
  <c r="G108" i="13"/>
  <c r="G190" i="13"/>
  <c r="G272" i="13"/>
  <c r="G27" i="13"/>
  <c r="G109" i="13"/>
  <c r="G191" i="13"/>
  <c r="G273" i="13"/>
  <c r="G28" i="13"/>
  <c r="G110" i="13"/>
  <c r="G192" i="13"/>
  <c r="G274" i="13"/>
  <c r="G29" i="13"/>
  <c r="G111" i="13"/>
  <c r="G193" i="13"/>
  <c r="G275" i="13"/>
  <c r="G30" i="13"/>
  <c r="G112" i="13"/>
  <c r="G276" i="13"/>
  <c r="G31" i="13"/>
  <c r="G113" i="13"/>
  <c r="G195" i="13"/>
  <c r="G277" i="13"/>
  <c r="G32" i="13"/>
  <c r="G114" i="13"/>
  <c r="G196" i="13"/>
  <c r="G278" i="13"/>
  <c r="G33" i="13"/>
  <c r="G115" i="13"/>
  <c r="G197" i="13"/>
  <c r="G279" i="13"/>
  <c r="G34" i="13"/>
  <c r="G116" i="13"/>
  <c r="G198" i="13"/>
  <c r="G280" i="13"/>
  <c r="G35" i="13"/>
  <c r="G117" i="13"/>
  <c r="G199" i="13"/>
  <c r="G281" i="13"/>
  <c r="G36" i="13"/>
  <c r="G118" i="13"/>
  <c r="G200" i="13"/>
  <c r="G282" i="13"/>
  <c r="G37" i="13"/>
  <c r="G119" i="13"/>
  <c r="G201" i="13"/>
  <c r="G283" i="13"/>
  <c r="G38" i="13"/>
  <c r="G120" i="13"/>
  <c r="G284" i="13"/>
  <c r="G39" i="13"/>
  <c r="G121" i="13"/>
  <c r="G203" i="13"/>
  <c r="G285" i="13"/>
  <c r="G40" i="13"/>
  <c r="G122" i="13"/>
  <c r="G204" i="13"/>
  <c r="G286" i="13"/>
  <c r="G41" i="13"/>
  <c r="G123" i="13"/>
  <c r="G205" i="13"/>
  <c r="G287" i="13"/>
  <c r="G44" i="13"/>
  <c r="G126" i="13"/>
  <c r="G208" i="13"/>
  <c r="G290" i="13"/>
  <c r="G45" i="13"/>
  <c r="G127" i="13"/>
  <c r="G209" i="13"/>
  <c r="G291" i="13"/>
  <c r="G46" i="13"/>
  <c r="G128" i="13"/>
  <c r="G210" i="13"/>
  <c r="G292" i="13"/>
  <c r="G47" i="13"/>
  <c r="G129" i="13"/>
  <c r="G211" i="13"/>
  <c r="G293" i="13"/>
  <c r="G48" i="13"/>
  <c r="G130" i="13"/>
  <c r="G294" i="13"/>
  <c r="G49" i="13"/>
  <c r="G131" i="13"/>
  <c r="G213" i="13"/>
  <c r="G295" i="13"/>
  <c r="G50" i="13"/>
  <c r="G132" i="13"/>
  <c r="G214" i="13"/>
  <c r="G296" i="13"/>
  <c r="G51" i="13"/>
  <c r="G133" i="13"/>
  <c r="G215" i="13"/>
  <c r="G297" i="13"/>
  <c r="G52" i="13"/>
  <c r="G134" i="13"/>
  <c r="G216" i="13"/>
  <c r="G298" i="13"/>
  <c r="G53" i="13"/>
  <c r="G135" i="13"/>
  <c r="G217" i="13"/>
  <c r="G299" i="13"/>
  <c r="G54" i="13"/>
  <c r="G136" i="13"/>
  <c r="G218" i="13"/>
  <c r="G300" i="13"/>
  <c r="G55" i="13"/>
  <c r="G137" i="13"/>
  <c r="G219" i="13"/>
  <c r="G301" i="13"/>
  <c r="G56" i="13"/>
  <c r="G138" i="13"/>
  <c r="G302" i="13"/>
  <c r="G57" i="13"/>
  <c r="G139" i="13"/>
  <c r="G221" i="13"/>
  <c r="G303" i="13"/>
  <c r="G58" i="13"/>
  <c r="G140" i="13"/>
  <c r="G222" i="13"/>
  <c r="G304" i="13"/>
  <c r="G59" i="13"/>
  <c r="G141" i="13"/>
  <c r="G223" i="13"/>
  <c r="G305" i="13"/>
  <c r="G60" i="13"/>
  <c r="G142" i="13"/>
  <c r="G224" i="13"/>
  <c r="G306" i="13"/>
  <c r="G61" i="13"/>
  <c r="G143" i="13"/>
  <c r="G225" i="13"/>
  <c r="G307" i="13"/>
  <c r="G62" i="13"/>
  <c r="G144" i="13"/>
  <c r="G226" i="13"/>
  <c r="G308" i="13"/>
  <c r="G63" i="13"/>
  <c r="G145" i="13"/>
  <c r="G227" i="13"/>
  <c r="G309" i="13"/>
  <c r="G64" i="13"/>
  <c r="G146" i="13"/>
  <c r="G310" i="13"/>
  <c r="G65" i="13"/>
  <c r="G147" i="13"/>
  <c r="G229" i="13"/>
  <c r="G311" i="13"/>
  <c r="G66" i="13"/>
  <c r="G148" i="13"/>
  <c r="G230" i="13"/>
  <c r="G312" i="13"/>
  <c r="G67" i="13"/>
  <c r="G149" i="13"/>
  <c r="G231" i="13"/>
  <c r="G313" i="13"/>
  <c r="G68" i="13"/>
  <c r="G150" i="13"/>
  <c r="G232" i="13"/>
  <c r="G314" i="13"/>
  <c r="G69" i="13"/>
  <c r="G151" i="13"/>
  <c r="G233" i="13"/>
  <c r="G315" i="13"/>
  <c r="G70" i="13"/>
  <c r="G152" i="13"/>
  <c r="G234" i="13"/>
  <c r="G316" i="13"/>
  <c r="G71" i="13"/>
  <c r="G153" i="13"/>
  <c r="G235" i="13"/>
  <c r="G317" i="13"/>
  <c r="G72" i="13"/>
  <c r="G154" i="13"/>
  <c r="G318" i="13"/>
  <c r="G73" i="13"/>
  <c r="G155" i="13"/>
  <c r="G237" i="13"/>
  <c r="G319" i="13"/>
  <c r="G74" i="13"/>
  <c r="G156" i="13"/>
  <c r="G238" i="13"/>
  <c r="G320" i="13"/>
  <c r="G75" i="13"/>
  <c r="G157" i="13"/>
  <c r="G239" i="13"/>
  <c r="G321" i="13"/>
  <c r="G76" i="13"/>
  <c r="G158" i="13"/>
  <c r="G240" i="13"/>
  <c r="G322" i="13"/>
  <c r="G77" i="13"/>
  <c r="G159" i="13"/>
  <c r="G241" i="13"/>
  <c r="G323" i="13"/>
  <c r="G78" i="13"/>
  <c r="G160" i="13"/>
  <c r="G242" i="13"/>
  <c r="G324" i="13"/>
  <c r="G79" i="13"/>
  <c r="G161" i="13"/>
  <c r="G243" i="13"/>
  <c r="G325" i="13"/>
  <c r="G80" i="13"/>
  <c r="G162" i="13"/>
  <c r="G326" i="13"/>
  <c r="G81" i="13"/>
  <c r="G163" i="13"/>
  <c r="G245" i="13"/>
  <c r="G327" i="13"/>
  <c r="G82" i="13"/>
  <c r="G164" i="13"/>
  <c r="G246" i="13"/>
  <c r="G328" i="13"/>
  <c r="G83" i="13"/>
  <c r="G165" i="13"/>
  <c r="G247" i="13"/>
  <c r="G329" i="13"/>
  <c r="G248" i="13"/>
  <c r="G166" i="13"/>
  <c r="G84" i="13"/>
  <c r="G2" i="13"/>
  <c r="J44" i="4"/>
  <c r="J45" i="4"/>
  <c r="J46" i="4"/>
  <c r="J47" i="4"/>
  <c r="J48" i="4"/>
  <c r="J53" i="4"/>
  <c r="J54" i="4"/>
  <c r="J55" i="4"/>
  <c r="J56" i="4"/>
  <c r="J57" i="4"/>
  <c r="AH6" i="2"/>
  <c r="AU6" i="2" s="1"/>
  <c r="AH7" i="2"/>
  <c r="AU7" i="2" s="1"/>
  <c r="AH8" i="2"/>
  <c r="AU8" i="2" s="1"/>
  <c r="AH9" i="2"/>
  <c r="AH10" i="2"/>
  <c r="AU10" i="2" s="1"/>
  <c r="AH11" i="2"/>
  <c r="AH12" i="2"/>
  <c r="AU12" i="2" s="1"/>
  <c r="T7" i="2"/>
  <c r="U7" i="2"/>
  <c r="T8" i="2"/>
  <c r="U8" i="2"/>
  <c r="T9" i="2"/>
  <c r="U9" i="2"/>
  <c r="T10" i="2"/>
  <c r="U10" i="2"/>
  <c r="T11" i="2"/>
  <c r="U11" i="2"/>
  <c r="T12" i="2"/>
  <c r="U12" i="2"/>
  <c r="T13" i="2"/>
  <c r="U13" i="2"/>
  <c r="T14" i="2"/>
  <c r="U14" i="2"/>
  <c r="T15" i="2"/>
  <c r="U15" i="2"/>
  <c r="T16" i="2"/>
  <c r="U16" i="2"/>
  <c r="T17" i="2"/>
  <c r="U17" i="2"/>
  <c r="T18" i="2"/>
  <c r="U18" i="2"/>
  <c r="T19" i="2"/>
  <c r="U19" i="2"/>
  <c r="T20" i="2"/>
  <c r="U20" i="2"/>
  <c r="T21" i="2"/>
  <c r="U21" i="2"/>
  <c r="T22" i="2"/>
  <c r="U22" i="2"/>
  <c r="T23" i="2"/>
  <c r="U23" i="2"/>
  <c r="T24" i="2"/>
  <c r="U24" i="2"/>
  <c r="T25" i="2"/>
  <c r="U25" i="2"/>
  <c r="T26" i="2"/>
  <c r="U26" i="2"/>
  <c r="T27" i="2"/>
  <c r="U27" i="2"/>
  <c r="T28" i="2"/>
  <c r="U28" i="2"/>
  <c r="T29" i="2"/>
  <c r="U29" i="2"/>
  <c r="T30" i="2"/>
  <c r="U30" i="2"/>
  <c r="T31" i="2"/>
  <c r="U31" i="2"/>
  <c r="T32" i="2"/>
  <c r="U32" i="2"/>
  <c r="T33" i="2"/>
  <c r="U33" i="2"/>
  <c r="T34" i="2"/>
  <c r="U34" i="2"/>
  <c r="T35" i="2"/>
  <c r="U35" i="2"/>
  <c r="AF35" i="2" s="1"/>
  <c r="C31" i="12" s="1"/>
  <c r="T36" i="2"/>
  <c r="U36" i="2"/>
  <c r="T37" i="2"/>
  <c r="U37" i="2"/>
  <c r="T38" i="2"/>
  <c r="U38" i="2"/>
  <c r="T39" i="2"/>
  <c r="U39" i="2"/>
  <c r="T40" i="2"/>
  <c r="U40" i="2"/>
  <c r="T41" i="2"/>
  <c r="U41" i="2"/>
  <c r="T42" i="2"/>
  <c r="U42" i="2"/>
  <c r="T43" i="2"/>
  <c r="U43" i="2"/>
  <c r="T44" i="2"/>
  <c r="U44" i="2"/>
  <c r="T45" i="2"/>
  <c r="U45" i="2"/>
  <c r="T48" i="2"/>
  <c r="U48" i="2"/>
  <c r="T49" i="2"/>
  <c r="U49" i="2"/>
  <c r="T50" i="2"/>
  <c r="U50" i="2"/>
  <c r="T51" i="2"/>
  <c r="U51" i="2"/>
  <c r="T52" i="2"/>
  <c r="U52" i="2"/>
  <c r="T53" i="2"/>
  <c r="U53" i="2"/>
  <c r="AF53" i="2" s="1"/>
  <c r="C49" i="12" s="1"/>
  <c r="T54" i="2"/>
  <c r="U54" i="2"/>
  <c r="T55" i="2"/>
  <c r="U55" i="2"/>
  <c r="T56" i="2"/>
  <c r="U56" i="2"/>
  <c r="T57" i="2"/>
  <c r="U57" i="2"/>
  <c r="T58" i="2"/>
  <c r="U58" i="2"/>
  <c r="T59" i="2"/>
  <c r="U59" i="2"/>
  <c r="T60" i="2"/>
  <c r="U60" i="2"/>
  <c r="T61" i="2"/>
  <c r="U61" i="2"/>
  <c r="T62" i="2"/>
  <c r="U62" i="2"/>
  <c r="T63" i="2"/>
  <c r="U63" i="2"/>
  <c r="T64" i="2"/>
  <c r="U64" i="2"/>
  <c r="T65" i="2"/>
  <c r="U65" i="2"/>
  <c r="T66" i="2"/>
  <c r="U66" i="2"/>
  <c r="T67" i="2"/>
  <c r="U67" i="2"/>
  <c r="T68" i="2"/>
  <c r="U68" i="2"/>
  <c r="T69" i="2"/>
  <c r="U69" i="2"/>
  <c r="AF69" i="2" s="1"/>
  <c r="C65" i="12" s="1"/>
  <c r="T70" i="2"/>
  <c r="U70" i="2"/>
  <c r="T71" i="2"/>
  <c r="U71" i="2"/>
  <c r="T72" i="2"/>
  <c r="U72" i="2"/>
  <c r="T73" i="2"/>
  <c r="U73" i="2"/>
  <c r="T74" i="2"/>
  <c r="U74" i="2"/>
  <c r="T75" i="2"/>
  <c r="U75" i="2"/>
  <c r="T76" i="2"/>
  <c r="U76" i="2"/>
  <c r="T77" i="2"/>
  <c r="U77" i="2"/>
  <c r="T78" i="2"/>
  <c r="U78" i="2"/>
  <c r="T79" i="2"/>
  <c r="U79" i="2"/>
  <c r="T80" i="2"/>
  <c r="U80" i="2"/>
  <c r="T81" i="2"/>
  <c r="U81" i="2"/>
  <c r="X81" i="2" s="1"/>
  <c r="T82" i="2"/>
  <c r="U82" i="2"/>
  <c r="T83" i="2"/>
  <c r="U83" i="2"/>
  <c r="T84" i="2"/>
  <c r="U84" i="2"/>
  <c r="T85" i="2"/>
  <c r="U85" i="2"/>
  <c r="T86" i="2"/>
  <c r="U86" i="2"/>
  <c r="AF86" i="2" s="1"/>
  <c r="C82" i="12" s="1"/>
  <c r="T87" i="2"/>
  <c r="U87" i="2"/>
  <c r="U6" i="2"/>
  <c r="T6" i="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44"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2" i="12"/>
  <c r="AW8" i="4"/>
  <c r="E3" i="14" s="1"/>
  <c r="AW9" i="4"/>
  <c r="E4" i="14" s="1"/>
  <c r="AW10" i="4"/>
  <c r="E5" i="14" s="1"/>
  <c r="AW11" i="4"/>
  <c r="E6" i="14" s="1"/>
  <c r="AW12" i="4"/>
  <c r="E7" i="14" s="1"/>
  <c r="AW13" i="4"/>
  <c r="E8" i="14" s="1"/>
  <c r="AW16" i="4"/>
  <c r="E11" i="14" s="1"/>
  <c r="AW17" i="4"/>
  <c r="E12" i="14" s="1"/>
  <c r="AW18" i="4"/>
  <c r="E13" i="14" s="1"/>
  <c r="AW19" i="4"/>
  <c r="E14" i="14" s="1"/>
  <c r="AW20" i="4"/>
  <c r="E15" i="14" s="1"/>
  <c r="AW21" i="4"/>
  <c r="E16" i="14" s="1"/>
  <c r="AW22" i="4"/>
  <c r="E17" i="14" s="1"/>
  <c r="AW25" i="4"/>
  <c r="E20" i="14" s="1"/>
  <c r="AW26" i="4"/>
  <c r="E21" i="14" s="1"/>
  <c r="AW27" i="4"/>
  <c r="E22" i="14" s="1"/>
  <c r="AW28" i="4"/>
  <c r="E23" i="14" s="1"/>
  <c r="AW29" i="4"/>
  <c r="E24" i="14" s="1"/>
  <c r="AW30" i="4"/>
  <c r="E25" i="14" s="1"/>
  <c r="AW31" i="4"/>
  <c r="E26" i="14" s="1"/>
  <c r="AW34" i="4"/>
  <c r="E29" i="14" s="1"/>
  <c r="AW35" i="4"/>
  <c r="E30" i="14" s="1"/>
  <c r="AW36" i="4"/>
  <c r="E31" i="14" s="1"/>
  <c r="AW37" i="4"/>
  <c r="E32" i="14" s="1"/>
  <c r="AW38" i="4"/>
  <c r="E33" i="14" s="1"/>
  <c r="AW39" i="4"/>
  <c r="E34" i="14" s="1"/>
  <c r="AW40" i="4"/>
  <c r="E35" i="14" s="1"/>
  <c r="AW43" i="4"/>
  <c r="E38" i="14" s="1"/>
  <c r="AW44" i="4"/>
  <c r="E39" i="14" s="1"/>
  <c r="AW45" i="4"/>
  <c r="E40" i="14" s="1"/>
  <c r="AW46" i="4"/>
  <c r="E41" i="14" s="1"/>
  <c r="AW47" i="4"/>
  <c r="E42" i="14" s="1"/>
  <c r="AW48" i="4"/>
  <c r="E43" i="14" s="1"/>
  <c r="AW49" i="4"/>
  <c r="E44" i="14" s="1"/>
  <c r="AW52" i="4"/>
  <c r="E47" i="14" s="1"/>
  <c r="AW53" i="4"/>
  <c r="E48" i="14" s="1"/>
  <c r="AW54" i="4"/>
  <c r="E49" i="14" s="1"/>
  <c r="AW55" i="4"/>
  <c r="E50" i="14" s="1"/>
  <c r="AW56" i="4"/>
  <c r="E51" i="14" s="1"/>
  <c r="AW57" i="4"/>
  <c r="E52" i="14" s="1"/>
  <c r="AW58" i="4"/>
  <c r="E53" i="14" s="1"/>
  <c r="AW7" i="4"/>
  <c r="E2" i="14" s="1"/>
  <c r="A39" i="14"/>
  <c r="A40" i="14"/>
  <c r="A41" i="14"/>
  <c r="A42" i="14"/>
  <c r="A43" i="14"/>
  <c r="A44" i="14"/>
  <c r="A45" i="14"/>
  <c r="A47" i="14"/>
  <c r="A48" i="14"/>
  <c r="A49" i="14"/>
  <c r="A50" i="14"/>
  <c r="A51" i="14"/>
  <c r="A52" i="14"/>
  <c r="A53" i="14"/>
  <c r="A38" i="14"/>
  <c r="A21" i="14"/>
  <c r="A22" i="14"/>
  <c r="A23" i="14"/>
  <c r="A24" i="14"/>
  <c r="A25" i="14"/>
  <c r="A26" i="14"/>
  <c r="A27" i="14"/>
  <c r="A29" i="14"/>
  <c r="A30" i="14"/>
  <c r="A31" i="14"/>
  <c r="A32" i="14"/>
  <c r="A33" i="14"/>
  <c r="A34" i="14"/>
  <c r="A35" i="14"/>
  <c r="A20" i="14"/>
  <c r="A3" i="14"/>
  <c r="A4" i="14"/>
  <c r="A5" i="14"/>
  <c r="A6" i="14"/>
  <c r="A7" i="14"/>
  <c r="A8" i="14"/>
  <c r="A9" i="14"/>
  <c r="A11" i="14"/>
  <c r="A12" i="14"/>
  <c r="A13" i="14"/>
  <c r="A14" i="14"/>
  <c r="A15" i="14"/>
  <c r="A16" i="14"/>
  <c r="A17" i="14"/>
  <c r="A36" i="14"/>
  <c r="A2" i="14"/>
  <c r="AS8" i="4"/>
  <c r="J3" i="14" s="1"/>
  <c r="AT8" i="4"/>
  <c r="K3" i="14" s="1"/>
  <c r="AU8" i="4"/>
  <c r="L3" i="14" s="1"/>
  <c r="AV8" i="4"/>
  <c r="M3" i="14" s="1"/>
  <c r="AS9" i="4"/>
  <c r="J4" i="14" s="1"/>
  <c r="AT9" i="4"/>
  <c r="K4" i="14" s="1"/>
  <c r="AU9" i="4"/>
  <c r="L4" i="14" s="1"/>
  <c r="AV9" i="4"/>
  <c r="M4" i="14" s="1"/>
  <c r="AS10" i="4"/>
  <c r="J5" i="14" s="1"/>
  <c r="AT10" i="4"/>
  <c r="K5" i="14" s="1"/>
  <c r="AU10" i="4"/>
  <c r="L5" i="14" s="1"/>
  <c r="AV10" i="4"/>
  <c r="M5" i="14" s="1"/>
  <c r="AS11" i="4"/>
  <c r="J6" i="14" s="1"/>
  <c r="AT11" i="4"/>
  <c r="K6" i="14" s="1"/>
  <c r="AU11" i="4"/>
  <c r="L6" i="14" s="1"/>
  <c r="AV11" i="4"/>
  <c r="M6" i="14" s="1"/>
  <c r="AS12" i="4"/>
  <c r="J7" i="14" s="1"/>
  <c r="AT12" i="4"/>
  <c r="K7" i="14" s="1"/>
  <c r="AU12" i="4"/>
  <c r="L7" i="14" s="1"/>
  <c r="AV12" i="4"/>
  <c r="M7" i="14" s="1"/>
  <c r="AS14" i="4"/>
  <c r="AT14" i="4"/>
  <c r="AU14" i="4"/>
  <c r="AV14" i="4"/>
  <c r="AT15" i="4"/>
  <c r="AU15" i="4"/>
  <c r="AV15" i="4"/>
  <c r="AS17" i="4"/>
  <c r="J12" i="14" s="1"/>
  <c r="AT17" i="4"/>
  <c r="K12" i="14" s="1"/>
  <c r="AU17" i="4"/>
  <c r="L12" i="14" s="1"/>
  <c r="AV17" i="4"/>
  <c r="M12" i="14" s="1"/>
  <c r="AS18" i="4"/>
  <c r="J13" i="14" s="1"/>
  <c r="AT18" i="4"/>
  <c r="K13" i="14" s="1"/>
  <c r="AU18" i="4"/>
  <c r="L13" i="14" s="1"/>
  <c r="AV18" i="4"/>
  <c r="M13" i="14" s="1"/>
  <c r="AS19" i="4"/>
  <c r="J14" i="14" s="1"/>
  <c r="AT19" i="4"/>
  <c r="K14" i="14" s="1"/>
  <c r="AU19" i="4"/>
  <c r="L14" i="14" s="1"/>
  <c r="AV19" i="4"/>
  <c r="M14" i="14" s="1"/>
  <c r="AS20" i="4"/>
  <c r="J15" i="14" s="1"/>
  <c r="AT20" i="4"/>
  <c r="K15" i="14" s="1"/>
  <c r="AU20" i="4"/>
  <c r="L15" i="14" s="1"/>
  <c r="AV20" i="4"/>
  <c r="M15" i="14" s="1"/>
  <c r="AS21" i="4"/>
  <c r="J16" i="14" s="1"/>
  <c r="AT21" i="4"/>
  <c r="K16" i="14" s="1"/>
  <c r="AU21" i="4"/>
  <c r="L16" i="14" s="1"/>
  <c r="AV21" i="4"/>
  <c r="M16" i="14" s="1"/>
  <c r="AS23" i="4"/>
  <c r="AT23" i="4"/>
  <c r="AU23" i="4"/>
  <c r="AV23" i="4"/>
  <c r="AT24" i="4"/>
  <c r="AU24" i="4"/>
  <c r="AV24" i="4"/>
  <c r="AS26" i="4"/>
  <c r="J21" i="14" s="1"/>
  <c r="AT26" i="4"/>
  <c r="K21" i="14" s="1"/>
  <c r="AU26" i="4"/>
  <c r="L21" i="14" s="1"/>
  <c r="AV26" i="4"/>
  <c r="M21" i="14" s="1"/>
  <c r="AS27" i="4"/>
  <c r="J22" i="14" s="1"/>
  <c r="AT27" i="4"/>
  <c r="K22" i="14" s="1"/>
  <c r="AU27" i="4"/>
  <c r="L22" i="14" s="1"/>
  <c r="AV27" i="4"/>
  <c r="M22" i="14" s="1"/>
  <c r="AS28" i="4"/>
  <c r="J23" i="14" s="1"/>
  <c r="AT28" i="4"/>
  <c r="K23" i="14" s="1"/>
  <c r="AU28" i="4"/>
  <c r="L23" i="14" s="1"/>
  <c r="AV28" i="4"/>
  <c r="M23" i="14" s="1"/>
  <c r="AS29" i="4"/>
  <c r="J24" i="14" s="1"/>
  <c r="AT29" i="4"/>
  <c r="K24" i="14" s="1"/>
  <c r="AU29" i="4"/>
  <c r="L24" i="14" s="1"/>
  <c r="AV29" i="4"/>
  <c r="M24" i="14" s="1"/>
  <c r="AS30" i="4"/>
  <c r="J25" i="14" s="1"/>
  <c r="AT30" i="4"/>
  <c r="K25" i="14" s="1"/>
  <c r="AU30" i="4"/>
  <c r="L25" i="14" s="1"/>
  <c r="AV30" i="4"/>
  <c r="M25" i="14" s="1"/>
  <c r="AS32" i="4"/>
  <c r="AT32" i="4"/>
  <c r="AU32" i="4"/>
  <c r="AV32" i="4"/>
  <c r="AT33" i="4"/>
  <c r="AU33" i="4"/>
  <c r="AV33" i="4"/>
  <c r="AS35" i="4"/>
  <c r="J30" i="14" s="1"/>
  <c r="AT35" i="4"/>
  <c r="K30" i="14" s="1"/>
  <c r="AU35" i="4"/>
  <c r="L30" i="14" s="1"/>
  <c r="AV35" i="4"/>
  <c r="M30" i="14" s="1"/>
  <c r="AS36" i="4"/>
  <c r="J31" i="14" s="1"/>
  <c r="AT36" i="4"/>
  <c r="K31" i="14" s="1"/>
  <c r="AU36" i="4"/>
  <c r="L31" i="14" s="1"/>
  <c r="AV36" i="4"/>
  <c r="M31" i="14" s="1"/>
  <c r="AS37" i="4"/>
  <c r="J32" i="14" s="1"/>
  <c r="AT37" i="4"/>
  <c r="K32" i="14" s="1"/>
  <c r="AU37" i="4"/>
  <c r="L32" i="14" s="1"/>
  <c r="AV37" i="4"/>
  <c r="M32" i="14" s="1"/>
  <c r="AS38" i="4"/>
  <c r="J33" i="14" s="1"/>
  <c r="AT38" i="4"/>
  <c r="K33" i="14" s="1"/>
  <c r="AU38" i="4"/>
  <c r="L33" i="14" s="1"/>
  <c r="AV38" i="4"/>
  <c r="M33" i="14" s="1"/>
  <c r="AS39" i="4"/>
  <c r="J34" i="14" s="1"/>
  <c r="AT39" i="4"/>
  <c r="K34" i="14" s="1"/>
  <c r="AU39" i="4"/>
  <c r="L34" i="14" s="1"/>
  <c r="AV39" i="4"/>
  <c r="M34" i="14" s="1"/>
  <c r="AS41" i="4"/>
  <c r="AT41" i="4"/>
  <c r="AU41" i="4"/>
  <c r="AV41" i="4"/>
  <c r="AT42" i="4"/>
  <c r="AU42" i="4"/>
  <c r="AV42" i="4"/>
  <c r="AS44" i="4"/>
  <c r="J39" i="14" s="1"/>
  <c r="AT44" i="4"/>
  <c r="K39" i="14" s="1"/>
  <c r="AU44" i="4"/>
  <c r="L39" i="14" s="1"/>
  <c r="AV44" i="4"/>
  <c r="M39" i="14" s="1"/>
  <c r="AS45" i="4"/>
  <c r="J40" i="14" s="1"/>
  <c r="AT45" i="4"/>
  <c r="K40" i="14" s="1"/>
  <c r="AU45" i="4"/>
  <c r="L40" i="14" s="1"/>
  <c r="AV45" i="4"/>
  <c r="M40" i="14" s="1"/>
  <c r="AS46" i="4"/>
  <c r="J41" i="14" s="1"/>
  <c r="AT46" i="4"/>
  <c r="K41" i="14" s="1"/>
  <c r="AU46" i="4"/>
  <c r="L41" i="14" s="1"/>
  <c r="AV46" i="4"/>
  <c r="M41" i="14" s="1"/>
  <c r="AS47" i="4"/>
  <c r="J42" i="14" s="1"/>
  <c r="AT47" i="4"/>
  <c r="K42" i="14" s="1"/>
  <c r="AU47" i="4"/>
  <c r="L42" i="14" s="1"/>
  <c r="AV47" i="4"/>
  <c r="M42" i="14" s="1"/>
  <c r="AS48" i="4"/>
  <c r="J43" i="14" s="1"/>
  <c r="AT48" i="4"/>
  <c r="K43" i="14" s="1"/>
  <c r="AU48" i="4"/>
  <c r="L43" i="14" s="1"/>
  <c r="AV48" i="4"/>
  <c r="M43" i="14" s="1"/>
  <c r="AS50" i="4"/>
  <c r="AT50" i="4"/>
  <c r="AU50" i="4"/>
  <c r="AV50" i="4"/>
  <c r="AT51" i="4"/>
  <c r="AU51" i="4"/>
  <c r="AV51" i="4"/>
  <c r="AS53" i="4"/>
  <c r="J48" i="14" s="1"/>
  <c r="AT53" i="4"/>
  <c r="K48" i="14" s="1"/>
  <c r="AU53" i="4"/>
  <c r="L48" i="14" s="1"/>
  <c r="AV53" i="4"/>
  <c r="M48" i="14" s="1"/>
  <c r="AS54" i="4"/>
  <c r="J49" i="14" s="1"/>
  <c r="AT54" i="4"/>
  <c r="K49" i="14" s="1"/>
  <c r="AU54" i="4"/>
  <c r="L49" i="14" s="1"/>
  <c r="AV54" i="4"/>
  <c r="M49" i="14" s="1"/>
  <c r="AS55" i="4"/>
  <c r="J50" i="14" s="1"/>
  <c r="AT55" i="4"/>
  <c r="K50" i="14" s="1"/>
  <c r="AU55" i="4"/>
  <c r="L50" i="14" s="1"/>
  <c r="AV55" i="4"/>
  <c r="M50" i="14" s="1"/>
  <c r="AS56" i="4"/>
  <c r="J51" i="14" s="1"/>
  <c r="AT56" i="4"/>
  <c r="K51" i="14" s="1"/>
  <c r="AU56" i="4"/>
  <c r="L51" i="14" s="1"/>
  <c r="AV56" i="4"/>
  <c r="M51" i="14" s="1"/>
  <c r="AS57" i="4"/>
  <c r="J52" i="14" s="1"/>
  <c r="AT57" i="4"/>
  <c r="K52" i="14" s="1"/>
  <c r="AU57" i="4"/>
  <c r="L52" i="14" s="1"/>
  <c r="AV57" i="4"/>
  <c r="M52" i="14" s="1"/>
  <c r="AV59" i="4"/>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85" i="13"/>
  <c r="C85" i="13" s="1"/>
  <c r="A87" i="13"/>
  <c r="C87" i="13" s="1"/>
  <c r="A88" i="13"/>
  <c r="C88" i="13" s="1"/>
  <c r="A89" i="13"/>
  <c r="C89" i="13" s="1"/>
  <c r="A90" i="13"/>
  <c r="C90" i="13" s="1"/>
  <c r="A91" i="13"/>
  <c r="C91" i="13" s="1"/>
  <c r="A92" i="13"/>
  <c r="C92" i="13" s="1"/>
  <c r="A93" i="13"/>
  <c r="C93" i="13" s="1"/>
  <c r="A94" i="13"/>
  <c r="C94" i="13" s="1"/>
  <c r="A95" i="13"/>
  <c r="C95" i="13" s="1"/>
  <c r="A96" i="13"/>
  <c r="C96" i="13" s="1"/>
  <c r="A97" i="13"/>
  <c r="C97" i="13" s="1"/>
  <c r="A98" i="13"/>
  <c r="C98" i="13" s="1"/>
  <c r="A99" i="13"/>
  <c r="C99" i="13" s="1"/>
  <c r="A100" i="13"/>
  <c r="C100" i="13" s="1"/>
  <c r="A101" i="13"/>
  <c r="C101" i="13" s="1"/>
  <c r="A102" i="13"/>
  <c r="C102" i="13" s="1"/>
  <c r="A103" i="13"/>
  <c r="C103" i="13" s="1"/>
  <c r="A104" i="13"/>
  <c r="C104" i="13" s="1"/>
  <c r="A105" i="13"/>
  <c r="C105" i="13" s="1"/>
  <c r="A106" i="13"/>
  <c r="C106" i="13" s="1"/>
  <c r="A107" i="13"/>
  <c r="C107" i="13" s="1"/>
  <c r="A108" i="13"/>
  <c r="C108" i="13" s="1"/>
  <c r="A109" i="13"/>
  <c r="C109" i="13" s="1"/>
  <c r="A110" i="13"/>
  <c r="C110" i="13" s="1"/>
  <c r="A111" i="13"/>
  <c r="C111" i="13" s="1"/>
  <c r="A112" i="13"/>
  <c r="C112" i="13" s="1"/>
  <c r="A113" i="13"/>
  <c r="C113" i="13" s="1"/>
  <c r="A114" i="13"/>
  <c r="C114" i="13" s="1"/>
  <c r="A115" i="13"/>
  <c r="C115" i="13" s="1"/>
  <c r="A116" i="13"/>
  <c r="C116" i="13" s="1"/>
  <c r="A117" i="13"/>
  <c r="C117" i="13" s="1"/>
  <c r="A118" i="13"/>
  <c r="C118" i="13" s="1"/>
  <c r="A119" i="13"/>
  <c r="C119" i="13" s="1"/>
  <c r="A120" i="13"/>
  <c r="C120" i="13" s="1"/>
  <c r="A121" i="13"/>
  <c r="C121" i="13" s="1"/>
  <c r="A122" i="13"/>
  <c r="C122" i="13" s="1"/>
  <c r="A128"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G178" i="13"/>
  <c r="G186" i="13"/>
  <c r="G194" i="13"/>
  <c r="G202" i="13"/>
  <c r="G212" i="13"/>
  <c r="G220" i="13"/>
  <c r="G228" i="13"/>
  <c r="G236" i="13"/>
  <c r="G244" i="13"/>
  <c r="AI7" i="2"/>
  <c r="AI8" i="2"/>
  <c r="B86" i="13" s="1"/>
  <c r="AI9" i="2"/>
  <c r="B87" i="13" s="1"/>
  <c r="AI10" i="2"/>
  <c r="B88" i="13" s="1"/>
  <c r="AI11" i="2"/>
  <c r="B89" i="13" s="1"/>
  <c r="AI12" i="2"/>
  <c r="B90" i="13" s="1"/>
  <c r="AH13" i="2"/>
  <c r="AI13" i="2"/>
  <c r="B91" i="13" s="1"/>
  <c r="AH14" i="2"/>
  <c r="AI14" i="2"/>
  <c r="B92" i="13" s="1"/>
  <c r="AH15" i="2"/>
  <c r="AI15" i="2"/>
  <c r="B93" i="13" s="1"/>
  <c r="AH16" i="2"/>
  <c r="AI16" i="2"/>
  <c r="B94" i="13" s="1"/>
  <c r="AH17" i="2"/>
  <c r="AI17" i="2"/>
  <c r="B95" i="13" s="1"/>
  <c r="AH18" i="2"/>
  <c r="AI18" i="2"/>
  <c r="B96" i="13" s="1"/>
  <c r="AH19" i="2"/>
  <c r="AI19" i="2"/>
  <c r="B97" i="13" s="1"/>
  <c r="AH20" i="2"/>
  <c r="AI20" i="2"/>
  <c r="B98" i="13" s="1"/>
  <c r="AH21" i="2"/>
  <c r="AI21" i="2"/>
  <c r="B99" i="13" s="1"/>
  <c r="AH22" i="2"/>
  <c r="AI22" i="2"/>
  <c r="B100" i="13" s="1"/>
  <c r="AH23" i="2"/>
  <c r="AI23" i="2"/>
  <c r="B101" i="13" s="1"/>
  <c r="AH24" i="2"/>
  <c r="AI24" i="2"/>
  <c r="B102" i="13" s="1"/>
  <c r="AH25" i="2"/>
  <c r="AI25" i="2"/>
  <c r="B103" i="13" s="1"/>
  <c r="AH26" i="2"/>
  <c r="AI26" i="2"/>
  <c r="B104" i="13" s="1"/>
  <c r="AH27" i="2"/>
  <c r="AI27" i="2"/>
  <c r="B105" i="13" s="1"/>
  <c r="AH28" i="2"/>
  <c r="AI28" i="2"/>
  <c r="B106" i="13" s="1"/>
  <c r="AH29" i="2"/>
  <c r="AI29" i="2"/>
  <c r="B107" i="13" s="1"/>
  <c r="AH30" i="2"/>
  <c r="AI30" i="2"/>
  <c r="B108" i="13" s="1"/>
  <c r="AH31" i="2"/>
  <c r="AI31" i="2"/>
  <c r="B109" i="13" s="1"/>
  <c r="AH32" i="2"/>
  <c r="AI32" i="2"/>
  <c r="B110" i="13" s="1"/>
  <c r="AH33" i="2"/>
  <c r="AI33" i="2"/>
  <c r="B111" i="13" s="1"/>
  <c r="AH34" i="2"/>
  <c r="AI34" i="2"/>
  <c r="B112" i="13" s="1"/>
  <c r="AH35" i="2"/>
  <c r="AI35" i="2"/>
  <c r="B113" i="13" s="1"/>
  <c r="AH36" i="2"/>
  <c r="AI36" i="2"/>
  <c r="B114" i="13" s="1"/>
  <c r="AH37" i="2"/>
  <c r="AI37" i="2"/>
  <c r="B115" i="13" s="1"/>
  <c r="AH38" i="2"/>
  <c r="AI38" i="2"/>
  <c r="B116" i="13" s="1"/>
  <c r="AH39" i="2"/>
  <c r="AI39" i="2"/>
  <c r="B117" i="13" s="1"/>
  <c r="AH40" i="2"/>
  <c r="AI40" i="2"/>
  <c r="B118" i="13" s="1"/>
  <c r="AH41" i="2"/>
  <c r="AI41" i="2"/>
  <c r="B119" i="13" s="1"/>
  <c r="AH42" i="2"/>
  <c r="AI42" i="2"/>
  <c r="B120" i="13" s="1"/>
  <c r="AH43" i="2"/>
  <c r="AI43" i="2"/>
  <c r="B121" i="13" s="1"/>
  <c r="AH44" i="2"/>
  <c r="AI44" i="2"/>
  <c r="B122" i="13" s="1"/>
  <c r="AH45" i="2"/>
  <c r="AI45" i="2"/>
  <c r="B123" i="13" s="1"/>
  <c r="AH46" i="2"/>
  <c r="AU46" i="2" s="1"/>
  <c r="AH48" i="2"/>
  <c r="AU48" i="2" s="1"/>
  <c r="AI48" i="2"/>
  <c r="AH49" i="2"/>
  <c r="AI49" i="2"/>
  <c r="AH50" i="2"/>
  <c r="AU50" i="2" s="1"/>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H66" i="2"/>
  <c r="AI66" i="2"/>
  <c r="AH67" i="2"/>
  <c r="AI67" i="2"/>
  <c r="AH68" i="2"/>
  <c r="AI68" i="2"/>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I6" i="2"/>
  <c r="A28" i="12"/>
  <c r="A29" i="12"/>
  <c r="A30" i="12"/>
  <c r="A31" i="12"/>
  <c r="A32" i="12"/>
  <c r="A33" i="12"/>
  <c r="A34" i="12"/>
  <c r="A35" i="12"/>
  <c r="A36" i="12"/>
  <c r="A37" i="12"/>
  <c r="A38" i="12"/>
  <c r="A39" i="12"/>
  <c r="A40" i="12"/>
  <c r="A42" i="12"/>
  <c r="F42" i="12" s="1"/>
  <c r="A43" i="12"/>
  <c r="I43" i="12" s="1"/>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Z46" i="2"/>
  <c r="Z47" i="2"/>
  <c r="D2" i="11"/>
  <c r="E2" i="11" s="1"/>
  <c r="C2" i="11"/>
  <c r="B2" i="11"/>
  <c r="A3" i="4"/>
  <c r="W3" i="7"/>
  <c r="V3" i="7"/>
  <c r="U3" i="7"/>
  <c r="R3" i="7"/>
  <c r="Q3" i="7"/>
  <c r="P3" i="7"/>
  <c r="AP48" i="2"/>
  <c r="I44" i="12" s="1"/>
  <c r="AP7" i="2"/>
  <c r="I3" i="12" s="1"/>
  <c r="AP8" i="2"/>
  <c r="I4" i="12" s="1"/>
  <c r="AP9" i="2"/>
  <c r="I5" i="12" s="1"/>
  <c r="AP10" i="2"/>
  <c r="I6" i="12" s="1"/>
  <c r="AP11" i="2"/>
  <c r="I7" i="12" s="1"/>
  <c r="AP12" i="2"/>
  <c r="I8" i="12" s="1"/>
  <c r="AP13" i="2"/>
  <c r="I9" i="12" s="1"/>
  <c r="AP14" i="2"/>
  <c r="I10" i="12" s="1"/>
  <c r="AP15" i="2"/>
  <c r="I11" i="12" s="1"/>
  <c r="AP16" i="2"/>
  <c r="I12" i="12" s="1"/>
  <c r="AP17" i="2"/>
  <c r="I13" i="12" s="1"/>
  <c r="AP18" i="2"/>
  <c r="I14" i="12" s="1"/>
  <c r="AP19" i="2"/>
  <c r="I15" i="12" s="1"/>
  <c r="AP20" i="2"/>
  <c r="I16" i="12" s="1"/>
  <c r="AP21" i="2"/>
  <c r="I17" i="12" s="1"/>
  <c r="AP22" i="2"/>
  <c r="I18" i="12" s="1"/>
  <c r="AP23" i="2"/>
  <c r="I19" i="12" s="1"/>
  <c r="AP24" i="2"/>
  <c r="I20" i="12" s="1"/>
  <c r="AP25" i="2"/>
  <c r="I21" i="12" s="1"/>
  <c r="AP26" i="2"/>
  <c r="I22" i="12" s="1"/>
  <c r="AP27" i="2"/>
  <c r="I23" i="12" s="1"/>
  <c r="AP28" i="2"/>
  <c r="I24" i="12" s="1"/>
  <c r="AP29" i="2"/>
  <c r="I25" i="12" s="1"/>
  <c r="AP30" i="2"/>
  <c r="I26" i="12" s="1"/>
  <c r="AP31" i="2"/>
  <c r="I27" i="12" s="1"/>
  <c r="AP32" i="2"/>
  <c r="I28" i="12" s="1"/>
  <c r="AP33" i="2"/>
  <c r="I29" i="12" s="1"/>
  <c r="AP34" i="2"/>
  <c r="I30" i="12" s="1"/>
  <c r="AP35" i="2"/>
  <c r="I31" i="12" s="1"/>
  <c r="AP36" i="2"/>
  <c r="I32" i="12" s="1"/>
  <c r="AP37" i="2"/>
  <c r="I33" i="12" s="1"/>
  <c r="AP38" i="2"/>
  <c r="I34" i="12" s="1"/>
  <c r="AP39" i="2"/>
  <c r="I35" i="12" s="1"/>
  <c r="AP40" i="2"/>
  <c r="I36" i="12" s="1"/>
  <c r="AP41" i="2"/>
  <c r="I37" i="12" s="1"/>
  <c r="AP42" i="2"/>
  <c r="I38" i="12" s="1"/>
  <c r="AP43" i="2"/>
  <c r="I39" i="12" s="1"/>
  <c r="AP44" i="2"/>
  <c r="I40" i="12" s="1"/>
  <c r="AP45" i="2"/>
  <c r="I41" i="12" s="1"/>
  <c r="AP49" i="2"/>
  <c r="I45" i="12" s="1"/>
  <c r="AP50" i="2"/>
  <c r="I46" i="12" s="1"/>
  <c r="AP51" i="2"/>
  <c r="I47" i="12" s="1"/>
  <c r="AP52" i="2"/>
  <c r="I48" i="12" s="1"/>
  <c r="AP53" i="2"/>
  <c r="I49" i="12" s="1"/>
  <c r="AP54" i="2"/>
  <c r="I50" i="12" s="1"/>
  <c r="AP55" i="2"/>
  <c r="I51" i="12" s="1"/>
  <c r="AP56" i="2"/>
  <c r="I52" i="12" s="1"/>
  <c r="AP57" i="2"/>
  <c r="I53" i="12" s="1"/>
  <c r="AP58" i="2"/>
  <c r="I54" i="12" s="1"/>
  <c r="AP59" i="2"/>
  <c r="I55" i="12" s="1"/>
  <c r="AP60" i="2"/>
  <c r="I56" i="12" s="1"/>
  <c r="AP61" i="2"/>
  <c r="I57" i="12" s="1"/>
  <c r="AP62" i="2"/>
  <c r="I58" i="12" s="1"/>
  <c r="AP63" i="2"/>
  <c r="I59" i="12" s="1"/>
  <c r="AP64" i="2"/>
  <c r="I60" i="12" s="1"/>
  <c r="AP65" i="2"/>
  <c r="I61" i="12" s="1"/>
  <c r="AP66" i="2"/>
  <c r="I62" i="12" s="1"/>
  <c r="AP67" i="2"/>
  <c r="I63" i="12" s="1"/>
  <c r="AP68" i="2"/>
  <c r="I64" i="12" s="1"/>
  <c r="AP69" i="2"/>
  <c r="I65" i="12" s="1"/>
  <c r="AP70" i="2"/>
  <c r="I66" i="12" s="1"/>
  <c r="AP71" i="2"/>
  <c r="I67" i="12" s="1"/>
  <c r="AP72" i="2"/>
  <c r="I68" i="12" s="1"/>
  <c r="AP73" i="2"/>
  <c r="I69" i="12" s="1"/>
  <c r="AP74" i="2"/>
  <c r="I70" i="12" s="1"/>
  <c r="AP75" i="2"/>
  <c r="I71" i="12" s="1"/>
  <c r="AP76" i="2"/>
  <c r="I72" i="12" s="1"/>
  <c r="AP77" i="2"/>
  <c r="I73" i="12" s="1"/>
  <c r="AP78" i="2"/>
  <c r="I74" i="12" s="1"/>
  <c r="AP79" i="2"/>
  <c r="I75" i="12" s="1"/>
  <c r="AP80" i="2"/>
  <c r="I76" i="12" s="1"/>
  <c r="AP81" i="2"/>
  <c r="I77" i="12" s="1"/>
  <c r="AP82" i="2"/>
  <c r="I78" i="12" s="1"/>
  <c r="AP83" i="2"/>
  <c r="I79" i="12" s="1"/>
  <c r="AP84" i="2"/>
  <c r="I80" i="12" s="1"/>
  <c r="AP85" i="2"/>
  <c r="I81" i="12" s="1"/>
  <c r="AP86" i="2"/>
  <c r="I82" i="12" s="1"/>
  <c r="AP87" i="2"/>
  <c r="I83" i="12" s="1"/>
  <c r="AP6" i="2"/>
  <c r="I2" i="12" s="1"/>
  <c r="L9" i="10"/>
  <c r="L10" i="10" s="1"/>
  <c r="L11" i="10" s="1"/>
  <c r="L12" i="10" s="1"/>
  <c r="L13" i="10" s="1"/>
  <c r="L14" i="10" s="1"/>
  <c r="L15" i="10" s="1"/>
  <c r="L16" i="10" s="1"/>
  <c r="L17" i="10" s="1"/>
  <c r="O9" i="10"/>
  <c r="O10" i="10" s="1"/>
  <c r="O11" i="10" s="1"/>
  <c r="O12" i="10" s="1"/>
  <c r="O13" i="10" s="1"/>
  <c r="O14" i="10" s="1"/>
  <c r="O15" i="10" s="1"/>
  <c r="O16" i="10" s="1"/>
  <c r="O17" i="10" s="1"/>
  <c r="U53" i="4"/>
  <c r="V53" i="4"/>
  <c r="W53" i="4"/>
  <c r="X53" i="4"/>
  <c r="U54" i="4"/>
  <c r="V54" i="4"/>
  <c r="W54" i="4"/>
  <c r="X54" i="4"/>
  <c r="U55" i="4"/>
  <c r="V55" i="4"/>
  <c r="W55" i="4"/>
  <c r="X55" i="4"/>
  <c r="U56" i="4"/>
  <c r="V56" i="4"/>
  <c r="W56" i="4"/>
  <c r="X56" i="4"/>
  <c r="U57" i="4"/>
  <c r="V57" i="4"/>
  <c r="W57" i="4"/>
  <c r="X57" i="4"/>
  <c r="U44" i="4"/>
  <c r="V44" i="4"/>
  <c r="W44" i="4"/>
  <c r="X44" i="4"/>
  <c r="U45" i="4"/>
  <c r="V45" i="4"/>
  <c r="W45" i="4"/>
  <c r="X45" i="4"/>
  <c r="U46" i="4"/>
  <c r="V46" i="4"/>
  <c r="W46" i="4"/>
  <c r="X46" i="4"/>
  <c r="U47" i="4"/>
  <c r="V47" i="4"/>
  <c r="W47" i="4"/>
  <c r="X47" i="4"/>
  <c r="U48" i="4"/>
  <c r="V48" i="4"/>
  <c r="W48" i="4"/>
  <c r="X48" i="4"/>
  <c r="U35" i="4"/>
  <c r="V35" i="4"/>
  <c r="W35" i="4"/>
  <c r="X35" i="4"/>
  <c r="U36" i="4"/>
  <c r="V36" i="4"/>
  <c r="W36" i="4"/>
  <c r="X36" i="4"/>
  <c r="U37" i="4"/>
  <c r="V37" i="4"/>
  <c r="W37" i="4"/>
  <c r="X37" i="4"/>
  <c r="U38" i="4"/>
  <c r="V38" i="4"/>
  <c r="W38" i="4"/>
  <c r="X38" i="4"/>
  <c r="U39" i="4"/>
  <c r="V39" i="4"/>
  <c r="W39" i="4"/>
  <c r="X39" i="4"/>
  <c r="U26" i="4"/>
  <c r="V26" i="4"/>
  <c r="W26" i="4"/>
  <c r="X26" i="4"/>
  <c r="U27" i="4"/>
  <c r="V27" i="4"/>
  <c r="W27" i="4"/>
  <c r="X27" i="4"/>
  <c r="U28" i="4"/>
  <c r="V28" i="4"/>
  <c r="W28" i="4"/>
  <c r="X28" i="4"/>
  <c r="U29" i="4"/>
  <c r="V29" i="4"/>
  <c r="W29" i="4"/>
  <c r="X29" i="4"/>
  <c r="U30" i="4"/>
  <c r="V30" i="4"/>
  <c r="W30" i="4"/>
  <c r="X30" i="4"/>
  <c r="U17" i="4"/>
  <c r="V17" i="4"/>
  <c r="W17" i="4"/>
  <c r="X17" i="4"/>
  <c r="U18" i="4"/>
  <c r="V18" i="4"/>
  <c r="W18" i="4"/>
  <c r="X18" i="4"/>
  <c r="U19" i="4"/>
  <c r="V19" i="4"/>
  <c r="W19" i="4"/>
  <c r="X19" i="4"/>
  <c r="U20" i="4"/>
  <c r="V20" i="4"/>
  <c r="W20" i="4"/>
  <c r="X20" i="4"/>
  <c r="U21" i="4"/>
  <c r="V21" i="4"/>
  <c r="W21" i="4"/>
  <c r="X21" i="4"/>
  <c r="U8" i="4"/>
  <c r="V8" i="4"/>
  <c r="W8" i="4"/>
  <c r="X8" i="4"/>
  <c r="U9" i="4"/>
  <c r="V9" i="4"/>
  <c r="W9" i="4"/>
  <c r="X9" i="4"/>
  <c r="U10" i="4"/>
  <c r="V10" i="4"/>
  <c r="W10" i="4"/>
  <c r="X10" i="4"/>
  <c r="U11" i="4"/>
  <c r="V11" i="4"/>
  <c r="W11" i="4"/>
  <c r="X11" i="4"/>
  <c r="U12" i="4"/>
  <c r="V12" i="4"/>
  <c r="W12" i="4"/>
  <c r="X12" i="4"/>
  <c r="BB3" i="7"/>
  <c r="BA3" i="7"/>
  <c r="AZ3" i="7"/>
  <c r="E3" i="7"/>
  <c r="C16" i="14" s="1"/>
  <c r="AF55" i="4"/>
  <c r="AE55" i="4"/>
  <c r="AD55" i="4"/>
  <c r="AC55" i="4"/>
  <c r="Y55" i="4"/>
  <c r="Z55" i="4"/>
  <c r="AA55" i="4"/>
  <c r="AB55" i="4"/>
  <c r="AF54" i="4"/>
  <c r="AE54" i="4"/>
  <c r="AD54" i="4"/>
  <c r="AC54" i="4"/>
  <c r="Y54" i="4"/>
  <c r="Z54" i="4"/>
  <c r="AA54" i="4"/>
  <c r="AB54" i="4"/>
  <c r="AF53" i="4"/>
  <c r="AE53" i="4"/>
  <c r="AD53" i="4"/>
  <c r="AC53" i="4"/>
  <c r="Y53" i="4"/>
  <c r="Z53" i="4"/>
  <c r="AA53" i="4"/>
  <c r="AB53" i="4"/>
  <c r="AF44" i="4"/>
  <c r="AE44" i="4"/>
  <c r="AD44" i="4"/>
  <c r="AC44" i="4"/>
  <c r="Y44" i="4"/>
  <c r="Z44" i="4"/>
  <c r="AA44" i="4"/>
  <c r="AB44" i="4"/>
  <c r="AF45" i="4"/>
  <c r="AE45" i="4"/>
  <c r="AD45" i="4"/>
  <c r="AC45" i="4"/>
  <c r="Y45" i="4"/>
  <c r="Z45" i="4"/>
  <c r="AA45" i="4"/>
  <c r="AB45" i="4"/>
  <c r="AB46" i="4"/>
  <c r="Y46" i="4"/>
  <c r="Z46" i="4"/>
  <c r="AA46" i="4"/>
  <c r="AF46" i="4"/>
  <c r="AE46" i="4"/>
  <c r="AD46" i="4"/>
  <c r="AC46" i="4"/>
  <c r="AF39" i="4"/>
  <c r="AE39" i="4"/>
  <c r="AD39" i="4"/>
  <c r="AC39" i="4"/>
  <c r="AF38" i="4"/>
  <c r="AE38" i="4"/>
  <c r="AD38" i="4"/>
  <c r="AC38" i="4"/>
  <c r="AF37" i="4"/>
  <c r="AE37" i="4"/>
  <c r="AD37" i="4"/>
  <c r="AC37" i="4"/>
  <c r="AF36" i="4"/>
  <c r="AE36" i="4"/>
  <c r="AD36" i="4"/>
  <c r="AC36" i="4"/>
  <c r="AF35" i="4"/>
  <c r="AE35" i="4"/>
  <c r="AD35" i="4"/>
  <c r="AC35" i="4"/>
  <c r="AF30" i="4"/>
  <c r="AE30" i="4"/>
  <c r="AD30" i="4"/>
  <c r="AC30" i="4"/>
  <c r="AF29" i="4"/>
  <c r="AE29" i="4"/>
  <c r="AD29" i="4"/>
  <c r="AC29" i="4"/>
  <c r="AF28" i="4"/>
  <c r="AE28" i="4"/>
  <c r="AD28" i="4"/>
  <c r="AC28" i="4"/>
  <c r="AF27" i="4"/>
  <c r="AE27" i="4"/>
  <c r="AD27" i="4"/>
  <c r="AC27" i="4"/>
  <c r="AF26" i="4"/>
  <c r="AE26" i="4"/>
  <c r="AD26" i="4"/>
  <c r="AC26" i="4"/>
  <c r="AF21" i="4"/>
  <c r="AE21" i="4"/>
  <c r="AD21" i="4"/>
  <c r="AC21" i="4"/>
  <c r="AF20" i="4"/>
  <c r="AE20" i="4"/>
  <c r="AD20" i="4"/>
  <c r="AC20" i="4"/>
  <c r="AF19" i="4"/>
  <c r="AE19" i="4"/>
  <c r="AD19" i="4"/>
  <c r="AC19" i="4"/>
  <c r="AF18" i="4"/>
  <c r="AE18" i="4"/>
  <c r="AD18" i="4"/>
  <c r="AC18" i="4"/>
  <c r="AF17" i="4"/>
  <c r="AE17" i="4"/>
  <c r="AD17" i="4"/>
  <c r="AC17" i="4"/>
  <c r="AF8" i="4"/>
  <c r="AE8" i="4"/>
  <c r="AD8" i="4"/>
  <c r="AF9" i="4"/>
  <c r="AE9" i="4"/>
  <c r="AD9" i="4"/>
  <c r="AC9" i="4"/>
  <c r="AF10" i="4"/>
  <c r="AE10" i="4"/>
  <c r="AD10" i="4"/>
  <c r="AC10" i="4"/>
  <c r="AF11" i="4"/>
  <c r="AE11" i="4"/>
  <c r="AD11" i="4"/>
  <c r="AC11" i="4"/>
  <c r="AF12" i="4"/>
  <c r="AE12" i="4"/>
  <c r="AD12" i="4"/>
  <c r="AC12" i="4"/>
  <c r="P7" i="2"/>
  <c r="AG7" i="2" s="1"/>
  <c r="P8" i="2"/>
  <c r="F4" i="12" s="1"/>
  <c r="P9" i="2"/>
  <c r="AG9" i="2" s="1"/>
  <c r="P6" i="2"/>
  <c r="P10" i="2"/>
  <c r="F6" i="12" s="1"/>
  <c r="P11" i="2"/>
  <c r="F7" i="12" s="1"/>
  <c r="P12" i="2"/>
  <c r="F8" i="12" s="1"/>
  <c r="P13" i="2"/>
  <c r="F9" i="12" s="1"/>
  <c r="P14" i="2"/>
  <c r="F10" i="12" s="1"/>
  <c r="P15" i="2"/>
  <c r="F11" i="12" s="1"/>
  <c r="P16" i="2"/>
  <c r="AC16" i="2" s="1"/>
  <c r="P45" i="2"/>
  <c r="P25" i="2"/>
  <c r="AG25" i="2" s="1"/>
  <c r="P26" i="2"/>
  <c r="F22" i="12" s="1"/>
  <c r="P43" i="2"/>
  <c r="F39" i="12" s="1"/>
  <c r="P44" i="2"/>
  <c r="F40" i="12" s="1"/>
  <c r="P42" i="2"/>
  <c r="AC42" i="2" s="1"/>
  <c r="D120" i="13" s="1"/>
  <c r="P41" i="2"/>
  <c r="F37" i="12" s="1"/>
  <c r="P40" i="2"/>
  <c r="AC40" i="2" s="1"/>
  <c r="D200" i="13" s="1"/>
  <c r="T52" i="4"/>
  <c r="T53" i="4"/>
  <c r="T13" i="4"/>
  <c r="T14" i="4"/>
  <c r="T59" i="4"/>
  <c r="T60" i="4"/>
  <c r="T17" i="4"/>
  <c r="T46" i="4"/>
  <c r="T77" i="4"/>
  <c r="T76" i="4"/>
  <c r="T44" i="4"/>
  <c r="AC56" i="4"/>
  <c r="AD56" i="4"/>
  <c r="T42" i="4"/>
  <c r="AE56" i="4"/>
  <c r="T41" i="4"/>
  <c r="AF56" i="4"/>
  <c r="AC57" i="4"/>
  <c r="AD57" i="4"/>
  <c r="AE57" i="4"/>
  <c r="AF57" i="4"/>
  <c r="T49" i="4"/>
  <c r="T9" i="4"/>
  <c r="T10" i="4"/>
  <c r="T48" i="4"/>
  <c r="AC47" i="4"/>
  <c r="AD47" i="4"/>
  <c r="AE47" i="4"/>
  <c r="AF47" i="4"/>
  <c r="AC48" i="4"/>
  <c r="AD48" i="4"/>
  <c r="AE48" i="4"/>
  <c r="AF48" i="4"/>
  <c r="P77" i="2"/>
  <c r="AG77" i="2" s="1"/>
  <c r="P76" i="2"/>
  <c r="AG76" i="2" s="1"/>
  <c r="P59" i="2"/>
  <c r="AG59" i="2" s="1"/>
  <c r="P60" i="2"/>
  <c r="AG60" i="2" s="1"/>
  <c r="P52" i="2"/>
  <c r="F48" i="12" s="1"/>
  <c r="P53" i="2"/>
  <c r="AG53" i="2" s="1"/>
  <c r="P48" i="2"/>
  <c r="AC48" i="2" s="1"/>
  <c r="D208" i="13" s="1"/>
  <c r="P49" i="2"/>
  <c r="AG49" i="2" s="1"/>
  <c r="P38" i="2"/>
  <c r="F34" i="12" s="1"/>
  <c r="P31" i="2"/>
  <c r="AG31" i="2" s="1"/>
  <c r="P86" i="2"/>
  <c r="P84" i="2"/>
  <c r="AG84" i="2" s="1"/>
  <c r="P83" i="2"/>
  <c r="AC83" i="2" s="1"/>
  <c r="D161" i="13" s="1"/>
  <c r="P85" i="2"/>
  <c r="AC85" i="2" s="1"/>
  <c r="P54" i="2"/>
  <c r="AG54" i="2" s="1"/>
  <c r="P78" i="2"/>
  <c r="AG78" i="2" s="1"/>
  <c r="P50" i="2"/>
  <c r="P51" i="2"/>
  <c r="AG51" i="2" s="1"/>
  <c r="P87" i="2"/>
  <c r="AG87" i="2" s="1"/>
  <c r="T8" i="4"/>
  <c r="T11" i="4"/>
  <c r="T12" i="4"/>
  <c r="T15" i="4"/>
  <c r="T16" i="4"/>
  <c r="T18" i="4"/>
  <c r="T19" i="4"/>
  <c r="T20" i="4"/>
  <c r="T21" i="4"/>
  <c r="T22" i="4"/>
  <c r="T23" i="4"/>
  <c r="T24" i="4"/>
  <c r="T25" i="4"/>
  <c r="T26" i="4"/>
  <c r="T27" i="4"/>
  <c r="T28" i="4"/>
  <c r="T29" i="4"/>
  <c r="T30" i="4"/>
  <c r="T31" i="4"/>
  <c r="T32" i="4"/>
  <c r="T33" i="4"/>
  <c r="T34" i="4"/>
  <c r="T35" i="4"/>
  <c r="T36" i="4"/>
  <c r="T37" i="4"/>
  <c r="T38" i="4"/>
  <c r="T39" i="4"/>
  <c r="T40" i="4"/>
  <c r="T43" i="4"/>
  <c r="T45" i="4"/>
  <c r="T50" i="4"/>
  <c r="T51" i="4"/>
  <c r="T54" i="4"/>
  <c r="T55" i="4"/>
  <c r="T56" i="4"/>
  <c r="T57" i="4"/>
  <c r="T58" i="4"/>
  <c r="T61" i="4"/>
  <c r="T62" i="4"/>
  <c r="T63" i="4"/>
  <c r="T64" i="4"/>
  <c r="T65" i="4"/>
  <c r="T66" i="4"/>
  <c r="T67" i="4"/>
  <c r="T68" i="4"/>
  <c r="T69" i="4"/>
  <c r="T70" i="4"/>
  <c r="T71" i="4"/>
  <c r="T72" i="4"/>
  <c r="T73" i="4"/>
  <c r="T74" i="4"/>
  <c r="T75" i="4"/>
  <c r="T78" i="4"/>
  <c r="T79" i="4"/>
  <c r="T80" i="4"/>
  <c r="T81" i="4"/>
  <c r="T82" i="4"/>
  <c r="T83" i="4"/>
  <c r="T84" i="4"/>
  <c r="T85" i="4"/>
  <c r="T86" i="4"/>
  <c r="T7" i="4"/>
  <c r="P27" i="2"/>
  <c r="F23" i="12" s="1"/>
  <c r="N20" i="1"/>
  <c r="C20" i="1"/>
  <c r="AX3" i="7"/>
  <c r="AW3" i="7"/>
  <c r="AK3" i="7"/>
  <c r="AH3" i="7"/>
  <c r="Y3" i="7"/>
  <c r="AB3" i="7"/>
  <c r="T3" i="7"/>
  <c r="S3" i="7"/>
  <c r="O3" i="7"/>
  <c r="N3" i="7"/>
  <c r="M3" i="7"/>
  <c r="L3" i="7"/>
  <c r="K3" i="7"/>
  <c r="J3" i="7"/>
  <c r="I3" i="7"/>
  <c r="H3" i="7"/>
  <c r="G3" i="7"/>
  <c r="F3" i="7"/>
  <c r="D3" i="7"/>
  <c r="C3" i="7"/>
  <c r="B4" i="14" s="1"/>
  <c r="N4" i="4"/>
  <c r="B16" i="4"/>
  <c r="B53" i="4"/>
  <c r="B54" i="4"/>
  <c r="B55" i="4"/>
  <c r="B56" i="4"/>
  <c r="B57" i="4"/>
  <c r="B8" i="4"/>
  <c r="B9" i="4"/>
  <c r="B10" i="4"/>
  <c r="B11" i="4"/>
  <c r="B12" i="4"/>
  <c r="B17" i="4"/>
  <c r="B18" i="4"/>
  <c r="B19" i="4"/>
  <c r="B20" i="4"/>
  <c r="B21" i="4"/>
  <c r="B26" i="4"/>
  <c r="B27" i="4"/>
  <c r="B28" i="4"/>
  <c r="B29" i="4"/>
  <c r="B30" i="4"/>
  <c r="B35" i="4"/>
  <c r="B36" i="4"/>
  <c r="B37" i="4"/>
  <c r="B38" i="4"/>
  <c r="B39" i="4"/>
  <c r="B44" i="4"/>
  <c r="B45" i="4"/>
  <c r="B46" i="4"/>
  <c r="B47" i="4"/>
  <c r="Y47" i="4"/>
  <c r="Z47" i="4"/>
  <c r="B48" i="4"/>
  <c r="AE7" i="2"/>
  <c r="D3" i="12" s="1"/>
  <c r="AE8" i="2"/>
  <c r="D4" i="12" s="1"/>
  <c r="AE9" i="2"/>
  <c r="D5" i="12" s="1"/>
  <c r="AE10" i="2"/>
  <c r="D6" i="12" s="1"/>
  <c r="AE11" i="2"/>
  <c r="D7" i="12" s="1"/>
  <c r="AE12" i="2"/>
  <c r="D8" i="12" s="1"/>
  <c r="AE13" i="2"/>
  <c r="D9" i="12" s="1"/>
  <c r="AE14" i="2"/>
  <c r="D10" i="12" s="1"/>
  <c r="AE15" i="2"/>
  <c r="D11" i="12" s="1"/>
  <c r="AE16" i="2"/>
  <c r="D12" i="12" s="1"/>
  <c r="AE17" i="2"/>
  <c r="D13" i="12" s="1"/>
  <c r="P17" i="2"/>
  <c r="F13" i="12" s="1"/>
  <c r="AE18" i="2"/>
  <c r="D14" i="12" s="1"/>
  <c r="P18" i="2"/>
  <c r="AG18" i="2" s="1"/>
  <c r="AE19" i="2"/>
  <c r="D15" i="12" s="1"/>
  <c r="P19" i="2"/>
  <c r="AG19" i="2" s="1"/>
  <c r="AE20" i="2"/>
  <c r="D16" i="12" s="1"/>
  <c r="P20" i="2"/>
  <c r="AG20" i="2" s="1"/>
  <c r="AE21" i="2"/>
  <c r="D17" i="12" s="1"/>
  <c r="P21" i="2"/>
  <c r="F17" i="12" s="1"/>
  <c r="AE22" i="2"/>
  <c r="D18" i="12" s="1"/>
  <c r="P22" i="2"/>
  <c r="AC22" i="2" s="1"/>
  <c r="D100" i="13" s="1"/>
  <c r="AE23" i="2"/>
  <c r="D19" i="12" s="1"/>
  <c r="P23" i="2"/>
  <c r="AC23" i="2" s="1"/>
  <c r="G19" i="12" s="1"/>
  <c r="AE24" i="2"/>
  <c r="D20" i="12" s="1"/>
  <c r="P24" i="2"/>
  <c r="F20" i="12" s="1"/>
  <c r="P28" i="2"/>
  <c r="AC28" i="2" s="1"/>
  <c r="P29" i="2"/>
  <c r="AC29" i="2" s="1"/>
  <c r="D189" i="13" s="1"/>
  <c r="P30" i="2"/>
  <c r="F26" i="12" s="1"/>
  <c r="P32" i="2"/>
  <c r="AC32" i="2" s="1"/>
  <c r="D274" i="13" s="1"/>
  <c r="P33" i="2"/>
  <c r="AG33" i="2" s="1"/>
  <c r="P34" i="2"/>
  <c r="AC34" i="2" s="1"/>
  <c r="G30" i="12" s="1"/>
  <c r="P35" i="2"/>
  <c r="F31" i="12" s="1"/>
  <c r="P36" i="2"/>
  <c r="F32" i="12" s="1"/>
  <c r="P37" i="2"/>
  <c r="AG37" i="2" s="1"/>
  <c r="P39" i="2"/>
  <c r="AC39" i="2" s="1"/>
  <c r="AE48" i="2"/>
  <c r="D44" i="12" s="1"/>
  <c r="AE49" i="2"/>
  <c r="D45" i="12" s="1"/>
  <c r="AE50" i="2"/>
  <c r="D46" i="12" s="1"/>
  <c r="AE51" i="2"/>
  <c r="D47" i="12" s="1"/>
  <c r="AE52" i="2"/>
  <c r="D48" i="12" s="1"/>
  <c r="AE53" i="2"/>
  <c r="D49" i="12" s="1"/>
  <c r="AE54" i="2"/>
  <c r="D50" i="12" s="1"/>
  <c r="AE55" i="2"/>
  <c r="D51" i="12" s="1"/>
  <c r="P55" i="2"/>
  <c r="AE56" i="2"/>
  <c r="D52" i="12" s="1"/>
  <c r="P56" i="2"/>
  <c r="AC56" i="2" s="1"/>
  <c r="AE57" i="2"/>
  <c r="D53" i="12" s="1"/>
  <c r="P57" i="2"/>
  <c r="AC57" i="2" s="1"/>
  <c r="D135" i="13" s="1"/>
  <c r="AE58" i="2"/>
  <c r="D54" i="12" s="1"/>
  <c r="P58" i="2"/>
  <c r="AC58" i="2" s="1"/>
  <c r="AE59" i="2"/>
  <c r="D55" i="12" s="1"/>
  <c r="AE60" i="2"/>
  <c r="D56" i="12" s="1"/>
  <c r="AE61" i="2"/>
  <c r="D57" i="12" s="1"/>
  <c r="P61" i="2"/>
  <c r="F57" i="12" s="1"/>
  <c r="AE62" i="2"/>
  <c r="D58" i="12" s="1"/>
  <c r="P62" i="2"/>
  <c r="AC62" i="2" s="1"/>
  <c r="G58" i="12" s="1"/>
  <c r="AE63" i="2"/>
  <c r="D59" i="12" s="1"/>
  <c r="P63" i="2"/>
  <c r="AC63" i="2" s="1"/>
  <c r="D59" i="13" s="1"/>
  <c r="AE64" i="2"/>
  <c r="D60" i="12" s="1"/>
  <c r="P64" i="2"/>
  <c r="P65" i="2"/>
  <c r="AG65" i="2" s="1"/>
  <c r="P66" i="2"/>
  <c r="F62" i="12" s="1"/>
  <c r="P67" i="2"/>
  <c r="AC67" i="2" s="1"/>
  <c r="P68" i="2"/>
  <c r="F64" i="12" s="1"/>
  <c r="P69" i="2"/>
  <c r="F65" i="12" s="1"/>
  <c r="P70" i="2"/>
  <c r="P71" i="2"/>
  <c r="AG71" i="2" s="1"/>
  <c r="P72" i="2"/>
  <c r="F68" i="12" s="1"/>
  <c r="P73" i="2"/>
  <c r="AG73" i="2" s="1"/>
  <c r="P74" i="2"/>
  <c r="AC74" i="2" s="1"/>
  <c r="P75" i="2"/>
  <c r="P79" i="2"/>
  <c r="AG79" i="2" s="1"/>
  <c r="P80" i="2"/>
  <c r="AC80" i="2" s="1"/>
  <c r="G76" i="12" s="1"/>
  <c r="P81" i="2"/>
  <c r="AG81" i="2" s="1"/>
  <c r="P82" i="2"/>
  <c r="AC82" i="2" s="1"/>
  <c r="D324" i="13" s="1"/>
  <c r="AE6" i="2"/>
  <c r="D2" i="12" s="1"/>
  <c r="AH59" i="4"/>
  <c r="AH50" i="4"/>
  <c r="AH41" i="4"/>
  <c r="AH32" i="4"/>
  <c r="AH23" i="4"/>
  <c r="A1" i="4"/>
  <c r="AA47" i="4"/>
  <c r="AB47" i="4"/>
  <c r="Y48" i="4"/>
  <c r="Z48" i="4"/>
  <c r="AA48" i="4"/>
  <c r="AB48" i="4"/>
  <c r="Y56" i="4"/>
  <c r="Z56" i="4"/>
  <c r="AA56" i="4"/>
  <c r="AB56" i="4"/>
  <c r="Y57" i="4"/>
  <c r="Z57" i="4"/>
  <c r="AA57" i="4"/>
  <c r="AB57" i="4"/>
  <c r="A57" i="4"/>
  <c r="A58" i="4"/>
  <c r="A56" i="4"/>
  <c r="A52" i="4"/>
  <c r="A53" i="4"/>
  <c r="A54" i="4"/>
  <c r="A55" i="4"/>
  <c r="A48" i="4"/>
  <c r="A49" i="4"/>
  <c r="A43" i="4"/>
  <c r="A44" i="4"/>
  <c r="A45" i="4"/>
  <c r="A46" i="4"/>
  <c r="A47" i="4"/>
  <c r="A39" i="4"/>
  <c r="A40" i="4"/>
  <c r="A38" i="4"/>
  <c r="A34" i="4"/>
  <c r="A35" i="4"/>
  <c r="A36" i="4"/>
  <c r="A37" i="4"/>
  <c r="A30" i="4"/>
  <c r="A31" i="4"/>
  <c r="A29" i="4"/>
  <c r="A25" i="4"/>
  <c r="A26" i="4"/>
  <c r="A27" i="4"/>
  <c r="A28" i="4"/>
  <c r="A21" i="4"/>
  <c r="A22" i="4"/>
  <c r="A16" i="4"/>
  <c r="A17" i="4"/>
  <c r="A18" i="4"/>
  <c r="A19" i="4"/>
  <c r="A20" i="4"/>
  <c r="A7" i="4"/>
  <c r="A8" i="4"/>
  <c r="A9" i="4"/>
  <c r="A10" i="4"/>
  <c r="A11" i="4"/>
  <c r="A12" i="4"/>
  <c r="A13" i="4"/>
  <c r="D3" i="4"/>
  <c r="A1" i="2"/>
  <c r="C3" i="2"/>
  <c r="R87" i="2"/>
  <c r="S87" i="2"/>
  <c r="R86" i="2"/>
  <c r="S86" i="2"/>
  <c r="R85" i="2"/>
  <c r="S85" i="2"/>
  <c r="R84" i="2"/>
  <c r="S84" i="2"/>
  <c r="R83" i="2"/>
  <c r="S83" i="2"/>
  <c r="R82" i="2"/>
  <c r="S82" i="2"/>
  <c r="R81" i="2"/>
  <c r="S81" i="2"/>
  <c r="R80" i="2"/>
  <c r="S80" i="2"/>
  <c r="R79" i="2"/>
  <c r="S79" i="2"/>
  <c r="R78" i="2"/>
  <c r="S78" i="2"/>
  <c r="R77" i="2"/>
  <c r="S77" i="2"/>
  <c r="R76" i="2"/>
  <c r="S76" i="2"/>
  <c r="R75" i="2"/>
  <c r="S75" i="2"/>
  <c r="R74" i="2"/>
  <c r="S74" i="2"/>
  <c r="R73" i="2"/>
  <c r="S73" i="2"/>
  <c r="R72" i="2"/>
  <c r="S72" i="2"/>
  <c r="R71" i="2"/>
  <c r="S71" i="2"/>
  <c r="R70" i="2"/>
  <c r="S70" i="2"/>
  <c r="R69" i="2"/>
  <c r="S69" i="2"/>
  <c r="R68" i="2"/>
  <c r="S68" i="2"/>
  <c r="R67" i="2"/>
  <c r="S67" i="2"/>
  <c r="R66" i="2"/>
  <c r="S66" i="2"/>
  <c r="R65" i="2"/>
  <c r="S65" i="2"/>
  <c r="R64" i="2"/>
  <c r="S64" i="2"/>
  <c r="R63" i="2"/>
  <c r="S63" i="2"/>
  <c r="R62" i="2"/>
  <c r="S62" i="2"/>
  <c r="R61" i="2"/>
  <c r="S61" i="2"/>
  <c r="R60" i="2"/>
  <c r="S60" i="2"/>
  <c r="R59" i="2"/>
  <c r="S59" i="2"/>
  <c r="R58" i="2"/>
  <c r="S58" i="2"/>
  <c r="R57" i="2"/>
  <c r="S57" i="2"/>
  <c r="R56" i="2"/>
  <c r="S56" i="2"/>
  <c r="R55" i="2"/>
  <c r="S55" i="2"/>
  <c r="R54" i="2"/>
  <c r="S54" i="2"/>
  <c r="R53" i="2"/>
  <c r="S53" i="2"/>
  <c r="R52" i="2"/>
  <c r="S52" i="2"/>
  <c r="R51" i="2"/>
  <c r="S51" i="2"/>
  <c r="R50" i="2"/>
  <c r="S50" i="2"/>
  <c r="R49" i="2"/>
  <c r="S49" i="2"/>
  <c r="R48" i="2"/>
  <c r="S48" i="2"/>
  <c r="R7" i="2"/>
  <c r="S7" i="2"/>
  <c r="R8" i="2"/>
  <c r="S8" i="2"/>
  <c r="R9" i="2"/>
  <c r="S9" i="2"/>
  <c r="R10" i="2"/>
  <c r="S10" i="2"/>
  <c r="R11" i="2"/>
  <c r="S11" i="2"/>
  <c r="R12" i="2"/>
  <c r="S12" i="2"/>
  <c r="R13" i="2"/>
  <c r="S13" i="2"/>
  <c r="R14" i="2"/>
  <c r="S14" i="2"/>
  <c r="R15" i="2"/>
  <c r="S15" i="2"/>
  <c r="R16" i="2"/>
  <c r="S16" i="2"/>
  <c r="R17" i="2"/>
  <c r="S17" i="2"/>
  <c r="R18" i="2"/>
  <c r="S18" i="2"/>
  <c r="R19" i="2"/>
  <c r="S19" i="2"/>
  <c r="R20" i="2"/>
  <c r="S20" i="2"/>
  <c r="R21" i="2"/>
  <c r="S21" i="2"/>
  <c r="R22" i="2"/>
  <c r="S22" i="2"/>
  <c r="R23" i="2"/>
  <c r="S23" i="2"/>
  <c r="R24" i="2"/>
  <c r="S24" i="2"/>
  <c r="R25" i="2"/>
  <c r="S25" i="2"/>
  <c r="R26" i="2"/>
  <c r="S26" i="2"/>
  <c r="R27" i="2"/>
  <c r="S27" i="2"/>
  <c r="R28" i="2"/>
  <c r="S28" i="2"/>
  <c r="R29" i="2"/>
  <c r="S29" i="2"/>
  <c r="R30" i="2"/>
  <c r="S30" i="2"/>
  <c r="R31" i="2"/>
  <c r="S31" i="2"/>
  <c r="R32" i="2"/>
  <c r="S32" i="2"/>
  <c r="R33" i="2"/>
  <c r="S33" i="2"/>
  <c r="R34" i="2"/>
  <c r="S34" i="2"/>
  <c r="R35" i="2"/>
  <c r="S35" i="2"/>
  <c r="R36" i="2"/>
  <c r="S36" i="2"/>
  <c r="R37" i="2"/>
  <c r="S37" i="2"/>
  <c r="R38" i="2"/>
  <c r="S38" i="2"/>
  <c r="R39" i="2"/>
  <c r="S39" i="2"/>
  <c r="R40" i="2"/>
  <c r="S40" i="2"/>
  <c r="R41" i="2"/>
  <c r="S41" i="2"/>
  <c r="R42" i="2"/>
  <c r="S42" i="2"/>
  <c r="R43" i="2"/>
  <c r="S43" i="2"/>
  <c r="R44" i="2"/>
  <c r="S44" i="2"/>
  <c r="R45" i="2"/>
  <c r="S45" i="2"/>
  <c r="R6" i="2"/>
  <c r="S6" i="2"/>
  <c r="A48" i="2"/>
  <c r="A49" i="2"/>
  <c r="A50" i="2" s="1"/>
  <c r="A51" i="2" s="1"/>
  <c r="A52" i="2" s="1"/>
  <c r="A53" i="2" s="1"/>
  <c r="A54" i="2" s="1"/>
  <c r="A6" i="2"/>
  <c r="A7"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c r="A33" i="2"/>
  <c r="A34" i="2"/>
  <c r="A35" i="2"/>
  <c r="A36" i="2"/>
  <c r="A37" i="2"/>
  <c r="A38" i="2"/>
  <c r="A39" i="2"/>
  <c r="A40" i="2"/>
  <c r="A41" i="2"/>
  <c r="A42" i="2"/>
  <c r="A43" i="2"/>
  <c r="A44" i="2"/>
  <c r="A45"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E25" i="2"/>
  <c r="D21" i="12" s="1"/>
  <c r="AE26" i="2"/>
  <c r="D22" i="12" s="1"/>
  <c r="AE27" i="2"/>
  <c r="D23" i="12" s="1"/>
  <c r="AE28" i="2"/>
  <c r="D24" i="12" s="1"/>
  <c r="AE29" i="2"/>
  <c r="D25" i="12" s="1"/>
  <c r="AE30" i="2"/>
  <c r="D26" i="12" s="1"/>
  <c r="AE31" i="2"/>
  <c r="D27" i="12" s="1"/>
  <c r="AE32" i="2"/>
  <c r="D28" i="12" s="1"/>
  <c r="AE33" i="2"/>
  <c r="D29" i="12" s="1"/>
  <c r="AE34" i="2"/>
  <c r="D30" i="12" s="1"/>
  <c r="AE35" i="2"/>
  <c r="D31" i="12" s="1"/>
  <c r="AE36" i="2"/>
  <c r="D32" i="12" s="1"/>
  <c r="AE37" i="2"/>
  <c r="D33" i="12" s="1"/>
  <c r="AE38" i="2"/>
  <c r="D34" i="12" s="1"/>
  <c r="AE39" i="2"/>
  <c r="D35" i="12" s="1"/>
  <c r="AE40" i="2"/>
  <c r="D36" i="12" s="1"/>
  <c r="AE41" i="2"/>
  <c r="D37" i="12" s="1"/>
  <c r="AE42" i="2"/>
  <c r="D38" i="12" s="1"/>
  <c r="AE43" i="2"/>
  <c r="D39" i="12" s="1"/>
  <c r="AE44" i="2"/>
  <c r="D40" i="12" s="1"/>
  <c r="AE45" i="2"/>
  <c r="D41" i="12" s="1"/>
  <c r="AE65" i="2"/>
  <c r="D61" i="12" s="1"/>
  <c r="AE66" i="2"/>
  <c r="D62" i="12" s="1"/>
  <c r="AE67" i="2"/>
  <c r="D63" i="12" s="1"/>
  <c r="AE68" i="2"/>
  <c r="D64" i="12" s="1"/>
  <c r="AE69" i="2"/>
  <c r="D65" i="12" s="1"/>
  <c r="AE70" i="2"/>
  <c r="D66" i="12" s="1"/>
  <c r="AE71" i="2"/>
  <c r="D67" i="12" s="1"/>
  <c r="AE72" i="2"/>
  <c r="D68" i="12" s="1"/>
  <c r="AE73" i="2"/>
  <c r="D69" i="12" s="1"/>
  <c r="AE74" i="2"/>
  <c r="D70" i="12" s="1"/>
  <c r="AE75" i="2"/>
  <c r="D71" i="12" s="1"/>
  <c r="AE76" i="2"/>
  <c r="D72" i="12" s="1"/>
  <c r="AE77" i="2"/>
  <c r="D73" i="12" s="1"/>
  <c r="AE78" i="2"/>
  <c r="D74" i="12" s="1"/>
  <c r="AE79" i="2"/>
  <c r="D75" i="12" s="1"/>
  <c r="AE80" i="2"/>
  <c r="D76" i="12" s="1"/>
  <c r="AE81" i="2"/>
  <c r="D77" i="12" s="1"/>
  <c r="AE82" i="2"/>
  <c r="D78" i="12" s="1"/>
  <c r="AE83" i="2"/>
  <c r="D79" i="12" s="1"/>
  <c r="AE84" i="2"/>
  <c r="D80" i="12" s="1"/>
  <c r="AE85" i="2"/>
  <c r="D81" i="12" s="1"/>
  <c r="AE86" i="2"/>
  <c r="D82" i="12" s="1"/>
  <c r="AE87" i="2"/>
  <c r="D83" i="12" s="1"/>
  <c r="A166" i="13"/>
  <c r="A248" i="13"/>
  <c r="A84" i="13"/>
  <c r="AA3" i="7"/>
  <c r="A2" i="13"/>
  <c r="AJ3" i="7"/>
  <c r="AB89" i="2"/>
  <c r="E29" i="1" s="1"/>
  <c r="AI3" i="7" s="1"/>
  <c r="A3" i="13"/>
  <c r="A86" i="13"/>
  <c r="C86" i="13" s="1"/>
  <c r="AC8" i="4"/>
  <c r="X86" i="2"/>
  <c r="AA86" i="2" s="1"/>
  <c r="B40" i="4"/>
  <c r="B34" i="4"/>
  <c r="B22" i="4"/>
  <c r="C6" i="14"/>
  <c r="C26" i="14"/>
  <c r="C38" i="14"/>
  <c r="C48" i="14"/>
  <c r="C7" i="14"/>
  <c r="C17" i="14"/>
  <c r="C29" i="14"/>
  <c r="C2" i="14"/>
  <c r="J46" i="12"/>
  <c r="J48" i="12"/>
  <c r="J50" i="12"/>
  <c r="J52" i="12"/>
  <c r="J54" i="12"/>
  <c r="J56" i="12"/>
  <c r="J58" i="12"/>
  <c r="J60" i="12"/>
  <c r="J62" i="12"/>
  <c r="J64" i="12"/>
  <c r="J66" i="12"/>
  <c r="J68" i="12"/>
  <c r="J70" i="12"/>
  <c r="J72" i="12"/>
  <c r="J74" i="12"/>
  <c r="J76" i="12"/>
  <c r="J78" i="12"/>
  <c r="J80" i="12"/>
  <c r="J82" i="12"/>
  <c r="J44" i="12"/>
  <c r="J4" i="12"/>
  <c r="J6" i="12"/>
  <c r="J8" i="12"/>
  <c r="J10" i="12"/>
  <c r="J12" i="12"/>
  <c r="J14" i="12"/>
  <c r="J16" i="12"/>
  <c r="J18" i="12"/>
  <c r="J20" i="12"/>
  <c r="J22" i="12"/>
  <c r="J24" i="12"/>
  <c r="J26" i="12"/>
  <c r="J28" i="12"/>
  <c r="J30" i="12"/>
  <c r="J32" i="12"/>
  <c r="J34" i="12"/>
  <c r="J36" i="12"/>
  <c r="J38" i="12"/>
  <c r="J40" i="12"/>
  <c r="J2" i="12"/>
  <c r="J45" i="12"/>
  <c r="J47" i="12"/>
  <c r="J49" i="12"/>
  <c r="J51" i="12"/>
  <c r="J53" i="12"/>
  <c r="J55" i="12"/>
  <c r="J57" i="12"/>
  <c r="J59" i="12"/>
  <c r="J61" i="12"/>
  <c r="J63" i="12"/>
  <c r="J65" i="12"/>
  <c r="J67" i="12"/>
  <c r="J69" i="12"/>
  <c r="J71" i="12"/>
  <c r="J73" i="12"/>
  <c r="J75" i="12"/>
  <c r="J77" i="12"/>
  <c r="J79" i="12"/>
  <c r="J81" i="12"/>
  <c r="J83" i="12"/>
  <c r="J3" i="12"/>
  <c r="J5" i="12"/>
  <c r="J7" i="12"/>
  <c r="J9" i="12"/>
  <c r="J11" i="12"/>
  <c r="J13" i="12"/>
  <c r="J15" i="12"/>
  <c r="J17" i="12"/>
  <c r="J19" i="12"/>
  <c r="J21" i="12"/>
  <c r="J23" i="12"/>
  <c r="J25" i="12"/>
  <c r="J27" i="12"/>
  <c r="J29" i="12"/>
  <c r="J31" i="12"/>
  <c r="J33" i="12"/>
  <c r="J35" i="12"/>
  <c r="J37" i="12"/>
  <c r="J39" i="12"/>
  <c r="J41" i="12"/>
  <c r="B3" i="7"/>
  <c r="F2" i="14" s="1"/>
  <c r="B52" i="4"/>
  <c r="B58" i="4"/>
  <c r="B13" i="4"/>
  <c r="B25" i="4"/>
  <c r="B31" i="4"/>
  <c r="B43" i="4"/>
  <c r="B49" i="4"/>
  <c r="A41" i="12"/>
  <c r="A287" i="13"/>
  <c r="A41" i="13"/>
  <c r="A205" i="13"/>
  <c r="A123" i="13"/>
  <c r="C123" i="13" s="1"/>
  <c r="A208" i="13"/>
  <c r="A290" i="13"/>
  <c r="A126" i="13"/>
  <c r="A247" i="13"/>
  <c r="A165" i="13"/>
  <c r="A83" i="12"/>
  <c r="A329" i="13"/>
  <c r="A83" i="13"/>
  <c r="AV22" i="4"/>
  <c r="M17" i="14" s="1"/>
  <c r="U43" i="4"/>
  <c r="AS16" i="4"/>
  <c r="J11" i="14" s="1"/>
  <c r="U7" i="4"/>
  <c r="AS58" i="4"/>
  <c r="J53" i="14" s="1"/>
  <c r="U58" i="4"/>
  <c r="X13" i="4"/>
  <c r="U16" i="4"/>
  <c r="AV13" i="4"/>
  <c r="M8" i="14" s="1"/>
  <c r="Y58" i="4"/>
  <c r="AS43" i="4"/>
  <c r="J38" i="14" s="1"/>
  <c r="AS7" i="4"/>
  <c r="J2" i="14" s="1"/>
  <c r="AF22" i="4"/>
  <c r="AC7" i="4"/>
  <c r="AC58" i="4"/>
  <c r="Y43" i="4"/>
  <c r="X22" i="4"/>
  <c r="AC43" i="4"/>
  <c r="AD58" i="4"/>
  <c r="AC16" i="4"/>
  <c r="AE25" i="4"/>
  <c r="AC40" i="4"/>
  <c r="AF52" i="4"/>
  <c r="AD22" i="4"/>
  <c r="W13" i="4"/>
  <c r="U40" i="4"/>
  <c r="Z43" i="4"/>
  <c r="W43" i="4"/>
  <c r="U52" i="4"/>
  <c r="X40" i="4"/>
  <c r="W34" i="4"/>
  <c r="V58" i="4"/>
  <c r="X43" i="4"/>
  <c r="X58" i="4"/>
  <c r="W40" i="4"/>
  <c r="AD13" i="4"/>
  <c r="AD40" i="4"/>
  <c r="AE31" i="4"/>
  <c r="AE16" i="4"/>
  <c r="U13" i="4"/>
  <c r="W16" i="4"/>
  <c r="X7" i="4"/>
  <c r="X16" i="4"/>
  <c r="Y52" i="4"/>
  <c r="X49" i="4"/>
  <c r="W58" i="4"/>
  <c r="Z49" i="4"/>
  <c r="Z52" i="4"/>
  <c r="AF58" i="4"/>
  <c r="W52" i="4"/>
  <c r="V31" i="4"/>
  <c r="AT34" i="4"/>
  <c r="K29" i="14" s="1"/>
  <c r="AT58" i="4"/>
  <c r="K53" i="14" s="1"/>
  <c r="AT25" i="4"/>
  <c r="K20" i="14" s="1"/>
  <c r="AT43" i="4"/>
  <c r="K38" i="14" s="1"/>
  <c r="AU13" i="4"/>
  <c r="L8" i="14" s="1"/>
  <c r="AV34" i="4"/>
  <c r="M29" i="14" s="1"/>
  <c r="AV52" i="4"/>
  <c r="M47" i="14" s="1"/>
  <c r="AU22" i="4"/>
  <c r="L17" i="14" s="1"/>
  <c r="AU40" i="4"/>
  <c r="L35" i="14" s="1"/>
  <c r="AU58" i="4"/>
  <c r="L53" i="14" s="1"/>
  <c r="AF13" i="4"/>
  <c r="U22" i="4"/>
  <c r="AB49" i="4"/>
  <c r="AB52" i="4"/>
  <c r="W49" i="4"/>
  <c r="V52" i="4"/>
  <c r="Y49" i="4"/>
  <c r="AS31" i="4"/>
  <c r="J26" i="14" s="1"/>
  <c r="AT52" i="4"/>
  <c r="K47" i="14" s="1"/>
  <c r="AS22" i="4"/>
  <c r="J17" i="14" s="1"/>
  <c r="AS40" i="4"/>
  <c r="J35" i="14" s="1"/>
  <c r="AF25" i="4"/>
  <c r="AV16" i="4"/>
  <c r="M11" i="14" s="1"/>
  <c r="AV40" i="4"/>
  <c r="M35" i="14" s="1"/>
  <c r="AV58" i="4"/>
  <c r="M53" i="14" s="1"/>
  <c r="AV25" i="4"/>
  <c r="M20" i="14" s="1"/>
  <c r="AV43" i="4"/>
  <c r="M38" i="14" s="1"/>
  <c r="AS13" i="4"/>
  <c r="J8" i="14" s="1"/>
  <c r="AC22" i="4"/>
  <c r="AD43" i="4"/>
  <c r="AD7" i="4"/>
  <c r="AC49" i="4"/>
  <c r="AE7" i="4"/>
  <c r="AF16" i="4"/>
  <c r="AC25" i="4"/>
  <c r="AE43" i="4"/>
  <c r="AC34" i="4"/>
  <c r="AD49" i="4"/>
  <c r="AD16" i="4"/>
  <c r="AF40" i="4"/>
  <c r="AE58" i="4"/>
  <c r="AF7" i="4"/>
  <c r="V7" i="4"/>
  <c r="W7" i="4"/>
  <c r="W22" i="4"/>
  <c r="AB43" i="4"/>
  <c r="U25" i="4"/>
  <c r="X52" i="4"/>
  <c r="AA58" i="4"/>
  <c r="AA52" i="4"/>
  <c r="V25" i="4"/>
  <c r="U49" i="4"/>
  <c r="AD31" i="4"/>
  <c r="V49" i="4"/>
  <c r="AD25" i="4"/>
  <c r="AC31" i="4"/>
  <c r="AF49" i="4"/>
  <c r="AE52" i="4"/>
  <c r="AD52" i="4"/>
  <c r="AF34" i="4"/>
  <c r="AE49" i="4"/>
  <c r="AD34" i="4"/>
  <c r="AE13" i="4"/>
  <c r="V43" i="4"/>
  <c r="V22" i="4"/>
  <c r="V16" i="4"/>
  <c r="U34" i="4"/>
  <c r="AB58" i="4"/>
  <c r="X31" i="4"/>
  <c r="W25" i="4"/>
  <c r="V34" i="4"/>
  <c r="AT16" i="4"/>
  <c r="K11" i="14" s="1"/>
  <c r="V13" i="4"/>
  <c r="X25" i="4"/>
  <c r="Z58" i="4"/>
  <c r="AE34" i="4"/>
  <c r="AS25" i="4"/>
  <c r="J20" i="14" s="1"/>
  <c r="AS49" i="4"/>
  <c r="J44" i="14" s="1"/>
  <c r="AT13" i="4"/>
  <c r="K8" i="14" s="1"/>
  <c r="AS34" i="4"/>
  <c r="J29" i="14" s="1"/>
  <c r="AS52" i="4"/>
  <c r="J47" i="14" s="1"/>
  <c r="AU25" i="4"/>
  <c r="L20" i="14" s="1"/>
  <c r="AU43" i="4"/>
  <c r="L38" i="14" s="1"/>
  <c r="AV7" i="4"/>
  <c r="M2" i="14" s="1"/>
  <c r="AV31" i="4"/>
  <c r="M26" i="14" s="1"/>
  <c r="AV49" i="4"/>
  <c r="M44" i="14" s="1"/>
  <c r="AA43" i="4"/>
  <c r="U31" i="4"/>
  <c r="X34" i="4"/>
  <c r="AA49" i="4"/>
  <c r="W31" i="4"/>
  <c r="V40" i="4"/>
  <c r="AT22" i="4"/>
  <c r="K17" i="14" s="1"/>
  <c r="AT40" i="4"/>
  <c r="K35" i="14" s="1"/>
  <c r="AT7" i="4"/>
  <c r="K2" i="14" s="1"/>
  <c r="AT31" i="4"/>
  <c r="K26" i="14" s="1"/>
  <c r="AT49" i="4"/>
  <c r="K44" i="14" s="1"/>
  <c r="AF43" i="4"/>
  <c r="AU7" i="4"/>
  <c r="L2" i="14" s="1"/>
  <c r="AU31" i="4"/>
  <c r="L26" i="14" s="1"/>
  <c r="AU49" i="4"/>
  <c r="L44" i="14" s="1"/>
  <c r="AU16" i="4"/>
  <c r="L11" i="14" s="1"/>
  <c r="AU34" i="4"/>
  <c r="L29" i="14" s="1"/>
  <c r="AU52" i="4"/>
  <c r="L47" i="14" s="1"/>
  <c r="AE40" i="4"/>
  <c r="AC52" i="4"/>
  <c r="J43" i="4"/>
  <c r="J58" i="4"/>
  <c r="AF31" i="4"/>
  <c r="J52" i="4"/>
  <c r="AE22" i="4"/>
  <c r="J49" i="4"/>
  <c r="AC13" i="4"/>
  <c r="AC60" i="2" l="1"/>
  <c r="D56" i="13" s="1"/>
  <c r="F56" i="12"/>
  <c r="AF84" i="2"/>
  <c r="C80" i="12" s="1"/>
  <c r="X72" i="2"/>
  <c r="AG67" i="2"/>
  <c r="AA126" i="15"/>
  <c r="AF28" i="2"/>
  <c r="C24" i="12" s="1"/>
  <c r="AC25" i="2"/>
  <c r="D21" i="13" s="1"/>
  <c r="B32" i="14"/>
  <c r="B22" i="14"/>
  <c r="AF87" i="2"/>
  <c r="C83" i="12" s="1"/>
  <c r="X3" i="7"/>
  <c r="AD3" i="7" s="1"/>
  <c r="Z3" i="7"/>
  <c r="B42" i="14"/>
  <c r="AG21" i="2"/>
  <c r="AC76" i="2"/>
  <c r="D154" i="13" s="1"/>
  <c r="AC78" i="2"/>
  <c r="D156" i="13" s="1"/>
  <c r="D265" i="13"/>
  <c r="AC19" i="2"/>
  <c r="D97" i="13" s="1"/>
  <c r="AF19" i="2"/>
  <c r="C15" i="12" s="1"/>
  <c r="F21" i="12"/>
  <c r="AG14" i="2"/>
  <c r="F74" i="12"/>
  <c r="AC12" i="2"/>
  <c r="G8" i="12" s="1"/>
  <c r="D192" i="13"/>
  <c r="AC65" i="2"/>
  <c r="D225" i="13" s="1"/>
  <c r="F69" i="12"/>
  <c r="G35" i="12"/>
  <c r="D281" i="13"/>
  <c r="AG17" i="2"/>
  <c r="F75" i="12"/>
  <c r="AC35" i="2"/>
  <c r="D195" i="13" s="1"/>
  <c r="D304" i="13"/>
  <c r="F58" i="12"/>
  <c r="F73" i="12"/>
  <c r="X87" i="2"/>
  <c r="AA87" i="2" s="1"/>
  <c r="G28" i="12"/>
  <c r="F80" i="12"/>
  <c r="C39" i="14"/>
  <c r="C52" i="14"/>
  <c r="B51" i="14"/>
  <c r="B12" i="14"/>
  <c r="AC20" i="2"/>
  <c r="D16" i="13" s="1"/>
  <c r="AG85" i="2"/>
  <c r="AC14" i="2"/>
  <c r="G10" i="12" s="1"/>
  <c r="AC73" i="2"/>
  <c r="D315" i="13" s="1"/>
  <c r="AC18" i="2"/>
  <c r="D260" i="13" s="1"/>
  <c r="AC77" i="2"/>
  <c r="D319" i="13" s="1"/>
  <c r="AC10" i="2"/>
  <c r="D6" i="13" s="1"/>
  <c r="AG6" i="2"/>
  <c r="AC6" i="2"/>
  <c r="D84" i="13" s="1"/>
  <c r="X82" i="2"/>
  <c r="AA82" i="2" s="1"/>
  <c r="X80" i="2"/>
  <c r="AF78" i="2"/>
  <c r="C74" i="12" s="1"/>
  <c r="X64" i="2"/>
  <c r="AF62" i="2"/>
  <c r="C58" i="12" s="1"/>
  <c r="X56" i="2"/>
  <c r="AF44" i="2"/>
  <c r="C40" i="12" s="1"/>
  <c r="X38" i="2"/>
  <c r="X30" i="2"/>
  <c r="AA30" i="2" s="1"/>
  <c r="X22" i="2"/>
  <c r="AA22" i="2" s="1"/>
  <c r="AF12" i="2"/>
  <c r="C8" i="12" s="1"/>
  <c r="D245" i="13"/>
  <c r="D163" i="13"/>
  <c r="D227" i="13"/>
  <c r="D145" i="13"/>
  <c r="D12" i="13"/>
  <c r="D258" i="13"/>
  <c r="D176" i="13"/>
  <c r="D183" i="13"/>
  <c r="F19" i="12"/>
  <c r="F81" i="12"/>
  <c r="AC21" i="2"/>
  <c r="D181" i="13" s="1"/>
  <c r="AC17" i="2"/>
  <c r="AC27" i="2"/>
  <c r="D23" i="13" s="1"/>
  <c r="F63" i="12"/>
  <c r="AG27" i="2"/>
  <c r="AG43" i="2"/>
  <c r="AG23" i="2"/>
  <c r="AC43" i="2"/>
  <c r="G39" i="12" s="1"/>
  <c r="AG12" i="2"/>
  <c r="F67" i="12"/>
  <c r="AC71" i="2"/>
  <c r="D231" i="13" s="1"/>
  <c r="AC53" i="2"/>
  <c r="D295" i="13" s="1"/>
  <c r="F15" i="12"/>
  <c r="D36" i="13"/>
  <c r="D58" i="13"/>
  <c r="AG35" i="2"/>
  <c r="AG62" i="2"/>
  <c r="AC59" i="2"/>
  <c r="D55" i="13" s="1"/>
  <c r="D70" i="13"/>
  <c r="D234" i="13"/>
  <c r="D282" i="13"/>
  <c r="G12" i="12"/>
  <c r="D107" i="13"/>
  <c r="F77" i="12"/>
  <c r="AC33" i="2"/>
  <c r="D118" i="13"/>
  <c r="D94" i="13"/>
  <c r="AC84" i="2"/>
  <c r="F16" i="12"/>
  <c r="AC81" i="2"/>
  <c r="AG10" i="2"/>
  <c r="AC38" i="2"/>
  <c r="D198" i="13" s="1"/>
  <c r="AC79" i="2"/>
  <c r="G75" i="12" s="1"/>
  <c r="G36" i="12"/>
  <c r="F29" i="12"/>
  <c r="F47" i="12"/>
  <c r="F49" i="12"/>
  <c r="AC7" i="2"/>
  <c r="G3" i="12" s="1"/>
  <c r="F2" i="12"/>
  <c r="B30" i="14"/>
  <c r="B48" i="14"/>
  <c r="B38" i="14"/>
  <c r="B26" i="14"/>
  <c r="B16" i="14"/>
  <c r="B6" i="14"/>
  <c r="B49" i="14"/>
  <c r="B40" i="14"/>
  <c r="B20" i="14"/>
  <c r="B8" i="14"/>
  <c r="B53" i="14"/>
  <c r="B44" i="14"/>
  <c r="B34" i="14"/>
  <c r="B24" i="14"/>
  <c r="B14" i="14"/>
  <c r="F16" i="14"/>
  <c r="AC51" i="2"/>
  <c r="D211" i="13" s="1"/>
  <c r="X48" i="2"/>
  <c r="AA48" i="2" s="1"/>
  <c r="J25" i="4"/>
  <c r="J36" i="4"/>
  <c r="AC49" i="2"/>
  <c r="G45" i="12" s="1"/>
  <c r="F45" i="12"/>
  <c r="D44" i="13"/>
  <c r="D52" i="4"/>
  <c r="C52" i="4" s="1"/>
  <c r="AH52" i="4" s="1"/>
  <c r="AN52" i="4" s="1"/>
  <c r="J27" i="4"/>
  <c r="F38" i="14"/>
  <c r="D13" i="4"/>
  <c r="C13" i="4" s="1"/>
  <c r="AH13" i="4" s="1"/>
  <c r="AP13" i="4" s="1"/>
  <c r="J16" i="4"/>
  <c r="J19" i="4"/>
  <c r="J26" i="4"/>
  <c r="J28" i="4"/>
  <c r="C43" i="12"/>
  <c r="J10" i="4"/>
  <c r="D10" i="4"/>
  <c r="C10" i="4" s="1"/>
  <c r="AH10" i="4" s="1"/>
  <c r="AI10" i="4" s="1"/>
  <c r="D21" i="4"/>
  <c r="C21" i="4" s="1"/>
  <c r="AH21" i="4" s="1"/>
  <c r="AJ21" i="4" s="1"/>
  <c r="D19" i="4"/>
  <c r="C19" i="4" s="1"/>
  <c r="AH19" i="4" s="1"/>
  <c r="AL19" i="4" s="1"/>
  <c r="D18" i="4"/>
  <c r="C18" i="4" s="1"/>
  <c r="AH18" i="4" s="1"/>
  <c r="AK18" i="4" s="1"/>
  <c r="D27" i="4"/>
  <c r="C27" i="4" s="1"/>
  <c r="AH27" i="4" s="1"/>
  <c r="AL27" i="4" s="1"/>
  <c r="D38" i="4"/>
  <c r="C38" i="4" s="1"/>
  <c r="AH38" i="4" s="1"/>
  <c r="AO38" i="4" s="1"/>
  <c r="D46" i="4"/>
  <c r="C46" i="4" s="1"/>
  <c r="AH46" i="4" s="1"/>
  <c r="AM46" i="4" s="1"/>
  <c r="D45" i="4"/>
  <c r="C45" i="4" s="1"/>
  <c r="AH45" i="4" s="1"/>
  <c r="AP45" i="4" s="1"/>
  <c r="D55" i="4"/>
  <c r="C55" i="4" s="1"/>
  <c r="AH55" i="4" s="1"/>
  <c r="D50" i="14" s="1"/>
  <c r="D40" i="4"/>
  <c r="C40" i="4" s="1"/>
  <c r="AH40" i="4" s="1"/>
  <c r="AO40" i="4" s="1"/>
  <c r="J7" i="4"/>
  <c r="J40" i="4"/>
  <c r="D22" i="4"/>
  <c r="C22" i="4" s="1"/>
  <c r="AH22" i="4" s="1"/>
  <c r="AO22" i="4" s="1"/>
  <c r="F47" i="14"/>
  <c r="F25" i="14"/>
  <c r="F5" i="14"/>
  <c r="D136" i="13"/>
  <c r="D300" i="13"/>
  <c r="G54" i="12"/>
  <c r="D188" i="13"/>
  <c r="G24" i="12"/>
  <c r="D270" i="13"/>
  <c r="D106" i="13"/>
  <c r="A2" i="11"/>
  <c r="F35" i="14"/>
  <c r="F15" i="14"/>
  <c r="F48" i="14"/>
  <c r="F26" i="14"/>
  <c r="F6" i="14"/>
  <c r="D276" i="13"/>
  <c r="D194" i="13"/>
  <c r="D112" i="13"/>
  <c r="D199" i="13"/>
  <c r="D35" i="13"/>
  <c r="AG72" i="2"/>
  <c r="AC72" i="2"/>
  <c r="D232" i="13" s="1"/>
  <c r="F60" i="12"/>
  <c r="AG64" i="2"/>
  <c r="F51" i="12"/>
  <c r="AC55" i="2"/>
  <c r="D51" i="13" s="1"/>
  <c r="F50" i="12"/>
  <c r="AC54" i="2"/>
  <c r="D132" i="13" s="1"/>
  <c r="AG86" i="2"/>
  <c r="F82" i="12"/>
  <c r="AG48" i="2"/>
  <c r="F44" i="12"/>
  <c r="AG45" i="2"/>
  <c r="AC45" i="2"/>
  <c r="D205" i="13" s="1"/>
  <c r="AG13" i="2"/>
  <c r="AC13" i="2"/>
  <c r="G9" i="12" s="1"/>
  <c r="J18" i="4"/>
  <c r="J20" i="4"/>
  <c r="J35" i="4"/>
  <c r="J37" i="4"/>
  <c r="J38" i="4"/>
  <c r="C4" i="14"/>
  <c r="C14" i="14"/>
  <c r="C24" i="14"/>
  <c r="C34" i="14"/>
  <c r="C44" i="14"/>
  <c r="C51" i="14"/>
  <c r="C5" i="14"/>
  <c r="C15" i="14"/>
  <c r="C25" i="14"/>
  <c r="C35" i="14"/>
  <c r="C47" i="14"/>
  <c r="C8" i="14"/>
  <c r="C20" i="14"/>
  <c r="C30" i="14"/>
  <c r="C40" i="14"/>
  <c r="C49" i="14"/>
  <c r="C53" i="14"/>
  <c r="C11" i="14"/>
  <c r="C21" i="14"/>
  <c r="C31" i="14"/>
  <c r="C41" i="14"/>
  <c r="D43" i="4"/>
  <c r="C43" i="4" s="1"/>
  <c r="AH43" i="4" s="1"/>
  <c r="AL43" i="4" s="1"/>
  <c r="J31" i="4"/>
  <c r="C329" i="13"/>
  <c r="B329" i="13"/>
  <c r="C208" i="13"/>
  <c r="B208" i="13"/>
  <c r="F51" i="14"/>
  <c r="F31" i="14"/>
  <c r="F11" i="14"/>
  <c r="F42" i="14"/>
  <c r="F22" i="14"/>
  <c r="D217" i="13"/>
  <c r="C33" i="14"/>
  <c r="C13" i="14"/>
  <c r="C50" i="14"/>
  <c r="C32" i="14"/>
  <c r="C12" i="14"/>
  <c r="D103" i="13"/>
  <c r="AC86" i="2"/>
  <c r="D82" i="13" s="1"/>
  <c r="AG55" i="2"/>
  <c r="D242" i="13"/>
  <c r="G78" i="12"/>
  <c r="D302" i="13"/>
  <c r="D220" i="13"/>
  <c r="F3" i="12"/>
  <c r="AG75" i="2"/>
  <c r="AC75" i="2"/>
  <c r="D317" i="13" s="1"/>
  <c r="F71" i="12"/>
  <c r="AG39" i="2"/>
  <c r="F35" i="12"/>
  <c r="AG34" i="2"/>
  <c r="F30" i="12"/>
  <c r="F25" i="12"/>
  <c r="AG29" i="2"/>
  <c r="I42" i="12"/>
  <c r="C42" i="12"/>
  <c r="C82" i="13"/>
  <c r="B82" i="13"/>
  <c r="C78" i="13"/>
  <c r="B78" i="13"/>
  <c r="C74" i="13"/>
  <c r="B74" i="13"/>
  <c r="C70" i="13"/>
  <c r="B70" i="13"/>
  <c r="C66" i="13"/>
  <c r="B66" i="13"/>
  <c r="C62" i="13"/>
  <c r="B62" i="13"/>
  <c r="C58" i="13"/>
  <c r="B58" i="13"/>
  <c r="C54" i="13"/>
  <c r="B54" i="13"/>
  <c r="C50" i="13"/>
  <c r="B50" i="13"/>
  <c r="C161" i="13"/>
  <c r="B161" i="13"/>
  <c r="C157" i="13"/>
  <c r="B157" i="13"/>
  <c r="C153" i="13"/>
  <c r="B153" i="13"/>
  <c r="C149" i="13"/>
  <c r="B149" i="13"/>
  <c r="C145" i="13"/>
  <c r="B145" i="13"/>
  <c r="C141" i="13"/>
  <c r="B141" i="13"/>
  <c r="C137" i="13"/>
  <c r="B137" i="13"/>
  <c r="C133" i="13"/>
  <c r="B133" i="13"/>
  <c r="C246" i="13"/>
  <c r="B246" i="13"/>
  <c r="C242" i="13"/>
  <c r="B242" i="13"/>
  <c r="C238" i="13"/>
  <c r="B238" i="13"/>
  <c r="C234" i="13"/>
  <c r="B234" i="13"/>
  <c r="C230" i="13"/>
  <c r="B230" i="13"/>
  <c r="C226" i="13"/>
  <c r="B226" i="13"/>
  <c r="C222" i="13"/>
  <c r="B222" i="13"/>
  <c r="C218" i="13"/>
  <c r="B218" i="13"/>
  <c r="C214" i="13"/>
  <c r="B214" i="13"/>
  <c r="C210" i="13"/>
  <c r="B210" i="13"/>
  <c r="C328" i="13"/>
  <c r="B328" i="13"/>
  <c r="C324" i="13"/>
  <c r="B324" i="13"/>
  <c r="C320" i="13"/>
  <c r="B320" i="13"/>
  <c r="D58" i="4"/>
  <c r="C58" i="4" s="1"/>
  <c r="AH58" i="4" s="1"/>
  <c r="AI58" i="4" s="1"/>
  <c r="F4" i="14"/>
  <c r="F14" i="14"/>
  <c r="F24" i="14"/>
  <c r="F34" i="14"/>
  <c r="F44" i="14"/>
  <c r="F3" i="14"/>
  <c r="F13" i="14"/>
  <c r="F23" i="14"/>
  <c r="F33" i="14"/>
  <c r="F43" i="14"/>
  <c r="F53" i="14"/>
  <c r="F8" i="14"/>
  <c r="F20" i="14"/>
  <c r="F30" i="14"/>
  <c r="F40" i="14"/>
  <c r="F50" i="14"/>
  <c r="F7" i="14"/>
  <c r="F17" i="14"/>
  <c r="F29" i="14"/>
  <c r="F39" i="14"/>
  <c r="F49" i="14"/>
  <c r="D243" i="13"/>
  <c r="D79" i="13"/>
  <c r="D158" i="13"/>
  <c r="D240" i="13"/>
  <c r="D322" i="13"/>
  <c r="W86" i="2"/>
  <c r="D216" i="13"/>
  <c r="D52" i="13"/>
  <c r="F66" i="12"/>
  <c r="AG70" i="2"/>
  <c r="AG66" i="2"/>
  <c r="AC66" i="2"/>
  <c r="AG63" i="2"/>
  <c r="F59" i="12"/>
  <c r="AG58" i="2"/>
  <c r="F54" i="12"/>
  <c r="F24" i="12"/>
  <c r="AG28" i="2"/>
  <c r="AG50" i="2"/>
  <c r="F46" i="12"/>
  <c r="AG83" i="2"/>
  <c r="F79" i="12"/>
  <c r="AG52" i="2"/>
  <c r="AC52" i="2"/>
  <c r="D48" i="13" s="1"/>
  <c r="AG26" i="2"/>
  <c r="AC26" i="2"/>
  <c r="D104" i="13" s="1"/>
  <c r="C165" i="13"/>
  <c r="B165" i="13"/>
  <c r="F41" i="14"/>
  <c r="F21" i="14"/>
  <c r="F52" i="14"/>
  <c r="F32" i="14"/>
  <c r="F12" i="14"/>
  <c r="D30" i="13"/>
  <c r="C43" i="14"/>
  <c r="C23" i="14"/>
  <c r="C3" i="14"/>
  <c r="C42" i="14"/>
  <c r="C22" i="14"/>
  <c r="D38" i="13"/>
  <c r="G38" i="12"/>
  <c r="D202" i="13"/>
  <c r="AC50" i="2"/>
  <c r="D46" i="13" s="1"/>
  <c r="F41" i="12"/>
  <c r="F55" i="12"/>
  <c r="AC70" i="2"/>
  <c r="AG38" i="2"/>
  <c r="AC64" i="2"/>
  <c r="D60" i="13" s="1"/>
  <c r="D117" i="13"/>
  <c r="D261" i="13"/>
  <c r="AG80" i="2"/>
  <c r="F76" i="12"/>
  <c r="AG24" i="2"/>
  <c r="AC24" i="2"/>
  <c r="D102" i="13" s="1"/>
  <c r="C80" i="13"/>
  <c r="B80" i="13"/>
  <c r="C76" i="13"/>
  <c r="B76" i="13"/>
  <c r="C72" i="13"/>
  <c r="B72" i="13"/>
  <c r="C68" i="13"/>
  <c r="B68" i="13"/>
  <c r="C64" i="13"/>
  <c r="B64" i="13"/>
  <c r="C60" i="13"/>
  <c r="B60" i="13"/>
  <c r="C56" i="13"/>
  <c r="B56" i="13"/>
  <c r="C52" i="13"/>
  <c r="B52" i="13"/>
  <c r="C163" i="13"/>
  <c r="B163" i="13"/>
  <c r="C159" i="13"/>
  <c r="B159" i="13"/>
  <c r="C155" i="13"/>
  <c r="B155" i="13"/>
  <c r="C151" i="13"/>
  <c r="B151" i="13"/>
  <c r="C147" i="13"/>
  <c r="B147" i="13"/>
  <c r="C143" i="13"/>
  <c r="B143" i="13"/>
  <c r="C139" i="13"/>
  <c r="B139" i="13"/>
  <c r="C135" i="13"/>
  <c r="B135" i="13"/>
  <c r="C131" i="13"/>
  <c r="B131" i="13"/>
  <c r="C244" i="13"/>
  <c r="B244" i="13"/>
  <c r="C240" i="13"/>
  <c r="B240" i="13"/>
  <c r="C236" i="13"/>
  <c r="B236" i="13"/>
  <c r="C232" i="13"/>
  <c r="B232" i="13"/>
  <c r="C228" i="13"/>
  <c r="B228" i="13"/>
  <c r="C224" i="13"/>
  <c r="B224" i="13"/>
  <c r="C220" i="13"/>
  <c r="B220" i="13"/>
  <c r="C216" i="13"/>
  <c r="B216" i="13"/>
  <c r="C212" i="13"/>
  <c r="B212" i="13"/>
  <c r="C326" i="13"/>
  <c r="B326" i="13"/>
  <c r="C322" i="13"/>
  <c r="B322" i="13"/>
  <c r="C318" i="13"/>
  <c r="B318" i="13"/>
  <c r="C314" i="13"/>
  <c r="B314" i="13"/>
  <c r="C310" i="13"/>
  <c r="B310" i="13"/>
  <c r="C306" i="13"/>
  <c r="B306" i="13"/>
  <c r="C302" i="13"/>
  <c r="B302" i="13"/>
  <c r="C298" i="13"/>
  <c r="B298" i="13"/>
  <c r="C294" i="13"/>
  <c r="B294" i="13"/>
  <c r="J13" i="4"/>
  <c r="C83" i="13"/>
  <c r="B83" i="13"/>
  <c r="C247" i="13"/>
  <c r="B247" i="13"/>
  <c r="C290" i="13"/>
  <c r="B290" i="13"/>
  <c r="J8" i="4"/>
  <c r="AN3" i="7"/>
  <c r="C79" i="13"/>
  <c r="B79" i="13"/>
  <c r="C75" i="13"/>
  <c r="B75" i="13"/>
  <c r="C71" i="13"/>
  <c r="B71" i="13"/>
  <c r="C67" i="13"/>
  <c r="B67" i="13"/>
  <c r="C63" i="13"/>
  <c r="B63" i="13"/>
  <c r="C59" i="13"/>
  <c r="B59" i="13"/>
  <c r="C55" i="13"/>
  <c r="B55" i="13"/>
  <c r="C51" i="13"/>
  <c r="B51" i="13"/>
  <c r="C162" i="13"/>
  <c r="B162" i="13"/>
  <c r="C158" i="13"/>
  <c r="B158" i="13"/>
  <c r="C154" i="13"/>
  <c r="B154" i="13"/>
  <c r="C150" i="13"/>
  <c r="B150" i="13"/>
  <c r="C146" i="13"/>
  <c r="B146" i="13"/>
  <c r="C142" i="13"/>
  <c r="B142" i="13"/>
  <c r="C138" i="13"/>
  <c r="B138" i="13"/>
  <c r="C134" i="13"/>
  <c r="B134" i="13"/>
  <c r="C130" i="13"/>
  <c r="B130" i="13"/>
  <c r="C243" i="13"/>
  <c r="B243" i="13"/>
  <c r="C239" i="13"/>
  <c r="B239" i="13"/>
  <c r="C235" i="13"/>
  <c r="B235" i="13"/>
  <c r="C231" i="13"/>
  <c r="B231" i="13"/>
  <c r="C227" i="13"/>
  <c r="B227" i="13"/>
  <c r="C223" i="13"/>
  <c r="B223" i="13"/>
  <c r="C219" i="13"/>
  <c r="B219" i="13"/>
  <c r="C215" i="13"/>
  <c r="B215" i="13"/>
  <c r="C211" i="13"/>
  <c r="B211" i="13"/>
  <c r="C325" i="13"/>
  <c r="B325" i="13"/>
  <c r="C321" i="13"/>
  <c r="B321" i="13"/>
  <c r="C317" i="13"/>
  <c r="B317" i="13"/>
  <c r="C313" i="13"/>
  <c r="B313" i="13"/>
  <c r="C309" i="13"/>
  <c r="B309" i="13"/>
  <c r="C305" i="13"/>
  <c r="B305" i="13"/>
  <c r="C301" i="13"/>
  <c r="B301" i="13"/>
  <c r="C297" i="13"/>
  <c r="B297" i="13"/>
  <c r="C293" i="13"/>
  <c r="B293" i="13"/>
  <c r="X83" i="2"/>
  <c r="C316" i="13"/>
  <c r="B316" i="13"/>
  <c r="C312" i="13"/>
  <c r="B312" i="13"/>
  <c r="C308" i="13"/>
  <c r="B308" i="13"/>
  <c r="C304" i="13"/>
  <c r="B304" i="13"/>
  <c r="C300" i="13"/>
  <c r="B300" i="13"/>
  <c r="C296" i="13"/>
  <c r="B296" i="13"/>
  <c r="C292" i="13"/>
  <c r="B292" i="13"/>
  <c r="X84" i="2"/>
  <c r="AA84" i="2" s="1"/>
  <c r="D16" i="4"/>
  <c r="C16" i="4" s="1"/>
  <c r="AH16" i="4" s="1"/>
  <c r="AP16" i="4" s="1"/>
  <c r="C126" i="13"/>
  <c r="B126" i="13"/>
  <c r="C81" i="13"/>
  <c r="B81" i="13"/>
  <c r="C77" i="13"/>
  <c r="B77" i="13"/>
  <c r="C73" i="13"/>
  <c r="B73" i="13"/>
  <c r="C69" i="13"/>
  <c r="B69" i="13"/>
  <c r="C65" i="13"/>
  <c r="B65" i="13"/>
  <c r="C61" i="13"/>
  <c r="B61" i="13"/>
  <c r="C57" i="13"/>
  <c r="B57" i="13"/>
  <c r="C53" i="13"/>
  <c r="B53" i="13"/>
  <c r="C49" i="13"/>
  <c r="B49" i="13"/>
  <c r="C164" i="13"/>
  <c r="B164" i="13"/>
  <c r="C160" i="13"/>
  <c r="B160" i="13"/>
  <c r="C156" i="13"/>
  <c r="B156" i="13"/>
  <c r="C152" i="13"/>
  <c r="B152" i="13"/>
  <c r="C148" i="13"/>
  <c r="B148" i="13"/>
  <c r="C144" i="13"/>
  <c r="B144" i="13"/>
  <c r="C140" i="13"/>
  <c r="B140" i="13"/>
  <c r="C136" i="13"/>
  <c r="B136" i="13"/>
  <c r="C132" i="13"/>
  <c r="B132" i="13"/>
  <c r="C128" i="13"/>
  <c r="B128" i="13"/>
  <c r="C245" i="13"/>
  <c r="B245" i="13"/>
  <c r="C241" i="13"/>
  <c r="B241" i="13"/>
  <c r="C237" i="13"/>
  <c r="B237" i="13"/>
  <c r="C233" i="13"/>
  <c r="B233" i="13"/>
  <c r="C229" i="13"/>
  <c r="B229" i="13"/>
  <c r="C225" i="13"/>
  <c r="B225" i="13"/>
  <c r="C221" i="13"/>
  <c r="B221" i="13"/>
  <c r="C217" i="13"/>
  <c r="B217" i="13"/>
  <c r="C213" i="13"/>
  <c r="B213" i="13"/>
  <c r="C209" i="13"/>
  <c r="B209" i="13"/>
  <c r="C327" i="13"/>
  <c r="B327" i="13"/>
  <c r="C323" i="13"/>
  <c r="B323" i="13"/>
  <c r="C319" i="13"/>
  <c r="B319" i="13"/>
  <c r="C315" i="13"/>
  <c r="B315" i="13"/>
  <c r="C311" i="13"/>
  <c r="B311" i="13"/>
  <c r="C307" i="13"/>
  <c r="B307" i="13"/>
  <c r="C303" i="13"/>
  <c r="B303" i="13"/>
  <c r="C299" i="13"/>
  <c r="B299" i="13"/>
  <c r="C295" i="13"/>
  <c r="B295" i="13"/>
  <c r="C291" i="13"/>
  <c r="B291" i="13"/>
  <c r="AF82" i="2"/>
  <c r="C78" i="12" s="1"/>
  <c r="C287" i="13"/>
  <c r="B287" i="13"/>
  <c r="C286" i="13"/>
  <c r="B286" i="13"/>
  <c r="C285" i="13"/>
  <c r="B285" i="13"/>
  <c r="C284" i="13"/>
  <c r="B284" i="13"/>
  <c r="C283" i="13"/>
  <c r="B283" i="13"/>
  <c r="C282" i="13"/>
  <c r="B282" i="13"/>
  <c r="C281" i="13"/>
  <c r="B281" i="13"/>
  <c r="C280" i="13"/>
  <c r="B280" i="13"/>
  <c r="C279" i="13"/>
  <c r="B279" i="13"/>
  <c r="C278" i="13"/>
  <c r="B278" i="13"/>
  <c r="C277" i="13"/>
  <c r="B277" i="13"/>
  <c r="C276" i="13"/>
  <c r="B276" i="13"/>
  <c r="C275" i="13"/>
  <c r="B275" i="13"/>
  <c r="C274" i="13"/>
  <c r="B274" i="13"/>
  <c r="C273" i="13"/>
  <c r="B273" i="13"/>
  <c r="C272" i="13"/>
  <c r="B272" i="13"/>
  <c r="C271" i="13"/>
  <c r="B271" i="13"/>
  <c r="C270" i="13"/>
  <c r="B270" i="13"/>
  <c r="C269" i="13"/>
  <c r="B269" i="13"/>
  <c r="C268" i="13"/>
  <c r="B268" i="13"/>
  <c r="C267" i="13"/>
  <c r="B267" i="13"/>
  <c r="C266" i="13"/>
  <c r="B266" i="13"/>
  <c r="C265" i="13"/>
  <c r="B265" i="13"/>
  <c r="C264" i="13"/>
  <c r="B264" i="13"/>
  <c r="C263" i="13"/>
  <c r="B263" i="13"/>
  <c r="C262" i="13"/>
  <c r="B262" i="13"/>
  <c r="C261" i="13"/>
  <c r="B261" i="13"/>
  <c r="C260" i="13"/>
  <c r="B260" i="13"/>
  <c r="C259" i="13"/>
  <c r="B259" i="13"/>
  <c r="C258" i="13"/>
  <c r="B258" i="13"/>
  <c r="C257" i="13"/>
  <c r="B257" i="13"/>
  <c r="C256" i="13"/>
  <c r="B256" i="13"/>
  <c r="C255" i="13"/>
  <c r="B255" i="13"/>
  <c r="C254" i="13"/>
  <c r="B254" i="13"/>
  <c r="C253" i="13"/>
  <c r="B253" i="13"/>
  <c r="C252" i="13"/>
  <c r="B252" i="13"/>
  <c r="C251" i="13"/>
  <c r="B251" i="13"/>
  <c r="C250" i="13"/>
  <c r="B250" i="13"/>
  <c r="C205" i="13"/>
  <c r="B205" i="13"/>
  <c r="C204" i="13"/>
  <c r="B204" i="13"/>
  <c r="C203" i="13"/>
  <c r="B203" i="13"/>
  <c r="C202" i="13"/>
  <c r="B202" i="13"/>
  <c r="C201" i="13"/>
  <c r="B201" i="13"/>
  <c r="C200" i="13"/>
  <c r="B200" i="13"/>
  <c r="C199" i="13"/>
  <c r="B199" i="13"/>
  <c r="C198" i="13"/>
  <c r="B198" i="13"/>
  <c r="C197" i="13"/>
  <c r="B197" i="13"/>
  <c r="C196" i="13"/>
  <c r="B196" i="13"/>
  <c r="C195" i="13"/>
  <c r="B195" i="13"/>
  <c r="C194" i="13"/>
  <c r="B194" i="13"/>
  <c r="C193" i="13"/>
  <c r="B193" i="13"/>
  <c r="C192" i="13"/>
  <c r="B192" i="13"/>
  <c r="C191" i="13"/>
  <c r="B191" i="13"/>
  <c r="C190" i="13"/>
  <c r="B190" i="13"/>
  <c r="C189" i="13"/>
  <c r="B189" i="13"/>
  <c r="C188" i="13"/>
  <c r="B188" i="13"/>
  <c r="C187" i="13"/>
  <c r="B187" i="13"/>
  <c r="C186" i="13"/>
  <c r="B186" i="13"/>
  <c r="C185" i="13"/>
  <c r="B185" i="13"/>
  <c r="C184" i="13"/>
  <c r="B184" i="13"/>
  <c r="C183" i="13"/>
  <c r="B183" i="13"/>
  <c r="C182" i="13"/>
  <c r="B182" i="13"/>
  <c r="C181" i="13"/>
  <c r="B181" i="13"/>
  <c r="C180" i="13"/>
  <c r="B180" i="13"/>
  <c r="C179" i="13"/>
  <c r="B179" i="13"/>
  <c r="C178" i="13"/>
  <c r="B178" i="13"/>
  <c r="C177" i="13"/>
  <c r="B177" i="13"/>
  <c r="C176" i="13"/>
  <c r="B176" i="13"/>
  <c r="C175" i="13"/>
  <c r="B175" i="13"/>
  <c r="C174" i="13"/>
  <c r="B174" i="13"/>
  <c r="C173" i="13"/>
  <c r="B173" i="13"/>
  <c r="C172" i="13"/>
  <c r="B172" i="13"/>
  <c r="C171" i="13"/>
  <c r="B171" i="13"/>
  <c r="C170" i="13"/>
  <c r="B170" i="13"/>
  <c r="C169" i="13"/>
  <c r="B169" i="13"/>
  <c r="C168" i="13"/>
  <c r="B168"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B5" i="13"/>
  <c r="C4" i="13"/>
  <c r="B4" i="13"/>
  <c r="C3" i="13"/>
  <c r="B3" i="13"/>
  <c r="C2" i="13"/>
  <c r="B2" i="13"/>
  <c r="C84" i="13"/>
  <c r="B84" i="13"/>
  <c r="C248" i="13"/>
  <c r="B248" i="13"/>
  <c r="C166" i="13"/>
  <c r="B166" i="13"/>
  <c r="AV7" i="2"/>
  <c r="B85" i="13"/>
  <c r="C167" i="13"/>
  <c r="B167" i="13"/>
  <c r="C249" i="13"/>
  <c r="B249" i="13"/>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49"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1" i="2"/>
  <c r="AV6" i="2"/>
  <c r="AV10" i="2"/>
  <c r="AV9" i="2"/>
  <c r="AV8" i="2"/>
  <c r="AU9" i="2"/>
  <c r="D31" i="4"/>
  <c r="C31" i="4" s="1"/>
  <c r="AH31" i="4" s="1"/>
  <c r="AK31" i="4" s="1"/>
  <c r="D34" i="4"/>
  <c r="C34" i="4" s="1"/>
  <c r="AH34" i="4" s="1"/>
  <c r="AM34" i="4" s="1"/>
  <c r="D25" i="4"/>
  <c r="C25" i="4" s="1"/>
  <c r="AH25" i="4" s="1"/>
  <c r="AO25" i="4" s="1"/>
  <c r="J34" i="4"/>
  <c r="J22" i="4"/>
  <c r="D49" i="4"/>
  <c r="C49" i="4" s="1"/>
  <c r="AH49" i="4" s="1"/>
  <c r="AK49" i="4" s="1"/>
  <c r="D7" i="4"/>
  <c r="B7" i="4" s="1"/>
  <c r="G79" i="12"/>
  <c r="D325" i="13"/>
  <c r="D284" i="13"/>
  <c r="D76" i="13"/>
  <c r="Z86" i="2"/>
  <c r="E27" i="1"/>
  <c r="AF3" i="7" s="1"/>
  <c r="D223" i="13"/>
  <c r="D24" i="13"/>
  <c r="F61" i="12"/>
  <c r="F14" i="12"/>
  <c r="AE3" i="7"/>
  <c r="J12" i="4"/>
  <c r="J11" i="4"/>
  <c r="J9" i="4"/>
  <c r="J17" i="4"/>
  <c r="J21" i="4"/>
  <c r="J29" i="4"/>
  <c r="J30" i="4"/>
  <c r="J39" i="4"/>
  <c r="E43" i="12"/>
  <c r="X85" i="2"/>
  <c r="AA85" i="2" s="1"/>
  <c r="AF85" i="2"/>
  <c r="C81" i="12" s="1"/>
  <c r="X11" i="2"/>
  <c r="AA11" i="2" s="1"/>
  <c r="D28" i="13"/>
  <c r="D110" i="13"/>
  <c r="D271" i="13"/>
  <c r="G25" i="12"/>
  <c r="D25" i="13"/>
  <c r="D299" i="13"/>
  <c r="G53" i="12"/>
  <c r="D53" i="13"/>
  <c r="D309" i="13"/>
  <c r="G63" i="12"/>
  <c r="D63" i="13"/>
  <c r="D78" i="13"/>
  <c r="D160" i="13"/>
  <c r="E31" i="1"/>
  <c r="AO3" i="7" s="1"/>
  <c r="AG3" i="7"/>
  <c r="D298" i="13"/>
  <c r="D134" i="13"/>
  <c r="G52" i="12"/>
  <c r="D305" i="13"/>
  <c r="D141" i="13"/>
  <c r="G59" i="12"/>
  <c r="D316" i="13"/>
  <c r="D152" i="13"/>
  <c r="G70" i="12"/>
  <c r="D126" i="13"/>
  <c r="D290" i="13"/>
  <c r="G44" i="12"/>
  <c r="D182" i="13"/>
  <c r="D18" i="13"/>
  <c r="D264" i="13"/>
  <c r="G18" i="12"/>
  <c r="D218" i="13"/>
  <c r="D54" i="13"/>
  <c r="D81" i="13"/>
  <c r="D327" i="13"/>
  <c r="G81" i="12"/>
  <c r="D88" i="13"/>
  <c r="AG74" i="2"/>
  <c r="F70" i="12"/>
  <c r="AG69" i="2"/>
  <c r="AC69" i="2"/>
  <c r="D140" i="13"/>
  <c r="D222" i="13"/>
  <c r="AG61" i="2"/>
  <c r="AC61" i="2"/>
  <c r="F33" i="12"/>
  <c r="AC37" i="2"/>
  <c r="AG30" i="2"/>
  <c r="AC30" i="2"/>
  <c r="D19" i="13"/>
  <c r="D101" i="13"/>
  <c r="AG22" i="2"/>
  <c r="F18" i="12"/>
  <c r="AG41" i="2"/>
  <c r="AC41" i="2"/>
  <c r="AG44" i="2"/>
  <c r="AC44" i="2"/>
  <c r="AG15" i="2"/>
  <c r="AC15" i="2"/>
  <c r="AG8" i="2"/>
  <c r="AC8" i="2"/>
  <c r="D12" i="4"/>
  <c r="C12" i="4" s="1"/>
  <c r="AH12" i="4" s="1"/>
  <c r="D11" i="4"/>
  <c r="C11" i="4" s="1"/>
  <c r="AH11" i="4" s="1"/>
  <c r="D9" i="4"/>
  <c r="C9" i="4" s="1"/>
  <c r="AH9" i="4" s="1"/>
  <c r="D8" i="4"/>
  <c r="C8" i="4" s="1"/>
  <c r="AH8" i="4" s="1"/>
  <c r="D20" i="4"/>
  <c r="C20" i="4" s="1"/>
  <c r="AH20" i="4" s="1"/>
  <c r="D17" i="4"/>
  <c r="C17" i="4" s="1"/>
  <c r="AH17" i="4" s="1"/>
  <c r="D30" i="4"/>
  <c r="C30" i="4" s="1"/>
  <c r="AH30" i="4" s="1"/>
  <c r="D29" i="4"/>
  <c r="C29" i="4" s="1"/>
  <c r="AH29" i="4" s="1"/>
  <c r="D28" i="4"/>
  <c r="C28" i="4" s="1"/>
  <c r="AH28" i="4" s="1"/>
  <c r="D26" i="4"/>
  <c r="C26" i="4" s="1"/>
  <c r="AH26" i="4" s="1"/>
  <c r="D39" i="4"/>
  <c r="C39" i="4" s="1"/>
  <c r="AH39" i="4" s="1"/>
  <c r="D37" i="4"/>
  <c r="C37" i="4" s="1"/>
  <c r="AH37" i="4" s="1"/>
  <c r="D36" i="4"/>
  <c r="C36" i="4" s="1"/>
  <c r="AH36" i="4" s="1"/>
  <c r="D35" i="4"/>
  <c r="C35" i="4" s="1"/>
  <c r="AH35" i="4" s="1"/>
  <c r="D48" i="4"/>
  <c r="C48" i="4" s="1"/>
  <c r="AH48" i="4" s="1"/>
  <c r="D47" i="4"/>
  <c r="C47" i="4" s="1"/>
  <c r="AH47" i="4" s="1"/>
  <c r="D44" i="4"/>
  <c r="C44" i="4" s="1"/>
  <c r="AH44" i="4" s="1"/>
  <c r="D57" i="4"/>
  <c r="C57" i="4" s="1"/>
  <c r="AH57" i="4" s="1"/>
  <c r="D56" i="4"/>
  <c r="C56" i="4" s="1"/>
  <c r="AH56" i="4" s="1"/>
  <c r="D54" i="4"/>
  <c r="C54" i="4" s="1"/>
  <c r="AH54" i="4" s="1"/>
  <c r="D53" i="4"/>
  <c r="C53" i="4" s="1"/>
  <c r="AH53" i="4" s="1"/>
  <c r="F43" i="12"/>
  <c r="D43" i="12"/>
  <c r="J43" i="12"/>
  <c r="G43" i="12"/>
  <c r="F78" i="12"/>
  <c r="AG82" i="2"/>
  <c r="AG68" i="2"/>
  <c r="AC68" i="2"/>
  <c r="F53" i="12"/>
  <c r="AG57" i="2"/>
  <c r="AG56" i="2"/>
  <c r="F52" i="12"/>
  <c r="AG36" i="2"/>
  <c r="AC36" i="2"/>
  <c r="AG32" i="2"/>
  <c r="F28" i="12"/>
  <c r="B3" i="14"/>
  <c r="B5" i="14"/>
  <c r="B7" i="14"/>
  <c r="B11" i="14"/>
  <c r="B13" i="14"/>
  <c r="B15" i="14"/>
  <c r="B17" i="14"/>
  <c r="B21" i="14"/>
  <c r="B23" i="14"/>
  <c r="B25" i="14"/>
  <c r="B29" i="14"/>
  <c r="B31" i="14"/>
  <c r="B33" i="14"/>
  <c r="B35" i="14"/>
  <c r="B39" i="14"/>
  <c r="B41" i="14"/>
  <c r="B43" i="14"/>
  <c r="B47" i="14"/>
  <c r="B2" i="14"/>
  <c r="B50" i="14"/>
  <c r="B52" i="14"/>
  <c r="AC87" i="2"/>
  <c r="F83" i="12"/>
  <c r="AC31" i="2"/>
  <c r="F27" i="12"/>
  <c r="F72" i="12"/>
  <c r="AG40" i="2"/>
  <c r="F36" i="12"/>
  <c r="AG42" i="2"/>
  <c r="F38" i="12"/>
  <c r="AG16" i="2"/>
  <c r="F12" i="12"/>
  <c r="AG11" i="2"/>
  <c r="AC11" i="2"/>
  <c r="AC9" i="2"/>
  <c r="F5" i="12"/>
  <c r="J42" i="12"/>
  <c r="G42" i="12"/>
  <c r="D42" i="12"/>
  <c r="E42" i="12"/>
  <c r="X6" i="2"/>
  <c r="AA6" i="2" s="1"/>
  <c r="AF6" i="2"/>
  <c r="C2" i="12" s="1"/>
  <c r="AA83" i="2"/>
  <c r="AF83" i="2"/>
  <c r="C79" i="12" s="1"/>
  <c r="AA81" i="2"/>
  <c r="AF81" i="2"/>
  <c r="C77" i="12" s="1"/>
  <c r="AA80" i="2"/>
  <c r="AF80" i="2"/>
  <c r="C76" i="12" s="1"/>
  <c r="X79" i="2"/>
  <c r="AA79" i="2" s="1"/>
  <c r="AF79" i="2"/>
  <c r="C75" i="12" s="1"/>
  <c r="X78" i="2"/>
  <c r="AA78" i="2" s="1"/>
  <c r="X77" i="2"/>
  <c r="AA77" i="2" s="1"/>
  <c r="AF76" i="2"/>
  <c r="C72" i="12" s="1"/>
  <c r="X75" i="2"/>
  <c r="AA75" i="2" s="1"/>
  <c r="AF75" i="2"/>
  <c r="C71" i="12" s="1"/>
  <c r="X74" i="2"/>
  <c r="AA74" i="2" s="1"/>
  <c r="AF74" i="2"/>
  <c r="C70" i="12" s="1"/>
  <c r="X73" i="2"/>
  <c r="AA73" i="2" s="1"/>
  <c r="AF73" i="2"/>
  <c r="C69" i="12" s="1"/>
  <c r="AA72" i="2"/>
  <c r="AF72" i="2"/>
  <c r="C68" i="12" s="1"/>
  <c r="X71" i="2"/>
  <c r="AA71" i="2" s="1"/>
  <c r="AF71" i="2"/>
  <c r="C67" i="12" s="1"/>
  <c r="X70" i="2"/>
  <c r="AA70" i="2" s="1"/>
  <c r="X69" i="2"/>
  <c r="AA69" i="2" s="1"/>
  <c r="AF68" i="2"/>
  <c r="C64" i="12" s="1"/>
  <c r="X67" i="2"/>
  <c r="AA67" i="2" s="1"/>
  <c r="AF67" i="2"/>
  <c r="C63" i="12" s="1"/>
  <c r="X66" i="2"/>
  <c r="AA66" i="2" s="1"/>
  <c r="AF66" i="2"/>
  <c r="C62" i="12" s="1"/>
  <c r="X65" i="2"/>
  <c r="AA65" i="2" s="1"/>
  <c r="AF65" i="2"/>
  <c r="C61" i="12" s="1"/>
  <c r="AA64" i="2"/>
  <c r="AF64" i="2"/>
  <c r="C60" i="12" s="1"/>
  <c r="X63" i="2"/>
  <c r="AA63" i="2" s="1"/>
  <c r="AF63" i="2"/>
  <c r="C59" i="12" s="1"/>
  <c r="X62" i="2"/>
  <c r="AA62" i="2" s="1"/>
  <c r="X61" i="2"/>
  <c r="AA61" i="2" s="1"/>
  <c r="AF60" i="2"/>
  <c r="C56" i="12" s="1"/>
  <c r="X59" i="2"/>
  <c r="AA59" i="2" s="1"/>
  <c r="AF59" i="2"/>
  <c r="C55" i="12" s="1"/>
  <c r="X58" i="2"/>
  <c r="AA58" i="2" s="1"/>
  <c r="AF58" i="2"/>
  <c r="C54" i="12" s="1"/>
  <c r="X57" i="2"/>
  <c r="AA57" i="2" s="1"/>
  <c r="AF57" i="2"/>
  <c r="C53" i="12" s="1"/>
  <c r="AA56" i="2"/>
  <c r="AF56" i="2"/>
  <c r="C52" i="12" s="1"/>
  <c r="X55" i="2"/>
  <c r="AA55" i="2" s="1"/>
  <c r="AF55" i="2"/>
  <c r="C51" i="12" s="1"/>
  <c r="X54" i="2"/>
  <c r="AA54" i="2" s="1"/>
  <c r="X53" i="2"/>
  <c r="AA53" i="2" s="1"/>
  <c r="AF52" i="2"/>
  <c r="C48" i="12" s="1"/>
  <c r="X51" i="2"/>
  <c r="AA51" i="2" s="1"/>
  <c r="AF51" i="2"/>
  <c r="C47" i="12" s="1"/>
  <c r="X50" i="2"/>
  <c r="AA50" i="2" s="1"/>
  <c r="AF50" i="2"/>
  <c r="C46" i="12" s="1"/>
  <c r="X49" i="2"/>
  <c r="AA49" i="2" s="1"/>
  <c r="AF49" i="2"/>
  <c r="C45" i="12" s="1"/>
  <c r="AF48" i="2"/>
  <c r="C44" i="12" s="1"/>
  <c r="X45" i="2"/>
  <c r="AA45" i="2" s="1"/>
  <c r="AF45" i="2"/>
  <c r="C41" i="12" s="1"/>
  <c r="X44" i="2"/>
  <c r="AA44" i="2" s="1"/>
  <c r="X43" i="2"/>
  <c r="AA43" i="2" s="1"/>
  <c r="AF42" i="2"/>
  <c r="C38" i="12" s="1"/>
  <c r="X41" i="2"/>
  <c r="AA41" i="2" s="1"/>
  <c r="AF41" i="2"/>
  <c r="C37" i="12" s="1"/>
  <c r="X40" i="2"/>
  <c r="AA40" i="2" s="1"/>
  <c r="AF40" i="2"/>
  <c r="C36" i="12" s="1"/>
  <c r="X39" i="2"/>
  <c r="AA39" i="2" s="1"/>
  <c r="AF39" i="2"/>
  <c r="C35" i="12" s="1"/>
  <c r="AA38" i="2"/>
  <c r="AF38" i="2"/>
  <c r="C34" i="12" s="1"/>
  <c r="X37" i="2"/>
  <c r="AA37" i="2" s="1"/>
  <c r="AF37" i="2"/>
  <c r="C33" i="12" s="1"/>
  <c r="X36" i="2"/>
  <c r="AA36" i="2" s="1"/>
  <c r="X35" i="2"/>
  <c r="AA35" i="2" s="1"/>
  <c r="AF34" i="2"/>
  <c r="C30" i="12" s="1"/>
  <c r="X33" i="2"/>
  <c r="AA33" i="2" s="1"/>
  <c r="AF33" i="2"/>
  <c r="C29" i="12" s="1"/>
  <c r="X32" i="2"/>
  <c r="AA32" i="2" s="1"/>
  <c r="AF32" i="2"/>
  <c r="C28" i="12" s="1"/>
  <c r="X31" i="2"/>
  <c r="AA31" i="2" s="1"/>
  <c r="AF31" i="2"/>
  <c r="C27" i="12" s="1"/>
  <c r="AF30" i="2"/>
  <c r="C26" i="12" s="1"/>
  <c r="X29" i="2"/>
  <c r="AA29" i="2" s="1"/>
  <c r="AF29" i="2"/>
  <c r="C25" i="12" s="1"/>
  <c r="X28" i="2"/>
  <c r="AA28" i="2" s="1"/>
  <c r="X27" i="2"/>
  <c r="AA27" i="2" s="1"/>
  <c r="AF26" i="2"/>
  <c r="C22" i="12" s="1"/>
  <c r="X25" i="2"/>
  <c r="AA25" i="2" s="1"/>
  <c r="AF25" i="2"/>
  <c r="C21" i="12" s="1"/>
  <c r="X24" i="2"/>
  <c r="AA24" i="2" s="1"/>
  <c r="AF24" i="2"/>
  <c r="C20" i="12" s="1"/>
  <c r="X23" i="2"/>
  <c r="AA23" i="2" s="1"/>
  <c r="AF23" i="2"/>
  <c r="C19" i="12" s="1"/>
  <c r="AF22" i="2"/>
  <c r="C18" i="12" s="1"/>
  <c r="X21" i="2"/>
  <c r="AA21" i="2" s="1"/>
  <c r="AF21" i="2"/>
  <c r="C17" i="12" s="1"/>
  <c r="X20" i="2"/>
  <c r="AA20" i="2" s="1"/>
  <c r="X19" i="2"/>
  <c r="AA19" i="2" s="1"/>
  <c r="AF18" i="2"/>
  <c r="C14" i="12" s="1"/>
  <c r="X17" i="2"/>
  <c r="AA17" i="2" s="1"/>
  <c r="AF17" i="2"/>
  <c r="C13" i="12" s="1"/>
  <c r="X16" i="2"/>
  <c r="AA16" i="2" s="1"/>
  <c r="AF16" i="2"/>
  <c r="C12" i="12" s="1"/>
  <c r="X15" i="2"/>
  <c r="AA15" i="2" s="1"/>
  <c r="AF15" i="2"/>
  <c r="C11" i="12" s="1"/>
  <c r="X14" i="2"/>
  <c r="AA14" i="2" s="1"/>
  <c r="AF14" i="2"/>
  <c r="C10" i="12" s="1"/>
  <c r="X13" i="2"/>
  <c r="AA13" i="2" s="1"/>
  <c r="AF13" i="2"/>
  <c r="C9" i="12" s="1"/>
  <c r="X12" i="2"/>
  <c r="AA12" i="2" s="1"/>
  <c r="X10" i="2"/>
  <c r="AA10" i="2" s="1"/>
  <c r="AF10" i="2"/>
  <c r="C6" i="12" s="1"/>
  <c r="X9" i="2"/>
  <c r="AA9" i="2" s="1"/>
  <c r="AF9" i="2"/>
  <c r="C5" i="12" s="1"/>
  <c r="X8" i="2"/>
  <c r="AA8" i="2" s="1"/>
  <c r="AF8" i="2"/>
  <c r="C4" i="12" s="1"/>
  <c r="X7" i="2"/>
  <c r="AA7" i="2" s="1"/>
  <c r="AF7" i="2"/>
  <c r="C3" i="12" s="1"/>
  <c r="AF20" i="2"/>
  <c r="C16" i="12" s="1"/>
  <c r="AF36" i="2"/>
  <c r="C32" i="12" s="1"/>
  <c r="AF54" i="2"/>
  <c r="C50" i="12" s="1"/>
  <c r="AF70" i="2"/>
  <c r="C66" i="12" s="1"/>
  <c r="AF11" i="2"/>
  <c r="C7" i="12" s="1"/>
  <c r="AF27" i="2"/>
  <c r="C23" i="12" s="1"/>
  <c r="AF43" i="2"/>
  <c r="C39" i="12" s="1"/>
  <c r="AF61" i="2"/>
  <c r="C57" i="12" s="1"/>
  <c r="AF77" i="2"/>
  <c r="C73" i="12" s="1"/>
  <c r="X18" i="2"/>
  <c r="AA18" i="2" s="1"/>
  <c r="X26" i="2"/>
  <c r="AA26" i="2" s="1"/>
  <c r="X34" i="2"/>
  <c r="AA34" i="2" s="1"/>
  <c r="X42" i="2"/>
  <c r="AA42" i="2" s="1"/>
  <c r="X52" i="2"/>
  <c r="AA52" i="2" s="1"/>
  <c r="X60" i="2"/>
  <c r="AA60" i="2" s="1"/>
  <c r="X68" i="2"/>
  <c r="AA68" i="2" s="1"/>
  <c r="X76" i="2"/>
  <c r="AA76" i="2" s="1"/>
  <c r="D254" i="13" l="1"/>
  <c r="D138" i="13"/>
  <c r="G56" i="12"/>
  <c r="G23" i="12"/>
  <c r="G21" i="12"/>
  <c r="D185" i="13"/>
  <c r="D236" i="13"/>
  <c r="D267" i="13"/>
  <c r="D318" i="13"/>
  <c r="D238" i="13"/>
  <c r="D14" i="13"/>
  <c r="D74" i="13"/>
  <c r="D61" i="13"/>
  <c r="D239" i="13"/>
  <c r="D180" i="13"/>
  <c r="D214" i="13"/>
  <c r="AA127" i="15"/>
  <c r="AA125" i="15"/>
  <c r="D320" i="13"/>
  <c r="G74" i="12"/>
  <c r="D72" i="13"/>
  <c r="AM6" i="15"/>
  <c r="D68" i="13"/>
  <c r="D155" i="13"/>
  <c r="D237" i="13"/>
  <c r="G72" i="12"/>
  <c r="D151" i="13"/>
  <c r="D142" i="13"/>
  <c r="G31" i="12"/>
  <c r="D113" i="13"/>
  <c r="G14" i="12"/>
  <c r="D96" i="13"/>
  <c r="D269" i="13"/>
  <c r="G16" i="12"/>
  <c r="D15" i="13"/>
  <c r="D105" i="13"/>
  <c r="D98" i="13"/>
  <c r="D262" i="13"/>
  <c r="D179" i="13"/>
  <c r="D187" i="13"/>
  <c r="G15" i="12"/>
  <c r="D178" i="13"/>
  <c r="D90" i="13"/>
  <c r="D73" i="13"/>
  <c r="D31" i="13"/>
  <c r="D8" i="13"/>
  <c r="D172" i="13"/>
  <c r="G73" i="12"/>
  <c r="D277" i="13"/>
  <c r="G61" i="12"/>
  <c r="D307" i="13"/>
  <c r="D157" i="13"/>
  <c r="D256" i="13"/>
  <c r="D263" i="13"/>
  <c r="G6" i="12"/>
  <c r="D39" i="13"/>
  <c r="D143" i="13"/>
  <c r="D313" i="13"/>
  <c r="D184" i="13"/>
  <c r="D99" i="13"/>
  <c r="D10" i="13"/>
  <c r="G20" i="12"/>
  <c r="G55" i="12"/>
  <c r="D252" i="13"/>
  <c r="D285" i="13"/>
  <c r="D255" i="13"/>
  <c r="D92" i="13"/>
  <c r="D301" i="13"/>
  <c r="D170" i="13"/>
  <c r="G69" i="12"/>
  <c r="D174" i="13"/>
  <c r="D213" i="13"/>
  <c r="D233" i="13"/>
  <c r="D69" i="13"/>
  <c r="G49" i="12"/>
  <c r="D259" i="13"/>
  <c r="G13" i="12"/>
  <c r="G22" i="12"/>
  <c r="D95" i="13"/>
  <c r="D67" i="13"/>
  <c r="D41" i="13"/>
  <c r="G67" i="12"/>
  <c r="G51" i="12"/>
  <c r="D13" i="13"/>
  <c r="G34" i="12"/>
  <c r="D49" i="13"/>
  <c r="G17" i="12"/>
  <c r="D34" i="13"/>
  <c r="D121" i="13"/>
  <c r="D149" i="13"/>
  <c r="G71" i="12"/>
  <c r="D131" i="13"/>
  <c r="D17" i="13"/>
  <c r="D177" i="13"/>
  <c r="D203" i="13"/>
  <c r="D280" i="13"/>
  <c r="D137" i="13"/>
  <c r="D219" i="13"/>
  <c r="D116" i="13"/>
  <c r="D244" i="13"/>
  <c r="G80" i="12"/>
  <c r="D162" i="13"/>
  <c r="D326" i="13"/>
  <c r="D321" i="13"/>
  <c r="D80" i="13"/>
  <c r="D323" i="13"/>
  <c r="G77" i="12"/>
  <c r="D241" i="13"/>
  <c r="D159" i="13"/>
  <c r="D77" i="13"/>
  <c r="D193" i="13"/>
  <c r="D111" i="13"/>
  <c r="D29" i="13"/>
  <c r="D275" i="13"/>
  <c r="G29" i="12"/>
  <c r="D173" i="13"/>
  <c r="D75" i="13"/>
  <c r="AL55" i="4"/>
  <c r="D85" i="13"/>
  <c r="D167" i="13"/>
  <c r="D249" i="13"/>
  <c r="D3" i="13"/>
  <c r="AU88" i="2"/>
  <c r="L38" i="1" s="1"/>
  <c r="O38" i="1" s="1"/>
  <c r="D47" i="13"/>
  <c r="D2" i="13"/>
  <c r="D166" i="13"/>
  <c r="D248" i="13"/>
  <c r="G2" i="12"/>
  <c r="G47" i="12"/>
  <c r="AI43" i="4"/>
  <c r="AO45" i="4"/>
  <c r="D129" i="13"/>
  <c r="D293" i="13"/>
  <c r="AM13" i="4"/>
  <c r="AP22" i="4"/>
  <c r="AL22" i="4"/>
  <c r="AL25" i="4"/>
  <c r="AN13" i="4"/>
  <c r="AK10" i="4"/>
  <c r="AK52" i="4"/>
  <c r="AP52" i="4"/>
  <c r="AP38" i="4"/>
  <c r="AP18" i="4"/>
  <c r="AO18" i="4"/>
  <c r="D13" i="14"/>
  <c r="AM45" i="4"/>
  <c r="AL49" i="4"/>
  <c r="AK34" i="4"/>
  <c r="AO55" i="4"/>
  <c r="AI27" i="4"/>
  <c r="AP34" i="4"/>
  <c r="AJ13" i="4"/>
  <c r="AM10" i="4"/>
  <c r="D8" i="14"/>
  <c r="D17" i="14"/>
  <c r="D291" i="13"/>
  <c r="D45" i="13"/>
  <c r="AJ45" i="4"/>
  <c r="AP40" i="4"/>
  <c r="AM49" i="4"/>
  <c r="D127" i="13"/>
  <c r="AI52" i="4"/>
  <c r="AP49" i="4"/>
  <c r="AL18" i="4"/>
  <c r="AL45" i="4"/>
  <c r="AI34" i="4"/>
  <c r="D44" i="14"/>
  <c r="AN34" i="4"/>
  <c r="AJ52" i="4"/>
  <c r="AN45" i="4"/>
  <c r="D209" i="13"/>
  <c r="AM55" i="4"/>
  <c r="AK46" i="4"/>
  <c r="AI13" i="4"/>
  <c r="AO13" i="4"/>
  <c r="AL13" i="4"/>
  <c r="AO10" i="4"/>
  <c r="AJ10" i="4"/>
  <c r="AI22" i="4"/>
  <c r="D14" i="14"/>
  <c r="AP27" i="4"/>
  <c r="AK13" i="4"/>
  <c r="AK55" i="4"/>
  <c r="AL10" i="4"/>
  <c r="AM22" i="4"/>
  <c r="AJ46" i="4"/>
  <c r="AI46" i="4"/>
  <c r="AK43" i="4"/>
  <c r="AI19" i="4"/>
  <c r="AO46" i="4"/>
  <c r="D29" i="14"/>
  <c r="D20" i="14"/>
  <c r="AN43" i="4"/>
  <c r="AI49" i="4"/>
  <c r="AO49" i="4"/>
  <c r="AK19" i="4"/>
  <c r="AL34" i="4"/>
  <c r="AM52" i="4"/>
  <c r="AO52" i="4"/>
  <c r="D47" i="14"/>
  <c r="AI55" i="4"/>
  <c r="AJ19" i="4"/>
  <c r="D41" i="14"/>
  <c r="AK21" i="4"/>
  <c r="AM19" i="4"/>
  <c r="AN19" i="4"/>
  <c r="AN46" i="4"/>
  <c r="AP46" i="4"/>
  <c r="AO34" i="4"/>
  <c r="AJ43" i="4"/>
  <c r="AJ49" i="4"/>
  <c r="AN49" i="4"/>
  <c r="AP19" i="4"/>
  <c r="AJ34" i="4"/>
  <c r="AL52" i="4"/>
  <c r="AO19" i="4"/>
  <c r="AL46" i="4"/>
  <c r="AN18" i="4"/>
  <c r="D40" i="14"/>
  <c r="AI25" i="4"/>
  <c r="D11" i="14"/>
  <c r="D53" i="14"/>
  <c r="AI45" i="4"/>
  <c r="AJ18" i="4"/>
  <c r="AN25" i="4"/>
  <c r="AL38" i="4"/>
  <c r="AM25" i="4"/>
  <c r="AP25" i="4"/>
  <c r="AI18" i="4"/>
  <c r="AM18" i="4"/>
  <c r="AO21" i="4"/>
  <c r="AK45" i="4"/>
  <c r="AK25" i="4"/>
  <c r="AL40" i="4"/>
  <c r="C7" i="4"/>
  <c r="AH7" i="4" s="1"/>
  <c r="AJ7" i="4" s="1"/>
  <c r="AJ25" i="4"/>
  <c r="AN21" i="4"/>
  <c r="AK16" i="4"/>
  <c r="AI40" i="4"/>
  <c r="AK40" i="4"/>
  <c r="AO58" i="4"/>
  <c r="D33" i="14"/>
  <c r="AI21" i="4"/>
  <c r="AJ55" i="4"/>
  <c r="AK27" i="4"/>
  <c r="D16" i="14"/>
  <c r="AJ22" i="4"/>
  <c r="AM16" i="4"/>
  <c r="AL31" i="4"/>
  <c r="AN40" i="4"/>
  <c r="AJ40" i="4"/>
  <c r="AJ58" i="4"/>
  <c r="AM43" i="4"/>
  <c r="D38" i="14"/>
  <c r="AP43" i="4"/>
  <c r="AM21" i="4"/>
  <c r="AP10" i="4"/>
  <c r="D5" i="14"/>
  <c r="AJ38" i="4"/>
  <c r="AM38" i="4"/>
  <c r="AK22" i="4"/>
  <c r="AL21" i="4"/>
  <c r="AN16" i="4"/>
  <c r="D35" i="14"/>
  <c r="AN38" i="4"/>
  <c r="AK38" i="4"/>
  <c r="AN27" i="4"/>
  <c r="AM27" i="4"/>
  <c r="AP55" i="4"/>
  <c r="AN55" i="4"/>
  <c r="AJ27" i="4"/>
  <c r="D22" i="14"/>
  <c r="AP21" i="4"/>
  <c r="AN22" i="4"/>
  <c r="AL16" i="4"/>
  <c r="AO31" i="4"/>
  <c r="AM40" i="4"/>
  <c r="AM58" i="4"/>
  <c r="AN58" i="4"/>
  <c r="AO43" i="4"/>
  <c r="AN10" i="4"/>
  <c r="AI38" i="4"/>
  <c r="AO27" i="4"/>
  <c r="Z33" i="2"/>
  <c r="Z43" i="2"/>
  <c r="Z36" i="2"/>
  <c r="Z44" i="2"/>
  <c r="Z40" i="2"/>
  <c r="AN31" i="4"/>
  <c r="AI31" i="4"/>
  <c r="D153" i="13"/>
  <c r="D235" i="13"/>
  <c r="Z35" i="2"/>
  <c r="Z39" i="2"/>
  <c r="Z41" i="2"/>
  <c r="D71" i="13"/>
  <c r="AJ16" i="4"/>
  <c r="AO16" i="4"/>
  <c r="D26" i="14"/>
  <c r="AJ31" i="4"/>
  <c r="AK58" i="4"/>
  <c r="AP58" i="4"/>
  <c r="D130" i="13"/>
  <c r="D212" i="13"/>
  <c r="G48" i="12"/>
  <c r="D294" i="13"/>
  <c r="D226" i="13"/>
  <c r="D62" i="13"/>
  <c r="D308" i="13"/>
  <c r="D144" i="13"/>
  <c r="G62" i="12"/>
  <c r="G82" i="12"/>
  <c r="D164" i="13"/>
  <c r="D246" i="13"/>
  <c r="D328" i="13"/>
  <c r="D287" i="13"/>
  <c r="G41" i="12"/>
  <c r="D123" i="13"/>
  <c r="D297" i="13"/>
  <c r="D215" i="13"/>
  <c r="D133" i="13"/>
  <c r="D314" i="13"/>
  <c r="G68" i="12"/>
  <c r="D150" i="13"/>
  <c r="Z42" i="2"/>
  <c r="Z38" i="2"/>
  <c r="G60" i="12"/>
  <c r="D306" i="13"/>
  <c r="D224" i="13"/>
  <c r="D292" i="13"/>
  <c r="D128" i="13"/>
  <c r="D210" i="13"/>
  <c r="G46" i="12"/>
  <c r="Z34" i="2"/>
  <c r="AM31" i="4"/>
  <c r="D186" i="13"/>
  <c r="D268" i="13"/>
  <c r="D22" i="13"/>
  <c r="D9" i="13"/>
  <c r="D91" i="13"/>
  <c r="G50" i="12"/>
  <c r="D296" i="13"/>
  <c r="Z32" i="2"/>
  <c r="Z37" i="2"/>
  <c r="Z45" i="2"/>
  <c r="D50" i="13"/>
  <c r="AI16" i="4"/>
  <c r="AP31" i="4"/>
  <c r="AL58" i="4"/>
  <c r="D266" i="13"/>
  <c r="D20" i="13"/>
  <c r="D312" i="13"/>
  <c r="D66" i="13"/>
  <c r="G66" i="12"/>
  <c r="D148" i="13"/>
  <c r="D230" i="13"/>
  <c r="AV88" i="2"/>
  <c r="L39" i="1" s="1"/>
  <c r="O39" i="1" s="1"/>
  <c r="B2" i="4"/>
  <c r="W60" i="2"/>
  <c r="Z60" i="2"/>
  <c r="W68" i="2"/>
  <c r="Z68" i="2"/>
  <c r="W52" i="2"/>
  <c r="W58" i="2"/>
  <c r="Z58" i="2"/>
  <c r="W63" i="2"/>
  <c r="Z63" i="2"/>
  <c r="W74" i="2"/>
  <c r="Z74" i="2"/>
  <c r="W79" i="2"/>
  <c r="Z79" i="2"/>
  <c r="W76" i="2"/>
  <c r="Z76" i="2"/>
  <c r="W55" i="2"/>
  <c r="Z55" i="2"/>
  <c r="W66" i="2"/>
  <c r="Z66" i="2"/>
  <c r="W71" i="2"/>
  <c r="Z71" i="2"/>
  <c r="W82" i="2"/>
  <c r="Z82" i="2"/>
  <c r="W84" i="2"/>
  <c r="Z84" i="2"/>
  <c r="V48" i="2"/>
  <c r="V49" i="2" s="1"/>
  <c r="V50" i="2" s="1"/>
  <c r="V51" i="2" s="1"/>
  <c r="V52" i="2" s="1"/>
  <c r="V53" i="2" s="1"/>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M88" i="4" s="1"/>
  <c r="W56" i="2"/>
  <c r="Z56" i="2"/>
  <c r="W64" i="2"/>
  <c r="Z64" i="2"/>
  <c r="W72" i="2"/>
  <c r="Z72" i="2"/>
  <c r="W80" i="2"/>
  <c r="Z80" i="2"/>
  <c r="W81" i="2"/>
  <c r="Z81" i="2"/>
  <c r="W83" i="2"/>
  <c r="Z83" i="2"/>
  <c r="D171" i="13"/>
  <c r="G7" i="12"/>
  <c r="D7" i="13"/>
  <c r="D253" i="13"/>
  <c r="D89" i="13"/>
  <c r="D273" i="13"/>
  <c r="G27" i="12"/>
  <c r="D27" i="13"/>
  <c r="D109" i="13"/>
  <c r="D191" i="13"/>
  <c r="D247" i="13"/>
  <c r="D83" i="13"/>
  <c r="D329" i="13"/>
  <c r="G83" i="12"/>
  <c r="D165" i="13"/>
  <c r="D278" i="13"/>
  <c r="D114" i="13"/>
  <c r="G32" i="12"/>
  <c r="D32" i="13"/>
  <c r="D196" i="13"/>
  <c r="D310" i="13"/>
  <c r="D146" i="13"/>
  <c r="G64" i="12"/>
  <c r="D64" i="13"/>
  <c r="D228" i="13"/>
  <c r="AP53" i="4"/>
  <c r="AM53" i="4"/>
  <c r="AO53" i="4"/>
  <c r="AL53" i="4"/>
  <c r="AJ53" i="4"/>
  <c r="AN53" i="4"/>
  <c r="D48" i="14"/>
  <c r="AK53" i="4"/>
  <c r="AI53" i="4"/>
  <c r="AP56" i="4"/>
  <c r="AJ56" i="4"/>
  <c r="AO56" i="4"/>
  <c r="AM56" i="4"/>
  <c r="AL56" i="4"/>
  <c r="D51" i="14"/>
  <c r="AN56" i="4"/>
  <c r="AI56" i="4"/>
  <c r="AK56" i="4"/>
  <c r="AJ44" i="4"/>
  <c r="AO44" i="4"/>
  <c r="AM44" i="4"/>
  <c r="AP44" i="4"/>
  <c r="AK44" i="4"/>
  <c r="AN44" i="4"/>
  <c r="AL44" i="4"/>
  <c r="D39" i="14"/>
  <c r="AI44" i="4"/>
  <c r="AM48" i="4"/>
  <c r="AL48" i="4"/>
  <c r="AJ48" i="4"/>
  <c r="AN48" i="4"/>
  <c r="AI48" i="4"/>
  <c r="AK48" i="4"/>
  <c r="D43" i="14"/>
  <c r="AP48" i="4"/>
  <c r="AO48" i="4"/>
  <c r="AI36" i="4"/>
  <c r="D31" i="14"/>
  <c r="AJ36" i="4"/>
  <c r="AP36" i="4"/>
  <c r="AK36" i="4"/>
  <c r="AO36" i="4"/>
  <c r="AL36" i="4"/>
  <c r="AM36" i="4"/>
  <c r="AN36" i="4"/>
  <c r="AN39" i="4"/>
  <c r="AM39" i="4"/>
  <c r="AJ39" i="4"/>
  <c r="AL39" i="4"/>
  <c r="AI39" i="4"/>
  <c r="AP39" i="4"/>
  <c r="D34" i="14"/>
  <c r="AK39" i="4"/>
  <c r="AO39" i="4"/>
  <c r="AO28" i="4"/>
  <c r="AP28" i="4"/>
  <c r="AJ28" i="4"/>
  <c r="D23" i="14"/>
  <c r="AK28" i="4"/>
  <c r="AN28" i="4"/>
  <c r="AI28" i="4"/>
  <c r="AL28" i="4"/>
  <c r="AM28" i="4"/>
  <c r="AI30" i="4"/>
  <c r="AO30" i="4"/>
  <c r="AK30" i="4"/>
  <c r="AM30" i="4"/>
  <c r="AP30" i="4"/>
  <c r="AL30" i="4"/>
  <c r="AJ30" i="4"/>
  <c r="D25" i="14"/>
  <c r="AN30" i="4"/>
  <c r="AK20" i="4"/>
  <c r="AO20" i="4"/>
  <c r="AM20" i="4"/>
  <c r="AI20" i="4"/>
  <c r="AP20" i="4"/>
  <c r="AJ20" i="4"/>
  <c r="D15" i="14"/>
  <c r="AL20" i="4"/>
  <c r="AN20" i="4"/>
  <c r="D4" i="14"/>
  <c r="AO9" i="4"/>
  <c r="AJ9" i="4"/>
  <c r="AN9" i="4"/>
  <c r="AI9" i="4"/>
  <c r="AP9" i="4"/>
  <c r="AM9" i="4"/>
  <c r="AL9" i="4"/>
  <c r="AK9" i="4"/>
  <c r="AN12" i="4"/>
  <c r="AP12" i="4"/>
  <c r="AI12" i="4"/>
  <c r="AL12" i="4"/>
  <c r="AM12" i="4"/>
  <c r="AO12" i="4"/>
  <c r="D7" i="14"/>
  <c r="AJ12" i="4"/>
  <c r="AK12" i="4"/>
  <c r="AM3" i="7"/>
  <c r="Z87" i="2"/>
  <c r="W87" i="2"/>
  <c r="W49" i="2"/>
  <c r="W53" i="2"/>
  <c r="W54" i="2"/>
  <c r="W57" i="2"/>
  <c r="Z57" i="2"/>
  <c r="W59" i="2"/>
  <c r="Z59" i="2"/>
  <c r="W61" i="2"/>
  <c r="Z61" i="2"/>
  <c r="W62" i="2"/>
  <c r="Z62" i="2"/>
  <c r="W65" i="2"/>
  <c r="Z65" i="2"/>
  <c r="W67" i="2"/>
  <c r="Z67" i="2"/>
  <c r="Z69" i="2"/>
  <c r="W69" i="2"/>
  <c r="W70" i="2"/>
  <c r="Z70" i="2"/>
  <c r="W73" i="2"/>
  <c r="Z73" i="2"/>
  <c r="W75" i="2"/>
  <c r="Z75" i="2"/>
  <c r="W77" i="2"/>
  <c r="Z77" i="2"/>
  <c r="W78" i="2"/>
  <c r="Z78" i="2"/>
  <c r="Z85" i="2"/>
  <c r="W85" i="2"/>
  <c r="Y6" i="2"/>
  <c r="Y7" i="2" s="1"/>
  <c r="Y8" i="2" s="1"/>
  <c r="Y9" i="2" s="1"/>
  <c r="Y10" i="2" s="1"/>
  <c r="Y11" i="2" s="1"/>
  <c r="Y12" i="2" s="1"/>
  <c r="Y13" i="2" s="1"/>
  <c r="Y14" i="2" s="1"/>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Y69" i="2" s="1"/>
  <c r="Y70" i="2" s="1"/>
  <c r="Y71" i="2" s="1"/>
  <c r="Y72" i="2" s="1"/>
  <c r="Y73" i="2" s="1"/>
  <c r="Y74" i="2" s="1"/>
  <c r="Y75" i="2" s="1"/>
  <c r="Y76" i="2" s="1"/>
  <c r="Y77" i="2" s="1"/>
  <c r="Y78" i="2" s="1"/>
  <c r="Y79" i="2" s="1"/>
  <c r="Y80" i="2" s="1"/>
  <c r="Y81" i="2" s="1"/>
  <c r="Y82" i="2" s="1"/>
  <c r="Y83" i="2" s="1"/>
  <c r="Y84" i="2" s="1"/>
  <c r="Y85" i="2" s="1"/>
  <c r="Y86" i="2" s="1"/>
  <c r="Y87" i="2" s="1"/>
  <c r="K6" i="4" s="1"/>
  <c r="D87" i="13"/>
  <c r="D5" i="13"/>
  <c r="D169" i="13"/>
  <c r="D251" i="13"/>
  <c r="G5" i="12"/>
  <c r="AJ54" i="4"/>
  <c r="AL54" i="4"/>
  <c r="AN54" i="4"/>
  <c r="AM54" i="4"/>
  <c r="AI54" i="4"/>
  <c r="AO54" i="4"/>
  <c r="AP54" i="4"/>
  <c r="AK54" i="4"/>
  <c r="D49" i="14"/>
  <c r="AK57" i="4"/>
  <c r="AJ57" i="4"/>
  <c r="D52" i="14"/>
  <c r="AP57" i="4"/>
  <c r="AM57" i="4"/>
  <c r="AO57" i="4"/>
  <c r="AN57" i="4"/>
  <c r="AI57" i="4"/>
  <c r="AL57" i="4"/>
  <c r="AM47" i="4"/>
  <c r="AK47" i="4"/>
  <c r="AO47" i="4"/>
  <c r="AN47" i="4"/>
  <c r="AJ47" i="4"/>
  <c r="D42" i="14"/>
  <c r="AI47" i="4"/>
  <c r="AL47" i="4"/>
  <c r="AP47" i="4"/>
  <c r="AN35" i="4"/>
  <c r="AK35" i="4"/>
  <c r="AP35" i="4"/>
  <c r="AO35" i="4"/>
  <c r="AL35" i="4"/>
  <c r="AJ35" i="4"/>
  <c r="D30" i="14"/>
  <c r="AM35" i="4"/>
  <c r="AI35" i="4"/>
  <c r="AL37" i="4"/>
  <c r="AO37" i="4"/>
  <c r="AI37" i="4"/>
  <c r="AM37" i="4"/>
  <c r="D32" i="14"/>
  <c r="AK37" i="4"/>
  <c r="AJ37" i="4"/>
  <c r="AP37" i="4"/>
  <c r="AN37" i="4"/>
  <c r="AN26" i="4"/>
  <c r="AI26" i="4"/>
  <c r="D21" i="14"/>
  <c r="AJ26" i="4"/>
  <c r="AO26" i="4"/>
  <c r="AP26" i="4"/>
  <c r="AL26" i="4"/>
  <c r="AM26" i="4"/>
  <c r="AK26" i="4"/>
  <c r="AK29" i="4"/>
  <c r="AP29" i="4"/>
  <c r="AM29" i="4"/>
  <c r="AJ29" i="4"/>
  <c r="D24" i="14"/>
  <c r="AL29" i="4"/>
  <c r="AO29" i="4"/>
  <c r="AN29" i="4"/>
  <c r="AI29" i="4"/>
  <c r="AI17" i="4"/>
  <c r="AL17" i="4"/>
  <c r="AM17" i="4"/>
  <c r="AO17" i="4"/>
  <c r="AJ17" i="4"/>
  <c r="AN17" i="4"/>
  <c r="AP17" i="4"/>
  <c r="D12" i="14"/>
  <c r="AK17" i="4"/>
  <c r="AK8" i="4"/>
  <c r="AP8" i="4"/>
  <c r="AL8" i="4"/>
  <c r="AM8" i="4"/>
  <c r="AJ8" i="4"/>
  <c r="D3" i="14"/>
  <c r="AI8" i="4"/>
  <c r="AN8" i="4"/>
  <c r="AO8" i="4"/>
  <c r="AI11" i="4"/>
  <c r="AM11" i="4"/>
  <c r="AO11" i="4"/>
  <c r="D6" i="14"/>
  <c r="AP11" i="4"/>
  <c r="AK11" i="4"/>
  <c r="AN11" i="4"/>
  <c r="AJ11" i="4"/>
  <c r="AL11" i="4"/>
  <c r="D86" i="13"/>
  <c r="G4" i="12"/>
  <c r="D168" i="13"/>
  <c r="D250" i="13"/>
  <c r="D4" i="13"/>
  <c r="D175" i="13"/>
  <c r="D93" i="13"/>
  <c r="D257" i="13"/>
  <c r="G11" i="12"/>
  <c r="D11" i="13"/>
  <c r="D204" i="13"/>
  <c r="D286" i="13"/>
  <c r="D122" i="13"/>
  <c r="D40" i="13"/>
  <c r="G40" i="12"/>
  <c r="D119" i="13"/>
  <c r="D201" i="13"/>
  <c r="D283" i="13"/>
  <c r="G37" i="12"/>
  <c r="D37" i="13"/>
  <c r="D272" i="13"/>
  <c r="D108" i="13"/>
  <c r="G26" i="12"/>
  <c r="D190" i="13"/>
  <c r="D26" i="13"/>
  <c r="D33" i="13"/>
  <c r="D115" i="13"/>
  <c r="D279" i="13"/>
  <c r="D197" i="13"/>
  <c r="G33" i="12"/>
  <c r="D221" i="13"/>
  <c r="D57" i="13"/>
  <c r="D139" i="13"/>
  <c r="D303" i="13"/>
  <c r="G57" i="12"/>
  <c r="D311" i="13"/>
  <c r="G65" i="12"/>
  <c r="D65" i="13"/>
  <c r="D147" i="13"/>
  <c r="D229" i="13"/>
  <c r="Z30" i="2" l="1"/>
  <c r="A26" i="12" s="1"/>
  <c r="Z26" i="2"/>
  <c r="A22" i="12" s="1"/>
  <c r="Z16" i="2"/>
  <c r="A12" i="12" s="1"/>
  <c r="Z12" i="2"/>
  <c r="A8" i="12" s="1"/>
  <c r="Z19" i="2"/>
  <c r="A15" i="12" s="1"/>
  <c r="Z31" i="2"/>
  <c r="A27" i="12" s="1"/>
  <c r="Z28" i="2"/>
  <c r="A24" i="12" s="1"/>
  <c r="Z22" i="2"/>
  <c r="A18" i="12" s="1"/>
  <c r="Z18" i="2"/>
  <c r="A14" i="12" s="1"/>
  <c r="Z13" i="2"/>
  <c r="A9" i="12" s="1"/>
  <c r="Z27" i="2"/>
  <c r="A23" i="12" s="1"/>
  <c r="Z14" i="2"/>
  <c r="A10" i="12" s="1"/>
  <c r="Z20" i="2"/>
  <c r="A16" i="12" s="1"/>
  <c r="Z29" i="2"/>
  <c r="A25" i="12" s="1"/>
  <c r="Z24" i="2"/>
  <c r="A20" i="12" s="1"/>
  <c r="Z23" i="2"/>
  <c r="A19" i="12" s="1"/>
  <c r="Z15" i="2"/>
  <c r="A11" i="12" s="1"/>
  <c r="Z21" i="2"/>
  <c r="A17" i="12" s="1"/>
  <c r="Z17" i="2"/>
  <c r="A13" i="12" s="1"/>
  <c r="Z25" i="2"/>
  <c r="A21" i="12" s="1"/>
  <c r="Z10" i="2"/>
  <c r="A6" i="12" s="1"/>
  <c r="Z11" i="2"/>
  <c r="A7" i="12" s="1"/>
  <c r="Z8" i="2"/>
  <c r="A4" i="12" s="1"/>
  <c r="Z9" i="2"/>
  <c r="A5" i="12" s="1"/>
  <c r="O40" i="1"/>
  <c r="Z53" i="2"/>
  <c r="A49" i="12" s="1"/>
  <c r="W48" i="2"/>
  <c r="N90" i="4" s="1"/>
  <c r="W50" i="2"/>
  <c r="N91" i="4" s="1"/>
  <c r="Z54" i="2"/>
  <c r="A50" i="12" s="1"/>
  <c r="W51" i="2"/>
  <c r="D2" i="14"/>
  <c r="Z7" i="2"/>
  <c r="A3" i="12" s="1"/>
  <c r="Z49" i="2"/>
  <c r="Z52" i="2"/>
  <c r="Z51" i="2"/>
  <c r="A129" i="13" s="1"/>
  <c r="Z50" i="2"/>
  <c r="Z48" i="2"/>
  <c r="AP23" i="4"/>
  <c r="AL50" i="4"/>
  <c r="AN23" i="4"/>
  <c r="AI7" i="4"/>
  <c r="AI14" i="4" s="1"/>
  <c r="AM7" i="4"/>
  <c r="AM14" i="4" s="1"/>
  <c r="AN7" i="4"/>
  <c r="AN14" i="4" s="1"/>
  <c r="AI50" i="4"/>
  <c r="AK7" i="4"/>
  <c r="AK14" i="4" s="1"/>
  <c r="AO23" i="4"/>
  <c r="AL7" i="4"/>
  <c r="AL14" i="4" s="1"/>
  <c r="AP7" i="4"/>
  <c r="AP14" i="4" s="1"/>
  <c r="AO7" i="4"/>
  <c r="AO14" i="4" s="1"/>
  <c r="AK23" i="4"/>
  <c r="AL23" i="4"/>
  <c r="AI32" i="4"/>
  <c r="AI23" i="4"/>
  <c r="AK50" i="4"/>
  <c r="AO50" i="4"/>
  <c r="AJ23" i="4"/>
  <c r="AM23" i="4"/>
  <c r="AK32" i="4"/>
  <c r="AI41" i="4"/>
  <c r="AP50" i="4"/>
  <c r="AJ50" i="4"/>
  <c r="AM50" i="4"/>
  <c r="AN50" i="4"/>
  <c r="Z6" i="2"/>
  <c r="A2" i="12" s="1"/>
  <c r="AP32" i="4"/>
  <c r="AJ32" i="4"/>
  <c r="AM41" i="4"/>
  <c r="AO41" i="4"/>
  <c r="AK41" i="4"/>
  <c r="AP41" i="4"/>
  <c r="AM32" i="4"/>
  <c r="O36" i="4"/>
  <c r="O40" i="4"/>
  <c r="O44" i="4"/>
  <c r="O48" i="4"/>
  <c r="O52" i="4"/>
  <c r="O56" i="4"/>
  <c r="O60" i="4"/>
  <c r="O64" i="4"/>
  <c r="O68" i="4"/>
  <c r="O72" i="4"/>
  <c r="O76" i="4"/>
  <c r="O80" i="4"/>
  <c r="O84" i="4"/>
  <c r="O35" i="4"/>
  <c r="O39" i="4"/>
  <c r="O43" i="4"/>
  <c r="O47" i="4"/>
  <c r="O51" i="4"/>
  <c r="O55" i="4"/>
  <c r="O59" i="4"/>
  <c r="O63" i="4"/>
  <c r="O67" i="4"/>
  <c r="O71" i="4"/>
  <c r="O75" i="4"/>
  <c r="O79" i="4"/>
  <c r="O83" i="4"/>
  <c r="P59" i="4"/>
  <c r="P40" i="4"/>
  <c r="L122" i="4" s="1"/>
  <c r="P48" i="4"/>
  <c r="P80" i="4"/>
  <c r="P81" i="4"/>
  <c r="P55" i="4"/>
  <c r="P76" i="4"/>
  <c r="P73" i="4"/>
  <c r="M34" i="4"/>
  <c r="N34" i="4" s="1"/>
  <c r="M42" i="4"/>
  <c r="N42" i="4" s="1"/>
  <c r="M50" i="4"/>
  <c r="N50" i="4" s="1"/>
  <c r="M58" i="4"/>
  <c r="N58" i="4" s="1"/>
  <c r="M66" i="4"/>
  <c r="N66" i="4" s="1"/>
  <c r="M74" i="4"/>
  <c r="N74" i="4" s="1"/>
  <c r="M82" i="4"/>
  <c r="N82" i="4" s="1"/>
  <c r="L41" i="4"/>
  <c r="L73" i="4"/>
  <c r="M37" i="4"/>
  <c r="N37" i="4" s="1"/>
  <c r="M45" i="4"/>
  <c r="N45" i="4" s="1"/>
  <c r="M53" i="4"/>
  <c r="N53" i="4" s="1"/>
  <c r="P45" i="4"/>
  <c r="L127" i="4" s="1"/>
  <c r="P61" i="4"/>
  <c r="P82" i="4"/>
  <c r="L35" i="4"/>
  <c r="L67" i="4"/>
  <c r="L46" i="4"/>
  <c r="L78" i="4"/>
  <c r="L48" i="4"/>
  <c r="M38" i="4"/>
  <c r="N38" i="4" s="1"/>
  <c r="M54" i="4"/>
  <c r="N54" i="4" s="1"/>
  <c r="M70" i="4"/>
  <c r="N70" i="4" s="1"/>
  <c r="M86" i="4"/>
  <c r="N86" i="4" s="1"/>
  <c r="P69" i="4"/>
  <c r="L55" i="4"/>
  <c r="M35" i="4"/>
  <c r="N35" i="4" s="1"/>
  <c r="M43" i="4"/>
  <c r="N43" i="4" s="1"/>
  <c r="M51" i="4"/>
  <c r="N51" i="4" s="1"/>
  <c r="M59" i="4"/>
  <c r="N59" i="4" s="1"/>
  <c r="M67" i="4"/>
  <c r="N67" i="4" s="1"/>
  <c r="M75" i="4"/>
  <c r="N75" i="4" s="1"/>
  <c r="M83" i="4"/>
  <c r="N83" i="4" s="1"/>
  <c r="L42" i="4"/>
  <c r="L74" i="4"/>
  <c r="L81" i="4"/>
  <c r="L68" i="4"/>
  <c r="P56" i="4"/>
  <c r="P41" i="4"/>
  <c r="L123" i="4" s="1"/>
  <c r="P39" i="4"/>
  <c r="L121" i="4" s="1"/>
  <c r="P63" i="4"/>
  <c r="P84" i="4"/>
  <c r="L49" i="4"/>
  <c r="M46" i="4"/>
  <c r="N46" i="4" s="1"/>
  <c r="M78" i="4"/>
  <c r="N78" i="4" s="1"/>
  <c r="L45" i="4"/>
  <c r="M44" i="4"/>
  <c r="N44" i="4" s="1"/>
  <c r="M60" i="4"/>
  <c r="N60" i="4" s="1"/>
  <c r="M76" i="4"/>
  <c r="N76" i="4" s="1"/>
  <c r="L75" i="4"/>
  <c r="L54" i="4"/>
  <c r="L64" i="4"/>
  <c r="L69" i="4"/>
  <c r="P35" i="4"/>
  <c r="L117" i="4" s="1"/>
  <c r="P51" i="4"/>
  <c r="P72" i="4"/>
  <c r="P38" i="4"/>
  <c r="L120" i="4" s="1"/>
  <c r="P86" i="4"/>
  <c r="P79" i="4"/>
  <c r="P57" i="4"/>
  <c r="L33" i="4"/>
  <c r="M62" i="4"/>
  <c r="N62" i="4" s="1"/>
  <c r="P77" i="4"/>
  <c r="L59" i="4"/>
  <c r="L70" i="4"/>
  <c r="M61" i="4"/>
  <c r="N61" i="4" s="1"/>
  <c r="L37" i="4"/>
  <c r="P74" i="4"/>
  <c r="L47" i="4"/>
  <c r="L82" i="4"/>
  <c r="L72" i="4"/>
  <c r="L66" i="4"/>
  <c r="M73" i="4"/>
  <c r="N73" i="4" s="1"/>
  <c r="M69" i="4"/>
  <c r="N69" i="4" s="1"/>
  <c r="L84" i="4"/>
  <c r="O34" i="4"/>
  <c r="O38" i="4"/>
  <c r="O42" i="4"/>
  <c r="O46" i="4"/>
  <c r="O50" i="4"/>
  <c r="O54" i="4"/>
  <c r="O58" i="4"/>
  <c r="O62" i="4"/>
  <c r="O66" i="4"/>
  <c r="O70" i="4"/>
  <c r="O74" i="4"/>
  <c r="O78" i="4"/>
  <c r="O82" i="4"/>
  <c r="O86" i="4"/>
  <c r="O33" i="4"/>
  <c r="O37" i="4"/>
  <c r="O41" i="4"/>
  <c r="O45" i="4"/>
  <c r="O49" i="4"/>
  <c r="O53" i="4"/>
  <c r="O57" i="4"/>
  <c r="O61" i="4"/>
  <c r="O65" i="4"/>
  <c r="O69" i="4"/>
  <c r="O73" i="4"/>
  <c r="O77" i="4"/>
  <c r="O81" i="4"/>
  <c r="O85" i="4"/>
  <c r="P37" i="4"/>
  <c r="L119" i="4" s="1"/>
  <c r="P75" i="4"/>
  <c r="P64" i="4"/>
  <c r="P49" i="4"/>
  <c r="P70" i="4"/>
  <c r="P71" i="4"/>
  <c r="P60" i="4"/>
  <c r="P46" i="4"/>
  <c r="L128" i="4" s="1"/>
  <c r="P62" i="4"/>
  <c r="L57" i="4"/>
  <c r="L61" i="4"/>
  <c r="P34" i="4"/>
  <c r="L116" i="4" s="1"/>
  <c r="P50" i="4"/>
  <c r="L51" i="4"/>
  <c r="L62" i="4"/>
  <c r="M65" i="4"/>
  <c r="N65" i="4" s="1"/>
  <c r="M81" i="4"/>
  <c r="N81" i="4" s="1"/>
  <c r="L80" i="4"/>
  <c r="L60" i="4"/>
  <c r="L53" i="4"/>
  <c r="P42" i="4"/>
  <c r="L124" i="4" s="1"/>
  <c r="P58" i="4"/>
  <c r="M40" i="4"/>
  <c r="N40" i="4" s="1"/>
  <c r="M48" i="4"/>
  <c r="N48" i="4" s="1"/>
  <c r="M56" i="4"/>
  <c r="N56" i="4" s="1"/>
  <c r="M64" i="4"/>
  <c r="N64" i="4" s="1"/>
  <c r="M72" i="4"/>
  <c r="N72" i="4" s="1"/>
  <c r="M80" i="4"/>
  <c r="N80" i="4" s="1"/>
  <c r="L39" i="4"/>
  <c r="L71" i="4"/>
  <c r="L58" i="4"/>
  <c r="L85" i="4"/>
  <c r="L56" i="4"/>
  <c r="L36" i="4"/>
  <c r="L83" i="4"/>
  <c r="P43" i="4"/>
  <c r="L125" i="4" s="1"/>
  <c r="P67" i="4"/>
  <c r="P54" i="4"/>
  <c r="P36" i="4"/>
  <c r="L118" i="4" s="1"/>
  <c r="P52" i="4"/>
  <c r="P66" i="4"/>
  <c r="L43" i="4"/>
  <c r="M47" i="4"/>
  <c r="N47" i="4" s="1"/>
  <c r="M63" i="4"/>
  <c r="N63" i="4" s="1"/>
  <c r="M79" i="4"/>
  <c r="N79" i="4" s="1"/>
  <c r="L86" i="4"/>
  <c r="M77" i="4"/>
  <c r="N77" i="4" s="1"/>
  <c r="L44" i="4"/>
  <c r="M41" i="4"/>
  <c r="N41" i="4" s="1"/>
  <c r="M57" i="4"/>
  <c r="N57" i="4" s="1"/>
  <c r="P85" i="4"/>
  <c r="L63" i="4"/>
  <c r="P83" i="4"/>
  <c r="P65" i="4"/>
  <c r="P33" i="4"/>
  <c r="L115" i="4" s="1"/>
  <c r="P47" i="4"/>
  <c r="P44" i="4"/>
  <c r="L126" i="4" s="1"/>
  <c r="P68" i="4"/>
  <c r="P78" i="4"/>
  <c r="L65" i="4"/>
  <c r="L77" i="4"/>
  <c r="M36" i="4"/>
  <c r="N36" i="4" s="1"/>
  <c r="M52" i="4"/>
  <c r="N52" i="4" s="1"/>
  <c r="M68" i="4"/>
  <c r="N68" i="4" s="1"/>
  <c r="M84" i="4"/>
  <c r="N84" i="4" s="1"/>
  <c r="M39" i="4"/>
  <c r="N39" i="4" s="1"/>
  <c r="M55" i="4"/>
  <c r="N55" i="4" s="1"/>
  <c r="M71" i="4"/>
  <c r="N71" i="4" s="1"/>
  <c r="L38" i="4"/>
  <c r="L76" i="4"/>
  <c r="M33" i="4"/>
  <c r="N33" i="4" s="1"/>
  <c r="M49" i="4"/>
  <c r="N49" i="4" s="1"/>
  <c r="P53" i="4"/>
  <c r="L79" i="4"/>
  <c r="L50" i="4"/>
  <c r="M85" i="4"/>
  <c r="N85" i="4" s="1"/>
  <c r="L52" i="4"/>
  <c r="L40" i="4"/>
  <c r="L34" i="4"/>
  <c r="AK59" i="4"/>
  <c r="AN59" i="4"/>
  <c r="AL59" i="4"/>
  <c r="AM59" i="4"/>
  <c r="N103" i="4"/>
  <c r="N111" i="4"/>
  <c r="N119" i="4"/>
  <c r="N127" i="4"/>
  <c r="N97" i="4"/>
  <c r="N105" i="4"/>
  <c r="N113" i="4"/>
  <c r="N121" i="4"/>
  <c r="N124" i="4"/>
  <c r="N116" i="4"/>
  <c r="N108" i="4"/>
  <c r="N100" i="4"/>
  <c r="N92" i="4"/>
  <c r="N122" i="4"/>
  <c r="N114" i="4"/>
  <c r="N106" i="4"/>
  <c r="N98" i="4"/>
  <c r="N99" i="4"/>
  <c r="N107" i="4"/>
  <c r="N115" i="4"/>
  <c r="N123" i="4"/>
  <c r="N101" i="4"/>
  <c r="N109" i="4"/>
  <c r="N117" i="4"/>
  <c r="N125" i="4"/>
  <c r="N128" i="4"/>
  <c r="N120" i="4"/>
  <c r="N112" i="4"/>
  <c r="N104" i="4"/>
  <c r="N96" i="4"/>
  <c r="N126" i="4"/>
  <c r="N118" i="4"/>
  <c r="N110" i="4"/>
  <c r="N102" i="4"/>
  <c r="N94" i="4"/>
  <c r="AJ14" i="4"/>
  <c r="AJ41" i="4"/>
  <c r="AL32" i="4"/>
  <c r="AO32" i="4"/>
  <c r="AN32" i="4"/>
  <c r="AL41" i="4"/>
  <c r="AN41" i="4"/>
  <c r="AI59" i="4"/>
  <c r="AJ59" i="4"/>
  <c r="AO59" i="4"/>
  <c r="AP59" i="4"/>
  <c r="N89" i="4" l="1"/>
  <c r="M29" i="4"/>
  <c r="N29" i="4" s="1"/>
  <c r="R29" i="4" s="1"/>
  <c r="P30" i="4"/>
  <c r="P29" i="4"/>
  <c r="L111" i="4" s="1"/>
  <c r="O22" i="4"/>
  <c r="L21" i="4"/>
  <c r="O32" i="4"/>
  <c r="O21" i="4"/>
  <c r="M32" i="4"/>
  <c r="N32" i="4" s="1"/>
  <c r="Q32" i="4" s="1"/>
  <c r="M18" i="4"/>
  <c r="N18" i="4" s="1"/>
  <c r="Q18" i="4" s="1"/>
  <c r="P19" i="4"/>
  <c r="M25" i="4"/>
  <c r="N25" i="4" s="1"/>
  <c r="S25" i="4" s="1"/>
  <c r="O24" i="4"/>
  <c r="L32" i="4"/>
  <c r="M14" i="4"/>
  <c r="N14" i="4" s="1"/>
  <c r="R14" i="4" s="1"/>
  <c r="P18" i="4"/>
  <c r="P24" i="4"/>
  <c r="O19" i="4"/>
  <c r="L17" i="4"/>
  <c r="M17" i="4"/>
  <c r="N17" i="4" s="1"/>
  <c r="S17" i="4" s="1"/>
  <c r="P23" i="4"/>
  <c r="M27" i="4"/>
  <c r="N27" i="4" s="1"/>
  <c r="R27" i="4" s="1"/>
  <c r="L28" i="4"/>
  <c r="O27" i="4"/>
  <c r="L27" i="4"/>
  <c r="P27" i="4"/>
  <c r="L109" i="4" s="1"/>
  <c r="O29" i="4"/>
  <c r="O30" i="4"/>
  <c r="M30" i="4"/>
  <c r="N30" i="4" s="1"/>
  <c r="S30" i="4" s="1"/>
  <c r="P25" i="4"/>
  <c r="L107" i="4" s="1"/>
  <c r="L24" i="4"/>
  <c r="O16" i="4"/>
  <c r="M20" i="4"/>
  <c r="N20" i="4" s="1"/>
  <c r="S20" i="4" s="1"/>
  <c r="P31" i="4"/>
  <c r="L22" i="4"/>
  <c r="M31" i="4"/>
  <c r="N31" i="4" s="1"/>
  <c r="R31" i="4" s="1"/>
  <c r="P22" i="4"/>
  <c r="P16" i="4"/>
  <c r="M24" i="4"/>
  <c r="N24" i="4" s="1"/>
  <c r="S24" i="4" s="1"/>
  <c r="P26" i="4"/>
  <c r="L16" i="4"/>
  <c r="L30" i="4"/>
  <c r="M21" i="4"/>
  <c r="N21" i="4" s="1"/>
  <c r="S21" i="4" s="1"/>
  <c r="O17" i="4"/>
  <c r="O26" i="4"/>
  <c r="M19" i="4"/>
  <c r="N19" i="4" s="1"/>
  <c r="R19" i="4" s="1"/>
  <c r="M16" i="4"/>
  <c r="N16" i="4" s="1"/>
  <c r="R16" i="4" s="1"/>
  <c r="L29" i="4"/>
  <c r="O23" i="4"/>
  <c r="O28" i="4"/>
  <c r="M23" i="4"/>
  <c r="N23" i="4" s="1"/>
  <c r="P28" i="4"/>
  <c r="P17" i="4"/>
  <c r="P20" i="4"/>
  <c r="L26" i="4"/>
  <c r="L19" i="4"/>
  <c r="L25" i="4"/>
  <c r="P21" i="4"/>
  <c r="O25" i="4"/>
  <c r="O18" i="4"/>
  <c r="L20" i="4"/>
  <c r="L18" i="4"/>
  <c r="L31" i="4"/>
  <c r="M28" i="4"/>
  <c r="N28" i="4" s="1"/>
  <c r="Q28" i="4" s="1"/>
  <c r="L23" i="4"/>
  <c r="M22" i="4"/>
  <c r="N22" i="4" s="1"/>
  <c r="R22" i="4" s="1"/>
  <c r="M26" i="4"/>
  <c r="N26" i="4" s="1"/>
  <c r="Q26" i="4" s="1"/>
  <c r="P32" i="4"/>
  <c r="O31" i="4"/>
  <c r="O20" i="4"/>
  <c r="B129" i="13"/>
  <c r="C129" i="13"/>
  <c r="M8" i="4"/>
  <c r="P8" i="4"/>
  <c r="P10" i="4"/>
  <c r="P15" i="4"/>
  <c r="O15" i="4"/>
  <c r="N93" i="4"/>
  <c r="N95" i="4"/>
  <c r="L15" i="4"/>
  <c r="M15" i="4"/>
  <c r="N15" i="4" s="1"/>
  <c r="Q15" i="4" s="1"/>
  <c r="P14" i="4"/>
  <c r="L96" i="4" s="1"/>
  <c r="O9" i="4"/>
  <c r="L14" i="4"/>
  <c r="O14" i="4"/>
  <c r="L12" i="4"/>
  <c r="L7" i="4"/>
  <c r="A44" i="12"/>
  <c r="A44" i="13"/>
  <c r="A45" i="12"/>
  <c r="A45" i="13"/>
  <c r="A127" i="13"/>
  <c r="M7" i="4"/>
  <c r="M9" i="4"/>
  <c r="O7" i="4"/>
  <c r="P9" i="4"/>
  <c r="A46" i="12"/>
  <c r="A46" i="13"/>
  <c r="A47" i="12"/>
  <c r="A47" i="13"/>
  <c r="L8" i="4"/>
  <c r="L9" i="4"/>
  <c r="P7" i="4"/>
  <c r="O8" i="4"/>
  <c r="A48" i="12"/>
  <c r="A48" i="13"/>
  <c r="O13" i="4"/>
  <c r="P11" i="4"/>
  <c r="M12" i="4"/>
  <c r="N12" i="4" s="1"/>
  <c r="Q12" i="4" s="1"/>
  <c r="L11" i="4"/>
  <c r="L13" i="4"/>
  <c r="O12" i="4"/>
  <c r="P12" i="4"/>
  <c r="M10" i="4"/>
  <c r="M13" i="4"/>
  <c r="O10" i="4"/>
  <c r="O11" i="4"/>
  <c r="L10" i="4"/>
  <c r="M11" i="4"/>
  <c r="P13" i="4"/>
  <c r="N8" i="4"/>
  <c r="S8" i="4" s="1"/>
  <c r="AQ50" i="4"/>
  <c r="F42" i="4" s="1"/>
  <c r="AS42" i="4" s="1"/>
  <c r="AR50" i="4"/>
  <c r="H35" i="1" s="1"/>
  <c r="AT3" i="7" s="1"/>
  <c r="AR23" i="4"/>
  <c r="P34" i="1" s="1"/>
  <c r="AS3" i="7" s="1"/>
  <c r="AQ23" i="4"/>
  <c r="F15" i="4" s="1"/>
  <c r="AQ32" i="4"/>
  <c r="F24" i="4" s="1"/>
  <c r="AQ41" i="4"/>
  <c r="F33" i="4" s="1"/>
  <c r="AR14" i="4"/>
  <c r="H34" i="1" s="1"/>
  <c r="AR3" i="7" s="1"/>
  <c r="AQ59" i="4"/>
  <c r="F51" i="4" s="1"/>
  <c r="AR59" i="4"/>
  <c r="P35" i="1" s="1"/>
  <c r="AU3" i="7" s="1"/>
  <c r="AR32" i="4"/>
  <c r="H33" i="1" s="1"/>
  <c r="R33" i="4"/>
  <c r="Q33" i="4"/>
  <c r="S33" i="4"/>
  <c r="S55" i="4"/>
  <c r="Q55" i="4"/>
  <c r="R55" i="4"/>
  <c r="R84" i="4"/>
  <c r="S84" i="4"/>
  <c r="Q84" i="4"/>
  <c r="S52" i="4"/>
  <c r="R52" i="4"/>
  <c r="Q52" i="4"/>
  <c r="S57" i="4"/>
  <c r="Q57" i="4"/>
  <c r="R57" i="4"/>
  <c r="Q79" i="4"/>
  <c r="S79" i="4"/>
  <c r="R79" i="4"/>
  <c r="R47" i="4"/>
  <c r="Q47" i="4"/>
  <c r="R80" i="4"/>
  <c r="S80" i="4"/>
  <c r="Q80" i="4"/>
  <c r="S64" i="4"/>
  <c r="Q64" i="4"/>
  <c r="R64" i="4"/>
  <c r="Q48" i="4"/>
  <c r="R48" i="4"/>
  <c r="S48" i="4"/>
  <c r="Q81" i="4"/>
  <c r="S81" i="4"/>
  <c r="R81" i="4"/>
  <c r="S73" i="4"/>
  <c r="Q73" i="4"/>
  <c r="R73" i="4"/>
  <c r="R61" i="4"/>
  <c r="S61" i="4"/>
  <c r="Q61" i="4"/>
  <c r="S60" i="4"/>
  <c r="Q60" i="4"/>
  <c r="R60" i="4"/>
  <c r="Q46" i="4"/>
  <c r="S46" i="4"/>
  <c r="R46" i="4"/>
  <c r="S83" i="4"/>
  <c r="R83" i="4"/>
  <c r="Q83" i="4"/>
  <c r="R67" i="4"/>
  <c r="S67" i="4"/>
  <c r="Q67" i="4"/>
  <c r="S51" i="4"/>
  <c r="Q51" i="4"/>
  <c r="R51" i="4"/>
  <c r="R35" i="4"/>
  <c r="Q35" i="4"/>
  <c r="S35" i="4"/>
  <c r="S70" i="4"/>
  <c r="R70" i="4"/>
  <c r="Q70" i="4"/>
  <c r="Q38" i="4"/>
  <c r="R38" i="4"/>
  <c r="S38" i="4"/>
  <c r="R53" i="4"/>
  <c r="Q53" i="4"/>
  <c r="S53" i="4"/>
  <c r="R37" i="4"/>
  <c r="Q37" i="4"/>
  <c r="S37" i="4"/>
  <c r="S82" i="4"/>
  <c r="Q82" i="4"/>
  <c r="R82" i="4"/>
  <c r="R66" i="4"/>
  <c r="Q66" i="4"/>
  <c r="S66" i="4"/>
  <c r="S50" i="4"/>
  <c r="Q50" i="4"/>
  <c r="R50" i="4"/>
  <c r="R34" i="4"/>
  <c r="S34" i="4"/>
  <c r="Q34" i="4"/>
  <c r="AQ14" i="4"/>
  <c r="F6" i="4" s="1"/>
  <c r="AR41" i="4"/>
  <c r="P33" i="1" s="1"/>
  <c r="AQ3" i="7" s="1"/>
  <c r="S85" i="4"/>
  <c r="Q85" i="4"/>
  <c r="R85" i="4"/>
  <c r="R49" i="4"/>
  <c r="S49" i="4"/>
  <c r="Q49" i="4"/>
  <c r="R71" i="4"/>
  <c r="S71" i="4"/>
  <c r="Q71" i="4"/>
  <c r="Q39" i="4"/>
  <c r="R39" i="4"/>
  <c r="S39" i="4"/>
  <c r="R68" i="4"/>
  <c r="Q68" i="4"/>
  <c r="S68" i="4"/>
  <c r="Q36" i="4"/>
  <c r="S36" i="4"/>
  <c r="R36" i="4"/>
  <c r="S41" i="4"/>
  <c r="Q41" i="4"/>
  <c r="R41" i="4"/>
  <c r="Q77" i="4"/>
  <c r="S77" i="4"/>
  <c r="R77" i="4"/>
  <c r="Q63" i="4"/>
  <c r="S63" i="4"/>
  <c r="R63" i="4"/>
  <c r="R72" i="4"/>
  <c r="Q72" i="4"/>
  <c r="S72" i="4"/>
  <c r="S56" i="4"/>
  <c r="Q56" i="4"/>
  <c r="R56" i="4"/>
  <c r="R40" i="4"/>
  <c r="Q40" i="4"/>
  <c r="S40" i="4"/>
  <c r="Q65" i="4"/>
  <c r="S65" i="4"/>
  <c r="R65" i="4"/>
  <c r="Q69" i="4"/>
  <c r="S69" i="4"/>
  <c r="R69" i="4"/>
  <c r="R62" i="4"/>
  <c r="Q62" i="4"/>
  <c r="S62" i="4"/>
  <c r="R76" i="4"/>
  <c r="Q76" i="4"/>
  <c r="S76" i="4"/>
  <c r="Q44" i="4"/>
  <c r="S44" i="4"/>
  <c r="R44" i="4"/>
  <c r="S78" i="4"/>
  <c r="R78" i="4"/>
  <c r="Q78" i="4"/>
  <c r="R75" i="4"/>
  <c r="Q75" i="4"/>
  <c r="S75" i="4"/>
  <c r="R59" i="4"/>
  <c r="Q59" i="4"/>
  <c r="S59" i="4"/>
  <c r="R43" i="4"/>
  <c r="Q43" i="4"/>
  <c r="S43" i="4"/>
  <c r="Q86" i="4"/>
  <c r="S86" i="4"/>
  <c r="R86" i="4"/>
  <c r="Q54" i="4"/>
  <c r="S54" i="4"/>
  <c r="R54" i="4"/>
  <c r="R45" i="4"/>
  <c r="S45" i="4"/>
  <c r="Q45" i="4"/>
  <c r="Q74" i="4"/>
  <c r="S74" i="4"/>
  <c r="R74" i="4"/>
  <c r="Q58" i="4"/>
  <c r="S58" i="4"/>
  <c r="R58" i="4"/>
  <c r="Q42" i="4"/>
  <c r="S42" i="4"/>
  <c r="R42" i="4"/>
  <c r="S19" i="4" l="1"/>
  <c r="Q29" i="4"/>
  <c r="S31" i="4"/>
  <c r="R17" i="4"/>
  <c r="Q14" i="4"/>
  <c r="R25" i="4"/>
  <c r="S28" i="4"/>
  <c r="S32" i="4"/>
  <c r="S29" i="4"/>
  <c r="S16" i="4"/>
  <c r="S14" i="4"/>
  <c r="L112" i="4"/>
  <c r="Q21" i="4"/>
  <c r="R24" i="4"/>
  <c r="Q22" i="4"/>
  <c r="Q16" i="4"/>
  <c r="L94" i="4"/>
  <c r="Q27" i="4"/>
  <c r="L105" i="4"/>
  <c r="Q25" i="4"/>
  <c r="Q17" i="4"/>
  <c r="Q31" i="4"/>
  <c r="L104" i="4"/>
  <c r="S27" i="4"/>
  <c r="R28" i="4"/>
  <c r="Q19" i="4"/>
  <c r="R18" i="4"/>
  <c r="L101" i="4"/>
  <c r="S26" i="4"/>
  <c r="S18" i="4"/>
  <c r="Q30" i="4"/>
  <c r="S22" i="4"/>
  <c r="R32" i="4"/>
  <c r="R20" i="4"/>
  <c r="L99" i="4"/>
  <c r="L100" i="4"/>
  <c r="Q20" i="4"/>
  <c r="Q23" i="4"/>
  <c r="R30" i="4"/>
  <c r="L114" i="4"/>
  <c r="R26" i="4"/>
  <c r="R21" i="4"/>
  <c r="Q24" i="4"/>
  <c r="S23" i="4"/>
  <c r="L103" i="4"/>
  <c r="L102" i="4"/>
  <c r="L108" i="4"/>
  <c r="L106" i="4"/>
  <c r="R23" i="4"/>
  <c r="L97" i="4"/>
  <c r="L110" i="4"/>
  <c r="L98" i="4"/>
  <c r="L113" i="4"/>
  <c r="R15" i="4"/>
  <c r="N9" i="4"/>
  <c r="L91" i="4" s="1"/>
  <c r="N7" i="4"/>
  <c r="R7" i="4" s="1"/>
  <c r="S15" i="4"/>
  <c r="N11" i="4"/>
  <c r="R11" i="4" s="1"/>
  <c r="C47" i="13"/>
  <c r="B47" i="13"/>
  <c r="C127" i="13"/>
  <c r="B127" i="13"/>
  <c r="C45" i="13"/>
  <c r="B45" i="13"/>
  <c r="C48" i="13"/>
  <c r="B48" i="13"/>
  <c r="C46" i="13"/>
  <c r="B46" i="13"/>
  <c r="C44" i="13"/>
  <c r="B44" i="13"/>
  <c r="R12" i="4"/>
  <c r="N13" i="4"/>
  <c r="L95" i="4" s="1"/>
  <c r="N10" i="4"/>
  <c r="L92" i="4" s="1"/>
  <c r="R8" i="4"/>
  <c r="S12" i="4"/>
  <c r="L90" i="4"/>
  <c r="Q8" i="4"/>
  <c r="A37" i="14"/>
  <c r="P36" i="1"/>
  <c r="N48" i="1" s="1"/>
  <c r="AY3" i="7" s="1"/>
  <c r="AP3" i="7"/>
  <c r="AV3" i="7" s="1"/>
  <c r="A46" i="14"/>
  <c r="AS51" i="4"/>
  <c r="S9" i="4" l="1"/>
  <c r="Q9" i="4"/>
  <c r="R9" i="4"/>
  <c r="L89" i="4"/>
  <c r="L93" i="4"/>
  <c r="S7" i="4"/>
  <c r="Q7" i="4"/>
  <c r="S11" i="4"/>
  <c r="Q11" i="4"/>
  <c r="Q10" i="4"/>
  <c r="S10" i="4"/>
  <c r="R10" i="4"/>
  <c r="Q13" i="4"/>
  <c r="S13" i="4"/>
  <c r="R13" i="4"/>
</calcChain>
</file>

<file path=xl/sharedStrings.xml><?xml version="1.0" encoding="utf-8"?>
<sst xmlns="http://schemas.openxmlformats.org/spreadsheetml/2006/main" count="845" uniqueCount="320">
  <si>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</si>
  <si>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</si>
  <si>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</si>
  <si>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</si>
  <si>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</si>
  <si>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</si>
  <si>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</si>
  <si>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大会初日：</t>
    <rPh sb="0" eb="2">
      <t>タイカイ</t>
    </rPh>
    <rPh sb="2" eb="4">
      <t>ショニチ</t>
    </rPh>
    <phoneticPr fontId="2"/>
  </si>
  <si>
    <t>大会最終日：</t>
    <rPh sb="0" eb="2">
      <t>タイカイ</t>
    </rPh>
    <rPh sb="2" eb="5">
      <t>サイシュウビ</t>
    </rPh>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</si>
  <si>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</si>
  <si>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</si>
  <si>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</si>
  <si>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</si>
  <si>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</si>
  <si>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姓カナ</t>
    <rPh sb="0" eb="1">
      <t>セイ</t>
    </rPh>
    <phoneticPr fontId="2"/>
  </si>
  <si>
    <t>名カナ</t>
    <rPh sb="0" eb="1">
      <t>ナ</t>
    </rPh>
    <phoneticPr fontId="2"/>
  </si>
  <si>
    <t>No.</t>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</si>
  <si>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</si>
  <si>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</si>
  <si>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</si>
  <si>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</si>
  <si>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</si>
  <si>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</si>
  <si>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ｴﾝﾄﾘｰﾀｲﾑ</t>
    <phoneticPr fontId="2"/>
  </si>
  <si>
    <t>年齢</t>
    <rPh sb="0" eb="2">
      <t>ネンレイ</t>
    </rPh>
    <phoneticPr fontId="2"/>
  </si>
  <si>
    <t>区分</t>
    <rPh sb="0" eb="2">
      <t>クブン</t>
    </rPh>
    <phoneticPr fontId="2"/>
  </si>
  <si>
    <t>Fax</t>
    <phoneticPr fontId="2"/>
  </si>
  <si>
    <t>メールアドレス</t>
    <phoneticPr fontId="2"/>
  </si>
  <si>
    <t>競技役員：</t>
    <rPh sb="0" eb="2">
      <t>キョウギ</t>
    </rPh>
    <rPh sb="2" eb="4">
      <t>ヤクイン</t>
    </rPh>
    <phoneticPr fontId="2"/>
  </si>
  <si>
    <t>６日</t>
    <rPh sb="1" eb="2">
      <t>ニチ</t>
    </rPh>
    <phoneticPr fontId="2"/>
  </si>
  <si>
    <t>７日</t>
    <rPh sb="1" eb="2">
      <t>ニチ</t>
    </rPh>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</si>
  <si>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</si>
  <si>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</si>
  <si>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</si>
  <si>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</si>
  <si>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</si>
  <si>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</si>
  <si>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</si>
  <si>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</si>
  <si>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男子メドレー</t>
    <rPh sb="0" eb="2">
      <t>ダンシ</t>
    </rPh>
    <phoneticPr fontId="2"/>
  </si>
  <si>
    <t>混合メドレー</t>
    <rPh sb="0" eb="2">
      <t>コンゴウ</t>
    </rPh>
    <phoneticPr fontId="2"/>
  </si>
  <si>
    <t>女子フリー</t>
    <rPh sb="0" eb="2">
      <t>ジョシ</t>
    </rPh>
    <phoneticPr fontId="2"/>
  </si>
  <si>
    <t>男子フリー</t>
    <rPh sb="0" eb="2">
      <t>ダンシ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</si>
  <si>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</si>
  <si>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</si>
  <si>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</si>
  <si>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プログラム</t>
    <phoneticPr fontId="2"/>
  </si>
  <si>
    <t>合計金額</t>
    <rPh sb="0" eb="2">
      <t>ゴウケイ</t>
    </rPh>
    <rPh sb="2" eb="4">
      <t>キンガク</t>
    </rPh>
    <phoneticPr fontId="2"/>
  </si>
  <si>
    <t>【　男子　】</t>
    <rPh sb="2" eb="4">
      <t>ダンシ</t>
    </rPh>
    <phoneticPr fontId="2"/>
  </si>
  <si>
    <t>【　女子　】</t>
    <rPh sb="2" eb="4">
      <t>ジョシ</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</si>
  <si>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</si>
  <si>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</si>
  <si>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</si>
  <si>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</si>
  <si>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</si>
  <si>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</si>
  <si>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</si>
  <si>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t>
    <phoneticPr fontId="2"/>
  </si>
  <si>
    <t>種目重複</t>
    <rPh sb="0" eb="2">
      <t>シュモク</t>
    </rPh>
    <rPh sb="2" eb="4">
      <t>チョウフク</t>
    </rPh>
    <phoneticPr fontId="2"/>
  </si>
  <si>
    <t>【　男子メドレーリレー　】</t>
    <rPh sb="2" eb="4">
      <t>ダンシ</t>
    </rPh>
    <phoneticPr fontId="2"/>
  </si>
  <si>
    <t>【　男子フリーリレー　】</t>
    <rPh sb="2" eb="4">
      <t>ダンシ</t>
    </rPh>
    <phoneticPr fontId="2"/>
  </si>
  <si>
    <t>【　女子メドレーリレー　】</t>
    <rPh sb="2" eb="4">
      <t>ジョシ</t>
    </rPh>
    <phoneticPr fontId="2"/>
  </si>
  <si>
    <t>【　女子フリーリレー　】</t>
    <rPh sb="2" eb="4">
      <t>ジョシ</t>
    </rPh>
    <phoneticPr fontId="2"/>
  </si>
  <si>
    <t>【　混合メドレーリレー　】</t>
    <rPh sb="2" eb="4">
      <t>コンゴウ</t>
    </rPh>
    <phoneticPr fontId="2"/>
  </si>
  <si>
    <t>【　混合フリーリレー　】</t>
    <rPh sb="2" eb="4">
      <t>コンゴウ</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</si>
  <si>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</si>
  <si>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　</t>
    <phoneticPr fontId="13"/>
  </si>
  <si>
    <t>　　　　　　　　　　　</t>
    <phoneticPr fontId="13"/>
  </si>
  <si>
    <t>出　場　者　選　手　・　署　名　捺　印</t>
    <rPh sb="0" eb="1">
      <t>デ</t>
    </rPh>
    <rPh sb="2" eb="3">
      <t>バ</t>
    </rPh>
    <rPh sb="4" eb="5">
      <t>シャ</t>
    </rPh>
    <rPh sb="6" eb="7">
      <t>セン</t>
    </rPh>
    <rPh sb="8" eb="9">
      <t>テ</t>
    </rPh>
    <rPh sb="12" eb="13">
      <t>ショ</t>
    </rPh>
    <rPh sb="14" eb="15">
      <t>メイ</t>
    </rPh>
    <rPh sb="16" eb="17">
      <t>ナツ</t>
    </rPh>
    <rPh sb="18" eb="19">
      <t>イン</t>
    </rPh>
    <phoneticPr fontId="13"/>
  </si>
  <si>
    <t>Ｎｏ</t>
    <phoneticPr fontId="13"/>
  </si>
  <si>
    <t>印</t>
    <rPh sb="0" eb="1">
      <t>イン</t>
    </rPh>
    <phoneticPr fontId="13"/>
  </si>
  <si>
    <t>Ｎo</t>
    <phoneticPr fontId="13"/>
  </si>
  <si>
    <t>年　　　　月　　　　日</t>
    <rPh sb="0" eb="1">
      <t>ネン</t>
    </rPh>
    <rPh sb="5" eb="6">
      <t>ガツ</t>
    </rPh>
    <rPh sb="10" eb="11">
      <t>ニチ</t>
    </rPh>
    <phoneticPr fontId="13"/>
  </si>
  <si>
    <t>チーム名</t>
    <rPh sb="3" eb="4">
      <t>メイ</t>
    </rPh>
    <phoneticPr fontId="13"/>
  </si>
  <si>
    <t>住所〒</t>
    <rPh sb="0" eb="2">
      <t>ジュウショ</t>
    </rPh>
    <phoneticPr fontId="13"/>
  </si>
  <si>
    <t>ＴＥＬ</t>
    <phoneticPr fontId="13"/>
  </si>
  <si>
    <t>責任者名</t>
    <rPh sb="0" eb="3">
      <t>セキニンシャ</t>
    </rPh>
    <rPh sb="3" eb="4">
      <t>メイ</t>
    </rPh>
    <phoneticPr fontId="13"/>
  </si>
  <si>
    <t>色のついた部分のみ入力願います。</t>
    <rPh sb="0" eb="1">
      <t>イロ</t>
    </rPh>
    <rPh sb="5" eb="7">
      <t>ブブン</t>
    </rPh>
    <rPh sb="9" eb="11">
      <t>ニュウリョク</t>
    </rPh>
    <rPh sb="11" eb="12">
      <t>ネガ</t>
    </rPh>
    <phoneticPr fontId="2"/>
  </si>
  <si>
    <t>◎振込明細</t>
    <rPh sb="1" eb="3">
      <t>フリコミ</t>
    </rPh>
    <rPh sb="3" eb="5">
      <t>メイサイ</t>
    </rPh>
    <phoneticPr fontId="2"/>
  </si>
  <si>
    <t>※　振込手数料はチーム負担となります。</t>
    <rPh sb="2" eb="4">
      <t>フリコミ</t>
    </rPh>
    <rPh sb="4" eb="7">
      <t>テスウリョウ</t>
    </rPh>
    <rPh sb="11" eb="13">
      <t>フタン</t>
    </rPh>
    <phoneticPr fontId="2"/>
  </si>
  <si>
    <t>※　チーム名でお振込下さい。</t>
    <rPh sb="5" eb="6">
      <t>メイ</t>
    </rPh>
    <rPh sb="8" eb="10">
      <t>フリコミ</t>
    </rPh>
    <rPh sb="10" eb="11">
      <t>クダ</t>
    </rPh>
    <phoneticPr fontId="2"/>
  </si>
  <si>
    <t>に</t>
    <phoneticPr fontId="2"/>
  </si>
  <si>
    <t>名義で</t>
    <rPh sb="0" eb="2">
      <t>メイギ</t>
    </rPh>
    <phoneticPr fontId="2"/>
  </si>
  <si>
    <t>より</t>
    <phoneticPr fontId="2"/>
  </si>
  <si>
    <t>を振込済み。</t>
    <rPh sb="1" eb="3">
      <t>フリコミ</t>
    </rPh>
    <rPh sb="3" eb="4">
      <t>ズ</t>
    </rPh>
    <phoneticPr fontId="2"/>
  </si>
  <si>
    <t>指定口座</t>
    <rPh sb="0" eb="2">
      <t>シテイ</t>
    </rPh>
    <rPh sb="2" eb="4">
      <t>コウザ</t>
    </rPh>
    <phoneticPr fontId="2"/>
  </si>
  <si>
    <t>みずほ銀行　　市ヶ谷支店</t>
    <rPh sb="3" eb="5">
      <t>ギンコウ</t>
    </rPh>
    <rPh sb="7" eb="10">
      <t>イチガヤ</t>
    </rPh>
    <rPh sb="10" eb="12">
      <t>シテン</t>
    </rPh>
    <phoneticPr fontId="2"/>
  </si>
  <si>
    <t>普通預金　　　１８３０７３３</t>
    <rPh sb="0" eb="2">
      <t>フツウ</t>
    </rPh>
    <rPh sb="2" eb="4">
      <t>ヨキン</t>
    </rPh>
    <phoneticPr fontId="2"/>
  </si>
  <si>
    <t>口座名　　　　ＦＩＡマスターズ事務局</t>
    <rPh sb="7" eb="10">
      <t>エフアイエー</t>
    </rPh>
    <rPh sb="15" eb="18">
      <t>ジムキョク</t>
    </rPh>
    <phoneticPr fontId="2"/>
  </si>
  <si>
    <t>リレーオーダー用紙</t>
    <rPh sb="7" eb="9">
      <t>ヨウシ</t>
    </rPh>
    <phoneticPr fontId="2"/>
  </si>
  <si>
    <t>申込一覧表</t>
    <rPh sb="0" eb="2">
      <t>モウシコミ</t>
    </rPh>
    <rPh sb="2" eb="4">
      <t>イチラン</t>
    </rPh>
    <rPh sb="4" eb="5">
      <t>ヒョウ</t>
    </rPh>
    <phoneticPr fontId="2"/>
  </si>
  <si>
    <t>申込書</t>
    <rPh sb="0" eb="3">
      <t>モウシコミショ</t>
    </rPh>
    <phoneticPr fontId="2"/>
  </si>
  <si>
    <t>チーム名フリガナ：</t>
    <rPh sb="3" eb="4">
      <t>メイ</t>
    </rPh>
    <phoneticPr fontId="2"/>
  </si>
  <si>
    <t>X-MR</t>
    <phoneticPr fontId="2"/>
  </si>
  <si>
    <t>X-FR</t>
    <phoneticPr fontId="2"/>
  </si>
  <si>
    <t>MR</t>
    <phoneticPr fontId="2"/>
  </si>
  <si>
    <t>FR</t>
    <phoneticPr fontId="2"/>
  </si>
  <si>
    <t>振込日</t>
    <rPh sb="0" eb="2">
      <t>フリコミ</t>
    </rPh>
    <rPh sb="2" eb="3">
      <t>ビ</t>
    </rPh>
    <phoneticPr fontId="2"/>
  </si>
  <si>
    <t>名義</t>
    <rPh sb="0" eb="2">
      <t>メイギ</t>
    </rPh>
    <phoneticPr fontId="2"/>
  </si>
  <si>
    <t>金融機関</t>
    <rPh sb="0" eb="2">
      <t>キンユウ</t>
    </rPh>
    <rPh sb="2" eb="4">
      <t>キカン</t>
    </rPh>
    <phoneticPr fontId="2"/>
  </si>
  <si>
    <t>チーム番号</t>
    <rPh sb="3" eb="5">
      <t>バンゴウ</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</si>
  <si>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</si>
  <si>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</si>
  <si>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</si>
  <si>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</si>
  <si>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</si>
  <si>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</si>
  <si>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</si>
  <si>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</si>
  <si>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</si>
  <si>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</si>
  <si>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女子一般</t>
    <rPh sb="0" eb="2">
      <t>ジョシ</t>
    </rPh>
    <rPh sb="2" eb="4">
      <t>イッパン</t>
    </rPh>
    <phoneticPr fontId="2"/>
  </si>
  <si>
    <t>女子招待</t>
    <rPh sb="0" eb="2">
      <t>ジョシ</t>
    </rPh>
    <rPh sb="2" eb="4">
      <t>ショウタイ</t>
    </rPh>
    <phoneticPr fontId="2"/>
  </si>
  <si>
    <t>女子合計</t>
    <rPh sb="0" eb="2">
      <t>ジョシ</t>
    </rPh>
    <rPh sb="2" eb="4">
      <t>ゴウケイ</t>
    </rPh>
    <phoneticPr fontId="2"/>
  </si>
  <si>
    <t>男子一般</t>
    <rPh sb="0" eb="2">
      <t>ダンシ</t>
    </rPh>
    <rPh sb="2" eb="4">
      <t>イッパン</t>
    </rPh>
    <phoneticPr fontId="2"/>
  </si>
  <si>
    <t>男子招待</t>
    <rPh sb="0" eb="2">
      <t>ダンシ</t>
    </rPh>
    <rPh sb="2" eb="4">
      <t>ショウタイ</t>
    </rPh>
    <phoneticPr fontId="2"/>
  </si>
  <si>
    <t>男子合計</t>
    <rPh sb="0" eb="2">
      <t>ダンシ</t>
    </rPh>
    <rPh sb="2" eb="4">
      <t>ゴウケイ</t>
    </rPh>
    <phoneticPr fontId="2"/>
  </si>
  <si>
    <t>参加人数</t>
    <rPh sb="0" eb="2">
      <t>サンカ</t>
    </rPh>
    <rPh sb="2" eb="4">
      <t>ニンズウ</t>
    </rPh>
    <phoneticPr fontId="2"/>
  </si>
  <si>
    <t>男女一般</t>
    <rPh sb="0" eb="2">
      <t>ダンジョ</t>
    </rPh>
    <rPh sb="2" eb="4">
      <t>イッパン</t>
    </rPh>
    <phoneticPr fontId="2"/>
  </si>
  <si>
    <t>男女招待</t>
    <rPh sb="0" eb="2">
      <t>ダンジョ</t>
    </rPh>
    <rPh sb="2" eb="4">
      <t>ショウタイ</t>
    </rPh>
    <phoneticPr fontId="2"/>
  </si>
  <si>
    <t>男女合計</t>
    <rPh sb="0" eb="2">
      <t>ダンジョ</t>
    </rPh>
    <rPh sb="2" eb="4">
      <t>ゴウケイ</t>
    </rPh>
    <phoneticPr fontId="2"/>
  </si>
  <si>
    <t>リレー種目数</t>
    <rPh sb="3" eb="5">
      <t>シュモク</t>
    </rPh>
    <rPh sb="5" eb="6">
      <t>スウ</t>
    </rPh>
    <phoneticPr fontId="2"/>
  </si>
  <si>
    <t>個人種目数</t>
    <rPh sb="0" eb="2">
      <t>コジン</t>
    </rPh>
    <rPh sb="2" eb="4">
      <t>シュモク</t>
    </rPh>
    <rPh sb="4" eb="5">
      <t>スウ</t>
    </rPh>
    <phoneticPr fontId="2"/>
  </si>
  <si>
    <t>女子MR</t>
    <rPh sb="0" eb="2">
      <t>ジョシ</t>
    </rPh>
    <phoneticPr fontId="2"/>
  </si>
  <si>
    <t>女子FR</t>
    <rPh sb="0" eb="2">
      <t>ジョシ</t>
    </rPh>
    <phoneticPr fontId="2"/>
  </si>
  <si>
    <t>男子MR</t>
    <rPh sb="0" eb="2">
      <t>ダンシ</t>
    </rPh>
    <phoneticPr fontId="2"/>
  </si>
  <si>
    <t>男子FR</t>
    <rPh sb="0" eb="2">
      <t>ダンシ</t>
    </rPh>
    <phoneticPr fontId="2"/>
  </si>
  <si>
    <t>混合MR</t>
    <rPh sb="0" eb="2">
      <t>コンゴウ</t>
    </rPh>
    <phoneticPr fontId="2"/>
  </si>
  <si>
    <t>混合FR</t>
    <rPh sb="0" eb="2">
      <t>コンゴウ</t>
    </rPh>
    <phoneticPr fontId="2"/>
  </si>
  <si>
    <t>ランキング</t>
    <phoneticPr fontId="2"/>
  </si>
  <si>
    <t>入金金額</t>
    <rPh sb="0" eb="2">
      <t>ニュウキン</t>
    </rPh>
    <rPh sb="2" eb="4">
      <t>キンガク</t>
    </rPh>
    <phoneticPr fontId="2"/>
  </si>
  <si>
    <t>No</t>
    <phoneticPr fontId="2"/>
  </si>
  <si>
    <t>種　　目</t>
    <rPh sb="0" eb="1">
      <t>タネ</t>
    </rPh>
    <rPh sb="3" eb="4">
      <t>メ</t>
    </rPh>
    <phoneticPr fontId="2"/>
  </si>
  <si>
    <t>社団法人日本フィットネス産業協会</t>
    <rPh sb="0" eb="2">
      <t>シャダン</t>
    </rPh>
    <rPh sb="2" eb="4">
      <t>ホウジン</t>
    </rPh>
    <rPh sb="4" eb="6">
      <t>ニホン</t>
    </rPh>
    <rPh sb="12" eb="14">
      <t>サンギョウ</t>
    </rPh>
    <rPh sb="14" eb="16">
      <t>キョウカイ</t>
    </rPh>
    <phoneticPr fontId="13"/>
  </si>
  <si>
    <t>　　誓　約　書</t>
    <rPh sb="2" eb="3">
      <t>チカイ</t>
    </rPh>
    <rPh sb="4" eb="5">
      <t>ヤク</t>
    </rPh>
    <rPh sb="6" eb="7">
      <t>ショ</t>
    </rPh>
    <phoneticPr fontId="13"/>
  </si>
  <si>
    <t>氏　名</t>
    <rPh sb="0" eb="1">
      <t>シ</t>
    </rPh>
    <rPh sb="2" eb="3">
      <t>メイ</t>
    </rPh>
    <phoneticPr fontId="13"/>
  </si>
  <si>
    <t>氏　名　</t>
    <rPh sb="0" eb="1">
      <t>シ</t>
    </rPh>
    <rPh sb="2" eb="3">
      <t>メイ</t>
    </rPh>
    <phoneticPr fontId="13"/>
  </si>
  <si>
    <t>競技役員資格</t>
    <rPh sb="0" eb="2">
      <t>キョウギ</t>
    </rPh>
    <rPh sb="2" eb="4">
      <t>ヤクイン</t>
    </rPh>
    <rPh sb="4" eb="6">
      <t>シカク</t>
    </rPh>
    <phoneticPr fontId="2"/>
  </si>
  <si>
    <t>競技役員経験</t>
    <rPh sb="0" eb="2">
      <t>キョウギ</t>
    </rPh>
    <rPh sb="2" eb="4">
      <t>ヤクイン</t>
    </rPh>
    <rPh sb="4" eb="6">
      <t>ケイケン</t>
    </rPh>
    <phoneticPr fontId="2"/>
  </si>
  <si>
    <t>役職名</t>
    <rPh sb="0" eb="2">
      <t>ヤクショク</t>
    </rPh>
    <rPh sb="2" eb="3">
      <t>メイ</t>
    </rPh>
    <phoneticPr fontId="2"/>
  </si>
  <si>
    <t>氏名</t>
    <rPh sb="0" eb="2">
      <t>シメイ</t>
    </rPh>
    <phoneticPr fontId="2"/>
  </si>
  <si>
    <t>資格</t>
    <rPh sb="0" eb="2">
      <t>シカク</t>
    </rPh>
    <phoneticPr fontId="2"/>
  </si>
  <si>
    <t>経験</t>
    <rPh sb="0" eb="2">
      <t>ケイケン</t>
    </rPh>
    <phoneticPr fontId="2"/>
  </si>
  <si>
    <t>役職</t>
    <rPh sb="0" eb="2">
      <t>ヤクショク</t>
    </rPh>
    <phoneticPr fontId="2"/>
  </si>
  <si>
    <t>１日目競技役員</t>
    <rPh sb="1" eb="2">
      <t>ニチ</t>
    </rPh>
    <rPh sb="2" eb="3">
      <t>メ</t>
    </rPh>
    <rPh sb="3" eb="5">
      <t>キョウギ</t>
    </rPh>
    <rPh sb="5" eb="7">
      <t>ヤクイン</t>
    </rPh>
    <phoneticPr fontId="2"/>
  </si>
  <si>
    <t>２日目競技役員</t>
    <rPh sb="1" eb="2">
      <t>ニチ</t>
    </rPh>
    <rPh sb="2" eb="3">
      <t>メ</t>
    </rPh>
    <rPh sb="3" eb="5">
      <t>キョウギ</t>
    </rPh>
    <rPh sb="5" eb="7">
      <t>ヤクイン</t>
    </rPh>
    <phoneticPr fontId="2"/>
  </si>
  <si>
    <t>Ｆ Ｉ Ａ マ ス タ ー ズ ス イ ミ ン グ 選 手 権 大 会 ２ ０ １ １</t>
    <rPh sb="26" eb="27">
      <t>セン</t>
    </rPh>
    <rPh sb="28" eb="29">
      <t>テ</t>
    </rPh>
    <rPh sb="30" eb="31">
      <t>ケン</t>
    </rPh>
    <rPh sb="32" eb="33">
      <t>ダイ</t>
    </rPh>
    <rPh sb="34" eb="35">
      <t>カイ</t>
    </rPh>
    <phoneticPr fontId="13"/>
  </si>
  <si>
    <t>－　　　　</t>
    <phoneticPr fontId="13"/>
  </si>
  <si>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</si>
  <si>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</si>
  <si>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</si>
  <si>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</si>
  <si>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</si>
  <si>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</si>
  <si>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</si>
  <si>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氏名カナ</t>
    <rPh sb="0" eb="2">
      <t>シメイ</t>
    </rPh>
    <phoneticPr fontId="2"/>
  </si>
  <si>
    <t>区分No</t>
    <rPh sb="0" eb="2">
      <t>クブン</t>
    </rPh>
    <phoneticPr fontId="2"/>
  </si>
  <si>
    <t>JASF</t>
    <phoneticPr fontId="2"/>
  </si>
  <si>
    <t>登録100</t>
    <rPh sb="0" eb="2">
      <t>トウロク</t>
    </rPh>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</si>
  <si>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</si>
  <si>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</si>
  <si>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</si>
  <si>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</si>
  <si>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</si>
  <si>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</si>
  <si>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</si>
  <si>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性別</t>
    <rPh sb="0" eb="2">
      <t>セイベツ</t>
    </rPh>
    <phoneticPr fontId="24"/>
  </si>
  <si>
    <t>チーム名</t>
    <rPh sb="3" eb="4">
      <t>メイ</t>
    </rPh>
    <phoneticPr fontId="24"/>
  </si>
  <si>
    <t>チーム名カナ</t>
    <rPh sb="3" eb="4">
      <t>メイ</t>
    </rPh>
    <phoneticPr fontId="24"/>
  </si>
  <si>
    <t>区分No</t>
    <rPh sb="0" eb="2">
      <t>クブン</t>
    </rPh>
    <phoneticPr fontId="24"/>
  </si>
  <si>
    <t>エントリータイム</t>
    <phoneticPr fontId="24"/>
  </si>
  <si>
    <t>団体番号</t>
    <rPh sb="0" eb="2">
      <t>ダンタイ</t>
    </rPh>
    <rPh sb="2" eb="4">
      <t>バンゴウ</t>
    </rPh>
    <phoneticPr fontId="24"/>
  </si>
  <si>
    <t>オープン</t>
    <phoneticPr fontId="24"/>
  </si>
  <si>
    <t>種目No</t>
    <rPh sb="0" eb="2">
      <t>シュモク</t>
    </rPh>
    <phoneticPr fontId="24"/>
  </si>
  <si>
    <t>距離</t>
    <rPh sb="0" eb="2">
      <t>キョリ</t>
    </rPh>
    <phoneticPr fontId="24"/>
  </si>
  <si>
    <t>泳者1No</t>
    <rPh sb="0" eb="2">
      <t>エイシャ</t>
    </rPh>
    <phoneticPr fontId="24"/>
  </si>
  <si>
    <t>泳者2No</t>
    <rPh sb="0" eb="2">
      <t>エイシャ</t>
    </rPh>
    <phoneticPr fontId="24"/>
  </si>
  <si>
    <t>泳者3No</t>
    <rPh sb="0" eb="2">
      <t>エイシャ</t>
    </rPh>
    <phoneticPr fontId="24"/>
  </si>
  <si>
    <t>泳者4No</t>
    <rPh sb="0" eb="2">
      <t>エイシャ</t>
    </rPh>
    <phoneticPr fontId="24"/>
  </si>
  <si>
    <t>性</t>
    <rPh sb="0" eb="1">
      <t>セイ</t>
    </rPh>
    <phoneticPr fontId="2"/>
  </si>
  <si>
    <t>男子選択用</t>
    <rPh sb="0" eb="2">
      <t>ダンシ</t>
    </rPh>
    <rPh sb="2" eb="5">
      <t>センタクヨウ</t>
    </rPh>
    <phoneticPr fontId="2"/>
  </si>
  <si>
    <t>女子選択用</t>
    <rPh sb="0" eb="2">
      <t>ジョシ</t>
    </rPh>
    <rPh sb="2" eb="5">
      <t>センタクヨウ</t>
    </rPh>
    <phoneticPr fontId="2"/>
  </si>
  <si>
    <t>重複</t>
    <rPh sb="0" eb="2">
      <t>チョウフク</t>
    </rPh>
    <phoneticPr fontId="2"/>
  </si>
  <si>
    <t>選手ID</t>
    <rPh sb="0" eb="2">
      <t>センシュ</t>
    </rPh>
    <phoneticPr fontId="2"/>
  </si>
  <si>
    <t>申込み締切日：</t>
    <rPh sb="0" eb="2">
      <t>モウシコ</t>
    </rPh>
    <rPh sb="3" eb="6">
      <t>シメキリビ</t>
    </rPh>
    <phoneticPr fontId="2"/>
  </si>
  <si>
    <t>申込み開始日：</t>
    <rPh sb="0" eb="2">
      <t>モウシコミ</t>
    </rPh>
    <rPh sb="3" eb="6">
      <t>カイシビ</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</si>
  <si>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</si>
  <si>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</si>
  <si>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</si>
  <si>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</si>
  <si>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</si>
  <si>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fia2011@tdsystem.co.jp</t>
    <phoneticPr fontId="2"/>
  </si>
  <si>
    <t>年齢</t>
    <rPh sb="0" eb="2">
      <t>ネンレイ</t>
    </rPh>
    <phoneticPr fontId="2"/>
  </si>
  <si>
    <t>氏名カナ</t>
    <rPh sb="0" eb="2">
      <t>シメイ</t>
    </rPh>
    <phoneticPr fontId="2"/>
  </si>
  <si>
    <t>氏名２</t>
    <rPh sb="0" eb="2">
      <t>シメイ</t>
    </rPh>
    <phoneticPr fontId="2"/>
  </si>
  <si>
    <t>Version2</t>
    <phoneticPr fontId="2"/>
  </si>
  <si>
    <t>種目①</t>
    <rPh sb="0" eb="2">
      <t>シュモク</t>
    </rPh>
    <phoneticPr fontId="2"/>
  </si>
  <si>
    <t>種目②</t>
    <rPh sb="0" eb="2">
      <t>シュモク</t>
    </rPh>
    <phoneticPr fontId="2"/>
  </si>
  <si>
    <t>種目③</t>
    <rPh sb="0" eb="2">
      <t>シュモク</t>
    </rPh>
    <phoneticPr fontId="2"/>
  </si>
  <si>
    <t>種目④</t>
    <rPh sb="0" eb="2">
      <t>シュモク</t>
    </rPh>
    <phoneticPr fontId="2"/>
  </si>
  <si>
    <t>1500m 自由形</t>
    <rPh sb="6" eb="9">
      <t>ジユウガタ</t>
    </rPh>
    <phoneticPr fontId="2"/>
  </si>
  <si>
    <t>3000m 自由形</t>
    <rPh sb="6" eb="9">
      <t>ジユウガタ</t>
    </rPh>
    <phoneticPr fontId="2"/>
  </si>
  <si>
    <t xml:space="preserve"> 800m 自由形</t>
    <rPh sb="6" eb="9">
      <t>ジユウガタ</t>
    </rPh>
    <phoneticPr fontId="2"/>
  </si>
  <si>
    <t xml:space="preserve"> 400m 個人メドレー</t>
    <rPh sb="6" eb="8">
      <t>コジン</t>
    </rPh>
    <phoneticPr fontId="2"/>
  </si>
  <si>
    <t>北海道</t>
  </si>
  <si>
    <t>北海道</t>
    <rPh sb="0" eb="3">
      <t>ホッカイドウ</t>
    </rPh>
    <phoneticPr fontId="13"/>
  </si>
  <si>
    <t>青森県</t>
  </si>
  <si>
    <t>東北</t>
    <rPh sb="0" eb="2">
      <t>トウホク</t>
    </rPh>
    <phoneticPr fontId="13"/>
  </si>
  <si>
    <t>秋田県</t>
  </si>
  <si>
    <t>山形県</t>
  </si>
  <si>
    <t>岩手県</t>
  </si>
  <si>
    <t>宮城県</t>
  </si>
  <si>
    <t>福島県</t>
  </si>
  <si>
    <t>群馬県</t>
  </si>
  <si>
    <t>関東</t>
    <rPh sb="0" eb="2">
      <t>カントウ</t>
    </rPh>
    <phoneticPr fontId="13"/>
  </si>
  <si>
    <t>栃木県</t>
  </si>
  <si>
    <t>茨城県</t>
  </si>
  <si>
    <t>千葉県</t>
  </si>
  <si>
    <t>埼玉県</t>
  </si>
  <si>
    <t>東京都</t>
  </si>
  <si>
    <t>神奈川県</t>
  </si>
  <si>
    <t>山梨県</t>
  </si>
  <si>
    <t>長野県</t>
  </si>
  <si>
    <t>信越</t>
    <rPh sb="0" eb="2">
      <t>シンエツ</t>
    </rPh>
    <phoneticPr fontId="13"/>
  </si>
  <si>
    <t>新潟県</t>
  </si>
  <si>
    <t>富山県</t>
  </si>
  <si>
    <t>北陸</t>
    <rPh sb="0" eb="2">
      <t>ホクリク</t>
    </rPh>
    <phoneticPr fontId="13"/>
  </si>
  <si>
    <t>石川県</t>
  </si>
  <si>
    <t>福井県</t>
  </si>
  <si>
    <t>静岡県</t>
  </si>
  <si>
    <t>東海</t>
    <rPh sb="0" eb="2">
      <t>トウカイ</t>
    </rPh>
    <phoneticPr fontId="13"/>
  </si>
  <si>
    <t>愛知県</t>
  </si>
  <si>
    <t>岐阜県</t>
  </si>
  <si>
    <t>三重県</t>
  </si>
  <si>
    <t>滋賀県</t>
  </si>
  <si>
    <t>近畿</t>
    <rPh sb="0" eb="2">
      <t>キンキ</t>
    </rPh>
    <phoneticPr fontId="13"/>
  </si>
  <si>
    <t>京都府</t>
  </si>
  <si>
    <t>大阪府</t>
  </si>
  <si>
    <t>兵庫県</t>
  </si>
  <si>
    <t>奈良県</t>
  </si>
  <si>
    <t>和歌山県</t>
  </si>
  <si>
    <t>岡山県</t>
  </si>
  <si>
    <t>中国</t>
    <rPh sb="0" eb="2">
      <t>チュウゴク</t>
    </rPh>
    <phoneticPr fontId="13"/>
  </si>
  <si>
    <t>広島県</t>
  </si>
  <si>
    <t>山口県</t>
  </si>
  <si>
    <t>島根県</t>
  </si>
  <si>
    <t>鳥取県</t>
  </si>
  <si>
    <t>香川県</t>
  </si>
  <si>
    <t>四国</t>
    <rPh sb="0" eb="2">
      <t>シコク</t>
    </rPh>
    <phoneticPr fontId="13"/>
  </si>
  <si>
    <t>徳島県</t>
  </si>
  <si>
    <t>愛媛県</t>
  </si>
  <si>
    <t>高知県</t>
  </si>
  <si>
    <t>福岡県</t>
  </si>
  <si>
    <t>九州</t>
    <rPh sb="0" eb="2">
      <t>キュウシュウ</t>
    </rPh>
    <phoneticPr fontId="13"/>
  </si>
  <si>
    <t>大分県</t>
  </si>
  <si>
    <t>宮崎県</t>
  </si>
  <si>
    <t>佐賀県</t>
  </si>
  <si>
    <t>長崎県</t>
  </si>
  <si>
    <t>熊本県</t>
  </si>
  <si>
    <t>鹿児島県</t>
  </si>
  <si>
    <t>沖縄県</t>
  </si>
  <si>
    <t>種目料</t>
    <rPh sb="0" eb="2">
      <t>シュモク</t>
    </rPh>
    <rPh sb="2" eb="3">
      <t>リョウ</t>
    </rPh>
    <phoneticPr fontId="2"/>
  </si>
  <si>
    <t>1500円（2000円）</t>
    <rPh sb="4" eb="5">
      <t>エン</t>
    </rPh>
    <rPh sb="10" eb="11">
      <t>エン</t>
    </rPh>
    <phoneticPr fontId="2"/>
  </si>
  <si>
    <t>700円（1200円）</t>
    <rPh sb="3" eb="4">
      <t>エン</t>
    </rPh>
    <rPh sb="9" eb="10">
      <t>エン</t>
    </rPh>
    <phoneticPr fontId="2"/>
  </si>
  <si>
    <t>◎備考</t>
    <rPh sb="1" eb="3">
      <t>ビコウ</t>
    </rPh>
    <phoneticPr fontId="2"/>
  </si>
  <si>
    <t>※500円はクラブの事務手数料としてお納めください。</t>
    <rPh sb="4" eb="5">
      <t>エン</t>
    </rPh>
    <rPh sb="10" eb="12">
      <t>ジム</t>
    </rPh>
    <rPh sb="12" eb="15">
      <t>テスウリョウ</t>
    </rPh>
    <rPh sb="19" eb="20">
      <t>オサ</t>
    </rPh>
    <phoneticPr fontId="2"/>
  </si>
  <si>
    <t>記　録</t>
    <rPh sb="0" eb="1">
      <t>キ</t>
    </rPh>
    <rPh sb="2" eb="3">
      <t>ロク</t>
    </rPh>
    <phoneticPr fontId="2"/>
  </si>
  <si>
    <t>1種目目</t>
    <rPh sb="1" eb="3">
      <t>シュモク</t>
    </rPh>
    <rPh sb="3" eb="4">
      <t>メ</t>
    </rPh>
    <phoneticPr fontId="2"/>
  </si>
  <si>
    <t>2種目以上</t>
    <rPh sb="1" eb="5">
      <t>シュモクイジョウ</t>
    </rPh>
    <phoneticPr fontId="2"/>
  </si>
  <si>
    <t>Sサイズ　身丈66　身巾49　袖丈19</t>
    <phoneticPr fontId="13"/>
  </si>
  <si>
    <t>Mサイズ　身丈70　身巾52　袖丈20</t>
    <phoneticPr fontId="13"/>
  </si>
  <si>
    <t xml:space="preserve">Lサイズ　 身丈74　身巾55　袖丈22
</t>
    <phoneticPr fontId="13"/>
  </si>
  <si>
    <t>第16回
(2011年)</t>
    <rPh sb="0" eb="1">
      <t>ダイ</t>
    </rPh>
    <rPh sb="3" eb="4">
      <t>カイ</t>
    </rPh>
    <rPh sb="10" eb="11">
      <t>ネン</t>
    </rPh>
    <phoneticPr fontId="13"/>
  </si>
  <si>
    <t>800m自由形</t>
    <rPh sb="4" eb="7">
      <t>ジユウガタ</t>
    </rPh>
    <phoneticPr fontId="13"/>
  </si>
  <si>
    <t>1500m自由形</t>
    <rPh sb="5" eb="8">
      <t>ジユウガタ</t>
    </rPh>
    <phoneticPr fontId="13"/>
  </si>
  <si>
    <t>3000m自由形</t>
    <rPh sb="5" eb="8">
      <t>ジユウガタ</t>
    </rPh>
    <phoneticPr fontId="13"/>
  </si>
  <si>
    <t>400m個人メ</t>
    <rPh sb="4" eb="6">
      <t>コジン</t>
    </rPh>
    <phoneticPr fontId="13"/>
  </si>
  <si>
    <t>第15回
(2010年)</t>
    <rPh sb="0" eb="1">
      <t>ダイ</t>
    </rPh>
    <rPh sb="3" eb="4">
      <t>カイ</t>
    </rPh>
    <rPh sb="10" eb="11">
      <t>ネン</t>
    </rPh>
    <phoneticPr fontId="13"/>
  </si>
  <si>
    <t>第14回
(2009年)</t>
    <rPh sb="0" eb="1">
      <t>ダイ</t>
    </rPh>
    <rPh sb="3" eb="4">
      <t>カイ</t>
    </rPh>
    <rPh sb="10" eb="11">
      <t>ネン</t>
    </rPh>
    <phoneticPr fontId="13"/>
  </si>
  <si>
    <t>第13回
(2008年)</t>
    <rPh sb="0" eb="1">
      <t>ダイ</t>
    </rPh>
    <rPh sb="3" eb="4">
      <t>カイ</t>
    </rPh>
    <rPh sb="10" eb="11">
      <t>ネン</t>
    </rPh>
    <phoneticPr fontId="13"/>
  </si>
  <si>
    <t>第12回
(2007年)</t>
    <rPh sb="0" eb="1">
      <t>ダイ</t>
    </rPh>
    <rPh sb="3" eb="4">
      <t>カイ</t>
    </rPh>
    <rPh sb="10" eb="11">
      <t>ネン</t>
    </rPh>
    <phoneticPr fontId="13"/>
  </si>
  <si>
    <t>第11回
(2006年)</t>
    <rPh sb="0" eb="1">
      <t>ダイ</t>
    </rPh>
    <rPh sb="3" eb="4">
      <t>カイ</t>
    </rPh>
    <rPh sb="10" eb="11">
      <t>ネン</t>
    </rPh>
    <phoneticPr fontId="13"/>
  </si>
  <si>
    <t>第10回
(2005年)</t>
    <rPh sb="0" eb="1">
      <t>ダイ</t>
    </rPh>
    <rPh sb="3" eb="4">
      <t>カイ</t>
    </rPh>
    <rPh sb="10" eb="11">
      <t>ネン</t>
    </rPh>
    <phoneticPr fontId="13"/>
  </si>
  <si>
    <t>第９回
(2004年)</t>
    <rPh sb="0" eb="1">
      <t>ダイ</t>
    </rPh>
    <rPh sb="2" eb="3">
      <t>カイ</t>
    </rPh>
    <rPh sb="9" eb="10">
      <t>ネン</t>
    </rPh>
    <phoneticPr fontId="13"/>
  </si>
  <si>
    <t>第８回
(2003年)</t>
    <rPh sb="0" eb="1">
      <t>ダイ</t>
    </rPh>
    <rPh sb="2" eb="3">
      <t>カイ</t>
    </rPh>
    <rPh sb="9" eb="10">
      <t>ネン</t>
    </rPh>
    <phoneticPr fontId="13"/>
  </si>
  <si>
    <t>第７回
(2002年)</t>
    <rPh sb="0" eb="1">
      <t>ダイ</t>
    </rPh>
    <rPh sb="2" eb="3">
      <t>カイ</t>
    </rPh>
    <rPh sb="9" eb="10">
      <t>ネン</t>
    </rPh>
    <phoneticPr fontId="13"/>
  </si>
  <si>
    <t>第６回
(2001年)</t>
    <rPh sb="0" eb="1">
      <t>ダイ</t>
    </rPh>
    <rPh sb="2" eb="3">
      <t>カイ</t>
    </rPh>
    <rPh sb="9" eb="10">
      <t>ネン</t>
    </rPh>
    <phoneticPr fontId="13"/>
  </si>
  <si>
    <t>第５回
(2000年)</t>
    <rPh sb="0" eb="1">
      <t>ダイ</t>
    </rPh>
    <rPh sb="2" eb="3">
      <t>カイ</t>
    </rPh>
    <rPh sb="9" eb="10">
      <t>ネン</t>
    </rPh>
    <phoneticPr fontId="13"/>
  </si>
  <si>
    <t>第４回
(1999年)</t>
    <rPh sb="0" eb="1">
      <t>ダイ</t>
    </rPh>
    <rPh sb="2" eb="3">
      <t>カイ</t>
    </rPh>
    <rPh sb="9" eb="10">
      <t>ネン</t>
    </rPh>
    <phoneticPr fontId="13"/>
  </si>
  <si>
    <t>第３回
(1998年)</t>
    <rPh sb="0" eb="1">
      <t>ダイ</t>
    </rPh>
    <rPh sb="2" eb="3">
      <t>カイ</t>
    </rPh>
    <rPh sb="9" eb="10">
      <t>ネン</t>
    </rPh>
    <phoneticPr fontId="13"/>
  </si>
  <si>
    <t>第３回
（1998年)</t>
    <rPh sb="0" eb="1">
      <t>ダイ</t>
    </rPh>
    <rPh sb="2" eb="3">
      <t>カイ</t>
    </rPh>
    <rPh sb="9" eb="10">
      <t>ネン</t>
    </rPh>
    <phoneticPr fontId="13"/>
  </si>
  <si>
    <t>第２回
(1997年)</t>
    <rPh sb="0" eb="1">
      <t>ダイ</t>
    </rPh>
    <rPh sb="2" eb="3">
      <t>カイ</t>
    </rPh>
    <rPh sb="9" eb="10">
      <t>ネン</t>
    </rPh>
    <phoneticPr fontId="13"/>
  </si>
  <si>
    <t>第２回
（1997年)</t>
    <rPh sb="0" eb="1">
      <t>ダイ</t>
    </rPh>
    <rPh sb="2" eb="3">
      <t>カイ</t>
    </rPh>
    <rPh sb="9" eb="10">
      <t>ネン</t>
    </rPh>
    <phoneticPr fontId="13"/>
  </si>
  <si>
    <t>第１回
(1996年)</t>
    <rPh sb="0" eb="1">
      <t>ダイ</t>
    </rPh>
    <rPh sb="2" eb="3">
      <t>カイ</t>
    </rPh>
    <rPh sb="9" eb="10">
      <t>ネン</t>
    </rPh>
    <phoneticPr fontId="13"/>
  </si>
  <si>
    <t>第１回
（1996年)</t>
    <rPh sb="0" eb="1">
      <t>ダイ</t>
    </rPh>
    <rPh sb="2" eb="3">
      <t>カイ</t>
    </rPh>
    <rPh sb="9" eb="10">
      <t>ネン</t>
    </rPh>
    <phoneticPr fontId="13"/>
  </si>
  <si>
    <t>確　　認</t>
    <rPh sb="0" eb="1">
      <t>アキラ</t>
    </rPh>
    <rPh sb="3" eb="4">
      <t>シノブ</t>
    </rPh>
    <phoneticPr fontId="13"/>
  </si>
  <si>
    <t>JSCAマスターズ水泳通信記録会　連続出場申込書</t>
    <phoneticPr fontId="13"/>
  </si>
  <si>
    <t>第17回
(2012年)</t>
    <rPh sb="0" eb="1">
      <t>ダイ</t>
    </rPh>
    <rPh sb="3" eb="4">
      <t>カイ</t>
    </rPh>
    <rPh sb="10" eb="11">
      <t>ネン</t>
    </rPh>
    <phoneticPr fontId="13"/>
  </si>
  <si>
    <t>会場：各クラブ</t>
    <rPh sb="0" eb="2">
      <t>カイジョウ</t>
    </rPh>
    <rPh sb="3" eb="4">
      <t>カク</t>
    </rPh>
    <phoneticPr fontId="2"/>
  </si>
  <si>
    <t>※必ず、種目①から左詰めで順番に入力してください。</t>
    <rPh sb="1" eb="2">
      <t>カナラ</t>
    </rPh>
    <rPh sb="4" eb="6">
      <t>シュモク</t>
    </rPh>
    <rPh sb="9" eb="11">
      <t>ヒダリヅ</t>
    </rPh>
    <rPh sb="13" eb="15">
      <t>ジュンバン</t>
    </rPh>
    <rPh sb="16" eb="18">
      <t>ニュウリョク</t>
    </rPh>
    <phoneticPr fontId="2"/>
  </si>
  <si>
    <t>第18回
(2013年)</t>
    <rPh sb="0" eb="1">
      <t>ダイ</t>
    </rPh>
    <rPh sb="3" eb="4">
      <t>カイ</t>
    </rPh>
    <rPh sb="10" eb="11">
      <t>ネン</t>
    </rPh>
    <phoneticPr fontId="13"/>
  </si>
  <si>
    <t xml:space="preserve">LLサイズ　 身丈78　身巾58　袖丈24
</t>
    <phoneticPr fontId="13"/>
  </si>
  <si>
    <t>第19回
(2014年)</t>
    <rPh sb="0" eb="1">
      <t>ダイ</t>
    </rPh>
    <rPh sb="3" eb="4">
      <t>カイ</t>
    </rPh>
    <rPh sb="10" eb="11">
      <t>ネン</t>
    </rPh>
    <phoneticPr fontId="13"/>
  </si>
  <si>
    <t>第20回
(2015年)</t>
    <rPh sb="0" eb="1">
      <t>ダイ</t>
    </rPh>
    <rPh sb="3" eb="4">
      <t>カイ</t>
    </rPh>
    <rPh sb="10" eb="11">
      <t>ネン</t>
    </rPh>
    <phoneticPr fontId="13"/>
  </si>
  <si>
    <t>『１０回・２０回連続出場者をご入力ください。１０回もしくは２０回連続出場に満たない方は入力をしないでください。締切り以降の申請は受付いたしません。』</t>
    <rPh sb="7" eb="8">
      <t>カイ</t>
    </rPh>
    <rPh sb="31" eb="32">
      <t>カイ</t>
    </rPh>
    <phoneticPr fontId="13"/>
  </si>
  <si>
    <t>JSCAマスターズ水泳通信記録会　連続出場申込書</t>
  </si>
  <si>
    <t>『１０回もしくは２０回連続出場者をご入力ください。１０回もしくは２０回連続出場に満たない方は入力をしないでください。締切り以降の申請は受付いたしません。』</t>
    <rPh sb="10" eb="11">
      <t>カイ</t>
    </rPh>
    <rPh sb="34" eb="35">
      <t>カイ</t>
    </rPh>
    <phoneticPr fontId="13"/>
  </si>
  <si>
    <t/>
  </si>
  <si>
    <t>第21回
(2016年)</t>
    <rPh sb="0" eb="1">
      <t>ダイ</t>
    </rPh>
    <rPh sb="3" eb="4">
      <t>カイ</t>
    </rPh>
    <rPh sb="10" eb="11">
      <t>ネン</t>
    </rPh>
    <phoneticPr fontId="13"/>
  </si>
  <si>
    <t>第22回
(2017年)</t>
    <rPh sb="0" eb="1">
      <t>ダイ</t>
    </rPh>
    <rPh sb="3" eb="4">
      <t>カイ</t>
    </rPh>
    <rPh sb="10" eb="11">
      <t>ネン</t>
    </rPh>
    <phoneticPr fontId="13"/>
  </si>
  <si>
    <t>第23回
(2018年)</t>
    <rPh sb="0" eb="1">
      <t>ダイ</t>
    </rPh>
    <rPh sb="3" eb="4">
      <t>カイ</t>
    </rPh>
    <rPh sb="10" eb="11">
      <t>ネン</t>
    </rPh>
    <phoneticPr fontId="13"/>
  </si>
  <si>
    <t>第24回
(2019年)</t>
    <rPh sb="0" eb="1">
      <t>ダイ</t>
    </rPh>
    <rPh sb="3" eb="4">
      <t>カイ</t>
    </rPh>
    <rPh sb="10" eb="11">
      <t>ネン</t>
    </rPh>
    <phoneticPr fontId="13"/>
  </si>
  <si>
    <t>第25回
(2020年)</t>
    <rPh sb="0" eb="1">
      <t>ダイ</t>
    </rPh>
    <rPh sb="3" eb="4">
      <t>カイ</t>
    </rPh>
    <rPh sb="10" eb="11">
      <t>ネン</t>
    </rPh>
    <phoneticPr fontId="13"/>
  </si>
  <si>
    <t>第26回
(2021年)</t>
    <rPh sb="0" eb="1">
      <t>ダイ</t>
    </rPh>
    <rPh sb="3" eb="4">
      <t>カイ</t>
    </rPh>
    <rPh sb="10" eb="11">
      <t>ネン</t>
    </rPh>
    <phoneticPr fontId="13"/>
  </si>
  <si>
    <t>第27回
(2022年)</t>
    <rPh sb="0" eb="1">
      <t>ダイ</t>
    </rPh>
    <rPh sb="3" eb="4">
      <t>カイ</t>
    </rPh>
    <rPh sb="10" eb="11">
      <t>ネン</t>
    </rPh>
    <phoneticPr fontId="13"/>
  </si>
  <si>
    <t>第28回
(2023年)</t>
    <rPh sb="0" eb="1">
      <t>ダイ</t>
    </rPh>
    <rPh sb="3" eb="4">
      <t>カイ</t>
    </rPh>
    <rPh sb="10" eb="11">
      <t>ネン</t>
    </rPh>
    <phoneticPr fontId="13"/>
  </si>
  <si>
    <t>第29回ＪＳＣＡマスターズ水泳通信記録会</t>
    <rPh sb="0" eb="1">
      <t>ダイ</t>
    </rPh>
    <rPh sb="3" eb="4">
      <t>カイ</t>
    </rPh>
    <rPh sb="13" eb="15">
      <t>スイエイ</t>
    </rPh>
    <rPh sb="15" eb="17">
      <t>ツウシン</t>
    </rPh>
    <rPh sb="17" eb="19">
      <t>キロク</t>
    </rPh>
    <rPh sb="19" eb="20">
      <t>カイ</t>
    </rPh>
    <phoneticPr fontId="2"/>
  </si>
  <si>
    <t>期日：2024年1月1日～2月29日</t>
    <rPh sb="0" eb="2">
      <t>キジツ</t>
    </rPh>
    <rPh sb="7" eb="8">
      <t>ネン</t>
    </rPh>
    <rPh sb="9" eb="10">
      <t>ガツ</t>
    </rPh>
    <rPh sb="11" eb="12">
      <t>ニチ</t>
    </rPh>
    <rPh sb="14" eb="15">
      <t>ガツ</t>
    </rPh>
    <rPh sb="17" eb="18">
      <t>ニチ</t>
    </rPh>
    <phoneticPr fontId="2"/>
  </si>
  <si>
    <t>第29回
(2023年)</t>
    <rPh sb="0" eb="1">
      <t>ダイ</t>
    </rPh>
    <rPh sb="3" eb="4">
      <t>カイ</t>
    </rPh>
    <rPh sb="10" eb="11">
      <t>ネン</t>
    </rPh>
    <phoneticPr fontId="13"/>
  </si>
  <si>
    <t>第29回
(2024年)</t>
    <rPh sb="0" eb="1">
      <t>ダイ</t>
    </rPh>
    <rPh sb="3" eb="4">
      <t>カイ</t>
    </rPh>
    <rPh sb="10" eb="11">
      <t>ネン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</si>
</sst>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yyyy/mm/dd"/>
    <numFmt numFmtId="178" formatCode="[&lt;100]0.00;0&quot;:&quot;00.00"/>
    <numFmt numFmtId="179" formatCode="0&quot;歳&quot;"/>
    <numFmt numFmtId="180" formatCode="#,##0&quot;円&quot;"/>
    <numFmt numFmtId="181" formatCode="0&quot;名&quot;"/>
    <numFmt numFmtId="182" formatCode="0&quot;種目&quot;"/>
    <numFmt numFmtId="183" formatCode="0&quot; 種目&quot;"/>
    <numFmt numFmtId="184" formatCode="[$-411]ggge&quot;年&quot;m&quot;月&quot;d&quot;日&quot;;@"/>
    <numFmt numFmtId="185" formatCode="d"/>
    <numFmt numFmtId="186" formatCode="&quot; &quot;@"/>
    <numFmt numFmtId="187" formatCode="0&quot;種&quot;&quot;目&quot;"/>
    <numFmt numFmtId="188" formatCode="@&quot; &quot;"/>
    <numFmt numFmtId="189" formatCode="0&quot;:&quot;00.00&quot; &quot;"/>
  </numFmts>
  <fonts count="37">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5"/>
      <name val="ＭＳ 明朝"/>
      <family val="1"/>
      <charset val="128"/>
    </font>
    <font>
      <b/>
      <sz val="9"/>
      <name val="ＭＳ 明朝"/>
      <family val="1"/>
      <charset val="128"/>
    </font>
    <font>
      <sz val="10"/>
      <color indexed="10"/>
      <name val="ＭＳ 明朝"/>
      <family val="1"/>
      <charset val="128"/>
    </font>
    <font>
      <b/>
      <sz val="10"/>
      <color indexed="1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4"/>
      <name val="ＭＳ Ｐゴシック"/>
      <family val="3"/>
      <charset val="128"/>
    </font>
    <font>
      <sz val="9"/>
      <name val="ＭＳ Ｐ明朝"/>
      <family val="1"/>
      <charset val="128"/>
    </font>
    <font>
      <sz val="10"/>
      <name val="ＭＳ Ｐ明朝"/>
      <family val="1"/>
      <charset val="128"/>
    </font>
    <font>
      <sz val="18"/>
      <name val="ＭＳ 明朝"/>
      <family val="1"/>
      <charset val="128"/>
    </font>
    <font>
      <sz val="9"/>
      <name val="ＭＳ 明朝"/>
      <family val="1"/>
      <charset val="128"/>
    </font>
    <font>
      <b/>
      <sz val="14"/>
      <name val="ＭＳ Ｐゴシック"/>
      <family val="3"/>
      <charset val="128"/>
    </font>
    <font>
      <b/>
      <sz val="14"/>
      <color indexed="10"/>
      <name val="ＭＳ ゴシック"/>
      <family val="3"/>
      <charset val="128"/>
    </font>
    <font>
      <sz val="11"/>
      <name val="ＭＳ 明朝"/>
      <family val="1"/>
      <charset val="128"/>
    </font>
    <font>
      <sz val="6"/>
      <name val="ＭＳ Ｐゴシック"/>
      <family val="3"/>
      <charset val="128"/>
    </font>
    <font>
      <sz val="10"/>
      <color theme="1"/>
      <name val="ＭＳ Ｐ明朝"/>
      <family val="1"/>
      <charset val="128"/>
    </font>
    <font>
      <sz val="14"/>
      <name val="ＭＳ 明朝"/>
      <family val="1"/>
      <charset val="128"/>
    </font>
    <font>
      <b/>
      <sz val="16"/>
      <name val="ＭＳ ゴシック"/>
      <family val="3"/>
      <charset val="128"/>
    </font>
    <font>
      <sz val="11"/>
      <color rgb="FFFF0000"/>
      <name val="MS UI Gothic"/>
      <family val="3"/>
      <charset val="128"/>
    </font>
    <font>
      <b/>
      <sz val="18"/>
      <name val="ＭＳ ゴシック"/>
      <family val="3"/>
      <charset val="128"/>
    </font>
    <font>
      <b/>
      <sz val="12"/>
      <name val="ＭＳ ゴシック"/>
      <family val="3"/>
      <charset val="128"/>
    </font>
    <font>
      <sz val="8"/>
      <name val="ＭＳ ゴシック"/>
      <family val="3"/>
      <charset val="128"/>
    </font>
    <font>
      <sz val="13"/>
      <name val="ＭＳ 明朝"/>
      <family val="1"/>
      <charset val="128"/>
    </font>
    <font>
      <u/>
      <sz val="10"/>
      <color theme="10"/>
      <name val="ＭＳ 明朝"/>
      <family val="1"/>
      <charset val="128"/>
    </font>
    <font>
      <b/>
      <sz val="12"/>
      <color rgb="FFFF0000"/>
      <name val="ＭＳ 明朝"/>
      <family val="1"/>
      <charset val="128"/>
    </font>
    <font>
      <b/>
      <sz val="12"/>
      <color theme="0"/>
      <name val="ＭＳ 明朝"/>
      <family val="1"/>
      <charset val="128"/>
    </font>
    <font>
      <b/>
      <sz val="16"/>
      <color theme="0"/>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rgb="FFFFFF99"/>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12" fillId="0" borderId="0"/>
    <xf numFmtId="0" fontId="12" fillId="0" borderId="0">
      <alignment vertical="center"/>
    </xf>
    <xf numFmtId="0" fontId="33" fillId="0" borderId="0" applyNumberFormat="0" applyFill="0" applyBorder="0" applyAlignment="0" applyProtection="0">
      <alignment vertical="center"/>
    </xf>
  </cellStyleXfs>
  <cellXfs count="263">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7"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1"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center" vertical="center"/>
    </xf>
    <xf numFmtId="178" fontId="3" fillId="0" borderId="0" xfId="0" applyNumberFormat="1" applyFont="1">
      <alignment vertical="center"/>
    </xf>
    <xf numFmtId="1" fontId="3" fillId="0" borderId="0" xfId="0" applyNumberFormat="1" applyFont="1">
      <alignment vertical="center"/>
    </xf>
    <xf numFmtId="0" fontId="7"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5" fillId="0" borderId="2"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3" xfId="0" applyFont="1" applyBorder="1" applyAlignment="1">
      <alignment horizontal="left" vertical="center"/>
    </xf>
    <xf numFmtId="0" fontId="0" fillId="0" borderId="1" xfId="0" applyBorder="1">
      <alignment vertical="center"/>
    </xf>
    <xf numFmtId="179" fontId="0" fillId="0" borderId="1" xfId="0" applyNumberForma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6" xfId="0" applyBorder="1">
      <alignment vertical="center"/>
    </xf>
    <xf numFmtId="179" fontId="0" fillId="0" borderId="6" xfId="0" applyNumberFormat="1" applyBorder="1" applyAlignment="1">
      <alignment horizontal="center" vertical="center"/>
    </xf>
    <xf numFmtId="178" fontId="0" fillId="0" borderId="0" xfId="0" applyNumberFormat="1">
      <alignment vertical="center"/>
    </xf>
    <xf numFmtId="0" fontId="0" fillId="0" borderId="0" xfId="0" applyAlignment="1">
      <alignment vertical="center" shrinkToFit="1"/>
    </xf>
    <xf numFmtId="0" fontId="5" fillId="0" borderId="3" xfId="0" applyFont="1" applyBorder="1" applyAlignment="1">
      <alignment horizontal="left" vertical="center"/>
    </xf>
    <xf numFmtId="0" fontId="0" fillId="0" borderId="7" xfId="0" applyBorder="1">
      <alignment vertical="center"/>
    </xf>
    <xf numFmtId="0" fontId="4" fillId="0" borderId="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right" vertical="center"/>
    </xf>
    <xf numFmtId="0" fontId="7" fillId="0" borderId="6" xfId="0" applyFont="1" applyBorder="1" applyAlignment="1">
      <alignment horizontal="right" vertical="center"/>
    </xf>
    <xf numFmtId="0" fontId="9" fillId="0" borderId="0" xfId="0" applyFont="1" applyAlignment="1">
      <alignment horizontal="right" vertical="center"/>
    </xf>
    <xf numFmtId="14" fontId="6" fillId="0" borderId="0" xfId="0" applyNumberFormat="1" applyFont="1">
      <alignment vertical="center"/>
    </xf>
    <xf numFmtId="14" fontId="3" fillId="0" borderId="0" xfId="0" applyNumberFormat="1" applyFont="1">
      <alignment vertical="center"/>
    </xf>
    <xf numFmtId="0" fontId="4" fillId="0" borderId="0" xfId="0" applyFont="1" applyAlignment="1">
      <alignment horizontal="left" vertical="center"/>
    </xf>
    <xf numFmtId="184" fontId="5" fillId="0" borderId="0" xfId="0" applyNumberFormat="1" applyFont="1" applyAlignment="1">
      <alignment vertical="center" shrinkToFit="1"/>
    </xf>
    <xf numFmtId="0" fontId="10" fillId="0" borderId="8" xfId="0" applyFont="1" applyBorder="1" applyAlignment="1">
      <alignment vertical="center" shrinkToFit="1"/>
    </xf>
    <xf numFmtId="0" fontId="0" fillId="0" borderId="8" xfId="0" applyBorder="1" applyAlignment="1">
      <alignment horizontal="center" vertical="center"/>
    </xf>
    <xf numFmtId="0" fontId="4" fillId="0" borderId="3" xfId="0" applyFont="1" applyBorder="1" applyAlignment="1">
      <alignment horizontal="center" vertical="center"/>
    </xf>
    <xf numFmtId="0" fontId="4" fillId="0" borderId="9" xfId="0" applyFont="1" applyBorder="1">
      <alignment vertical="center"/>
    </xf>
    <xf numFmtId="0" fontId="11" fillId="0" borderId="0" xfId="0" applyFont="1">
      <alignment vertical="center"/>
    </xf>
    <xf numFmtId="1" fontId="0" fillId="0" borderId="0" xfId="0" applyNumberFormat="1">
      <alignment vertical="center"/>
    </xf>
    <xf numFmtId="49" fontId="0" fillId="0" borderId="0" xfId="0" applyNumberFormat="1">
      <alignment vertical="center"/>
    </xf>
    <xf numFmtId="0" fontId="12" fillId="0" borderId="0" xfId="1"/>
    <xf numFmtId="0" fontId="14" fillId="0" borderId="0" xfId="1" applyFont="1"/>
    <xf numFmtId="0" fontId="15" fillId="0" borderId="0" xfId="1" applyFont="1" applyAlignment="1">
      <alignment horizontal="center" vertical="center"/>
    </xf>
    <xf numFmtId="0" fontId="14" fillId="0" borderId="0" xfId="1" applyFont="1" applyAlignment="1">
      <alignment horizontal="left"/>
    </xf>
    <xf numFmtId="0" fontId="16" fillId="0" borderId="0" xfId="1" applyFont="1" applyAlignment="1">
      <alignment horizontal="center"/>
    </xf>
    <xf numFmtId="0" fontId="16" fillId="0" borderId="0" xfId="1" applyFont="1" applyAlignment="1">
      <alignment horizontal="left"/>
    </xf>
    <xf numFmtId="0" fontId="12" fillId="0" borderId="10" xfId="1" applyBorder="1" applyAlignment="1">
      <alignment horizontal="center"/>
    </xf>
    <xf numFmtId="0" fontId="12" fillId="0" borderId="11" xfId="1" applyBorder="1" applyAlignment="1">
      <alignment horizontal="center"/>
    </xf>
    <xf numFmtId="0" fontId="12" fillId="0" borderId="12" xfId="1" applyBorder="1" applyAlignment="1">
      <alignment horizontal="center"/>
    </xf>
    <xf numFmtId="0" fontId="12" fillId="0" borderId="13" xfId="1" applyBorder="1" applyAlignment="1">
      <alignment horizontal="center"/>
    </xf>
    <xf numFmtId="0" fontId="12" fillId="0" borderId="14" xfId="1" applyBorder="1"/>
    <xf numFmtId="0" fontId="12" fillId="0" borderId="14" xfId="1" applyBorder="1" applyAlignment="1">
      <alignment horizontal="center"/>
    </xf>
    <xf numFmtId="0" fontId="12" fillId="0" borderId="15" xfId="1" applyBorder="1"/>
    <xf numFmtId="0" fontId="12" fillId="0" borderId="16" xfId="1" applyBorder="1" applyAlignment="1">
      <alignment horizontal="center"/>
    </xf>
    <xf numFmtId="0" fontId="12" fillId="0" borderId="17" xfId="1" applyBorder="1"/>
    <xf numFmtId="0" fontId="12" fillId="0" borderId="17" xfId="1" applyBorder="1" applyAlignment="1">
      <alignment horizontal="center"/>
    </xf>
    <xf numFmtId="0" fontId="12" fillId="0" borderId="18" xfId="1" applyBorder="1"/>
    <xf numFmtId="0" fontId="12" fillId="0" borderId="0" xfId="1" applyAlignment="1">
      <alignment horizontal="right"/>
    </xf>
    <xf numFmtId="0" fontId="14" fillId="0" borderId="3" xfId="1" applyFont="1" applyBorder="1"/>
    <xf numFmtId="0" fontId="14" fillId="0" borderId="16" xfId="1" applyFont="1" applyBorder="1" applyAlignment="1">
      <alignment horizontal="center"/>
    </xf>
    <xf numFmtId="0" fontId="14" fillId="0" borderId="17" xfId="1" applyFont="1" applyBorder="1"/>
    <xf numFmtId="0" fontId="14" fillId="0" borderId="17" xfId="1" applyFont="1" applyBorder="1" applyAlignment="1">
      <alignment horizontal="center"/>
    </xf>
    <xf numFmtId="0" fontId="14" fillId="0" borderId="18" xfId="1" applyFont="1" applyBorder="1"/>
    <xf numFmtId="0" fontId="14" fillId="0" borderId="2" xfId="1" applyFont="1" applyBorder="1"/>
    <xf numFmtId="0" fontId="14" fillId="0" borderId="19" xfId="1" applyFont="1" applyBorder="1" applyAlignment="1">
      <alignment horizontal="center"/>
    </xf>
    <xf numFmtId="0" fontId="14" fillId="0" borderId="20" xfId="1" applyFont="1" applyBorder="1"/>
    <xf numFmtId="0" fontId="14" fillId="0" borderId="20" xfId="1" applyFont="1" applyBorder="1" applyAlignment="1">
      <alignment horizontal="center"/>
    </xf>
    <xf numFmtId="0" fontId="14" fillId="0" borderId="21" xfId="1" applyFont="1" applyBorder="1"/>
    <xf numFmtId="0" fontId="17" fillId="0" borderId="0" xfId="1" applyFont="1" applyAlignment="1">
      <alignment horizontal="center" vertical="center"/>
    </xf>
    <xf numFmtId="0" fontId="17" fillId="0" borderId="0" xfId="1" applyFont="1" applyAlignment="1">
      <alignment horizontal="left" vertical="center"/>
    </xf>
    <xf numFmtId="0" fontId="18" fillId="0" borderId="0" xfId="1" applyFont="1" applyAlignment="1">
      <alignment horizontal="left" vertical="center"/>
    </xf>
    <xf numFmtId="185" fontId="6" fillId="0" borderId="0" xfId="0" applyNumberFormat="1" applyFont="1" applyAlignment="1">
      <alignment horizontal="right" vertical="center"/>
    </xf>
    <xf numFmtId="177"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177" fontId="3"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 xfId="0" applyFont="1" applyFill="1" applyBorder="1" applyProtection="1">
      <alignment vertical="center"/>
      <protection locked="0"/>
    </xf>
    <xf numFmtId="178" fontId="0" fillId="3" borderId="1" xfId="0" applyNumberFormat="1" applyFill="1" applyBorder="1" applyProtection="1">
      <alignment vertical="center"/>
      <protection locked="0"/>
    </xf>
    <xf numFmtId="0" fontId="0" fillId="3" borderId="1" xfId="0" applyFill="1" applyBorder="1" applyAlignment="1" applyProtection="1">
      <alignment vertical="center" shrinkToFit="1"/>
      <protection locked="0"/>
    </xf>
    <xf numFmtId="178" fontId="0" fillId="4" borderId="1" xfId="0" applyNumberFormat="1" applyFill="1" applyBorder="1" applyProtection="1">
      <alignment vertical="center"/>
      <protection locked="0"/>
    </xf>
    <xf numFmtId="0" fontId="0" fillId="4" borderId="1" xfId="0" applyFill="1" applyBorder="1" applyAlignment="1" applyProtection="1">
      <alignment vertical="center" shrinkToFit="1"/>
      <protection locked="0"/>
    </xf>
    <xf numFmtId="178" fontId="0" fillId="2" borderId="1" xfId="0" applyNumberFormat="1" applyFill="1" applyBorder="1" applyProtection="1">
      <alignment vertical="center"/>
      <protection locked="0"/>
    </xf>
    <xf numFmtId="0" fontId="0" fillId="2" borderId="1" xfId="0" applyFill="1" applyBorder="1" applyAlignment="1" applyProtection="1">
      <alignment vertical="center" shrinkToFit="1"/>
      <protection locked="0"/>
    </xf>
    <xf numFmtId="180" fontId="3" fillId="0" borderId="0" xfId="0" applyNumberFormat="1" applyFont="1" applyAlignment="1">
      <alignment horizontal="right" vertical="center"/>
    </xf>
    <xf numFmtId="0" fontId="3" fillId="0" borderId="22" xfId="0" applyFont="1" applyBorder="1">
      <alignment vertical="center"/>
    </xf>
    <xf numFmtId="0" fontId="3" fillId="0" borderId="6" xfId="0" applyFont="1" applyBorder="1">
      <alignment vertical="center"/>
    </xf>
    <xf numFmtId="14" fontId="6" fillId="0" borderId="6" xfId="0" applyNumberFormat="1" applyFont="1" applyBorder="1">
      <alignment vertical="center"/>
    </xf>
    <xf numFmtId="0" fontId="3" fillId="0" borderId="23" xfId="0" applyFont="1" applyBorder="1">
      <alignment vertical="center"/>
    </xf>
    <xf numFmtId="0" fontId="3" fillId="0" borderId="8" xfId="0" applyFont="1" applyBorder="1">
      <alignment vertical="center"/>
    </xf>
    <xf numFmtId="0" fontId="3" fillId="0" borderId="24" xfId="0" applyFont="1" applyBorder="1">
      <alignment vertical="center"/>
    </xf>
    <xf numFmtId="0" fontId="6" fillId="0" borderId="0" xfId="0" applyFont="1">
      <alignment vertical="center"/>
    </xf>
    <xf numFmtId="0" fontId="5" fillId="0" borderId="2"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3" fillId="0" borderId="0" xfId="0" applyFont="1" applyAlignment="1">
      <alignment horizontal="right" vertical="center"/>
    </xf>
    <xf numFmtId="0" fontId="20" fillId="0" borderId="0" xfId="0" applyFont="1">
      <alignment vertical="center"/>
    </xf>
    <xf numFmtId="179" fontId="0" fillId="0" borderId="0" xfId="0" applyNumberFormat="1" applyAlignment="1">
      <alignment horizontal="center" vertical="center"/>
    </xf>
    <xf numFmtId="179" fontId="0" fillId="0" borderId="0" xfId="0" applyNumberFormat="1">
      <alignment vertical="center"/>
    </xf>
    <xf numFmtId="176" fontId="0" fillId="0" borderId="0" xfId="0" applyNumberFormat="1" applyAlignment="1">
      <alignment horizontal="center" vertical="center"/>
    </xf>
    <xf numFmtId="56" fontId="0" fillId="0" borderId="0" xfId="0" applyNumberFormat="1">
      <alignment vertical="center"/>
    </xf>
    <xf numFmtId="0" fontId="3" fillId="0" borderId="1" xfId="0" applyFont="1" applyBorder="1" applyAlignment="1">
      <alignment horizontal="center" vertical="center" shrinkToFit="1"/>
    </xf>
    <xf numFmtId="0" fontId="16" fillId="0" borderId="0" xfId="1" applyFont="1"/>
    <xf numFmtId="0" fontId="21" fillId="0" borderId="0" xfId="1" applyFont="1" applyAlignment="1">
      <alignment horizontal="left"/>
    </xf>
    <xf numFmtId="0" fontId="4" fillId="0" borderId="0" xfId="0" applyFont="1" applyAlignment="1">
      <alignment horizontal="left" vertical="center" shrinkToFit="1"/>
    </xf>
    <xf numFmtId="178" fontId="23" fillId="3" borderId="1" xfId="0" applyNumberFormat="1" applyFont="1" applyFill="1" applyBorder="1" applyProtection="1">
      <alignment vertical="center"/>
      <protection locked="0"/>
    </xf>
    <xf numFmtId="178" fontId="23" fillId="4" borderId="1" xfId="0" applyNumberFormat="1" applyFont="1" applyFill="1" applyBorder="1" applyProtection="1">
      <alignment vertical="center"/>
      <protection locked="0"/>
    </xf>
    <xf numFmtId="0" fontId="22" fillId="0" borderId="0" xfId="0" applyFont="1">
      <alignment vertical="center"/>
    </xf>
    <xf numFmtId="0" fontId="14" fillId="0" borderId="3" xfId="1" quotePrefix="1" applyFont="1" applyBorder="1" applyAlignment="1">
      <alignment horizontal="center"/>
    </xf>
    <xf numFmtId="14" fontId="0" fillId="0" borderId="0" xfId="0" applyNumberFormat="1">
      <alignment vertical="center"/>
    </xf>
    <xf numFmtId="0" fontId="0" fillId="0" borderId="3" xfId="0" applyBorder="1">
      <alignment vertical="center"/>
    </xf>
    <xf numFmtId="14" fontId="0" fillId="0" borderId="3" xfId="0" applyNumberFormat="1" applyBorder="1">
      <alignment vertical="center"/>
    </xf>
    <xf numFmtId="0" fontId="3" fillId="0" borderId="1" xfId="0" applyFont="1" applyBorder="1">
      <alignment vertical="center"/>
    </xf>
    <xf numFmtId="0" fontId="25" fillId="0" borderId="0" xfId="0" applyFont="1">
      <alignment vertical="center"/>
    </xf>
    <xf numFmtId="14" fontId="0" fillId="0" borderId="6" xfId="0" applyNumberFormat="1" applyBorder="1">
      <alignment vertical="center"/>
    </xf>
    <xf numFmtId="1" fontId="0" fillId="0" borderId="3" xfId="0" applyNumberFormat="1" applyBorder="1">
      <alignment vertical="center"/>
    </xf>
    <xf numFmtId="1" fontId="0" fillId="0" borderId="6" xfId="0" applyNumberFormat="1" applyBorder="1">
      <alignment vertical="center"/>
    </xf>
    <xf numFmtId="49" fontId="0" fillId="0" borderId="3" xfId="0" applyNumberFormat="1" applyBorder="1">
      <alignment vertical="center"/>
    </xf>
    <xf numFmtId="186" fontId="0" fillId="3" borderId="1" xfId="0" applyNumberFormat="1" applyFill="1" applyBorder="1" applyAlignment="1" applyProtection="1">
      <alignment vertical="center" shrinkToFit="1"/>
      <protection locked="0"/>
    </xf>
    <xf numFmtId="186" fontId="0" fillId="4" borderId="1" xfId="0" applyNumberFormat="1" applyFill="1" applyBorder="1" applyAlignment="1" applyProtection="1">
      <alignment vertical="center" shrinkToFit="1"/>
      <protection locked="0"/>
    </xf>
    <xf numFmtId="56" fontId="3" fillId="0" borderId="0" xfId="0" applyNumberFormat="1" applyFont="1">
      <alignment vertical="center"/>
    </xf>
    <xf numFmtId="183" fontId="3" fillId="0" borderId="0" xfId="0" applyNumberFormat="1" applyFont="1" applyAlignment="1">
      <alignment horizontal="right" vertical="center"/>
    </xf>
    <xf numFmtId="0" fontId="3" fillId="0" borderId="0" xfId="0" applyFont="1" applyAlignment="1">
      <alignment horizontal="left" vertical="center"/>
    </xf>
    <xf numFmtId="1" fontId="7" fillId="0" borderId="0" xfId="0" applyNumberFormat="1" applyFont="1" applyAlignment="1">
      <alignment horizontal="left" vertical="center"/>
    </xf>
    <xf numFmtId="0" fontId="12" fillId="0" borderId="0" xfId="0" applyFont="1">
      <alignment vertical="center"/>
    </xf>
    <xf numFmtId="0" fontId="23" fillId="0" borderId="0" xfId="0" applyFont="1">
      <alignment vertical="center"/>
    </xf>
    <xf numFmtId="0" fontId="26" fillId="0" borderId="0" xfId="0" applyFont="1">
      <alignment vertical="center"/>
    </xf>
    <xf numFmtId="180" fontId="3" fillId="0" borderId="0" xfId="0" applyNumberFormat="1" applyFont="1">
      <alignment vertical="center"/>
    </xf>
    <xf numFmtId="0" fontId="27" fillId="0" borderId="0" xfId="2" applyFont="1" applyAlignment="1">
      <alignment horizontal="center" vertical="center"/>
    </xf>
    <xf numFmtId="0" fontId="23" fillId="0" borderId="0" xfId="2" applyFont="1">
      <alignment vertical="center"/>
    </xf>
    <xf numFmtId="0" fontId="28" fillId="0" borderId="0" xfId="2" applyFont="1">
      <alignment vertical="center"/>
    </xf>
    <xf numFmtId="0" fontId="29" fillId="0" borderId="0" xfId="2" applyFont="1" applyAlignment="1">
      <alignment horizontal="right" vertical="center"/>
    </xf>
    <xf numFmtId="0" fontId="29" fillId="0" borderId="0" xfId="2" applyFont="1" applyAlignment="1">
      <alignment horizontal="center" vertical="center"/>
    </xf>
    <xf numFmtId="0" fontId="30" fillId="0" borderId="0" xfId="2" applyFont="1" applyAlignment="1">
      <alignment horizontal="left" vertical="center"/>
    </xf>
    <xf numFmtId="0" fontId="23" fillId="0" borderId="0" xfId="2" applyFont="1" applyAlignment="1">
      <alignment horizontal="right" vertical="center"/>
    </xf>
    <xf numFmtId="0" fontId="31" fillId="0" borderId="0" xfId="2" applyFont="1">
      <alignment vertical="center"/>
    </xf>
    <xf numFmtId="0" fontId="23" fillId="0" borderId="42" xfId="2" applyFont="1" applyBorder="1" applyAlignment="1" applyProtection="1">
      <alignment horizontal="center" vertical="center" shrinkToFit="1"/>
      <protection locked="0"/>
    </xf>
    <xf numFmtId="0" fontId="23" fillId="6" borderId="42" xfId="2" applyFont="1" applyFill="1" applyBorder="1" applyAlignment="1" applyProtection="1">
      <alignment horizontal="center" vertical="center" shrinkToFit="1"/>
      <protection locked="0"/>
    </xf>
    <xf numFmtId="177" fontId="23" fillId="0" borderId="0" xfId="2" applyNumberFormat="1" applyFont="1">
      <alignment vertical="center"/>
    </xf>
    <xf numFmtId="0" fontId="31" fillId="0" borderId="0" xfId="2" applyFont="1" applyAlignment="1">
      <alignment vertical="center" wrapText="1"/>
    </xf>
    <xf numFmtId="188" fontId="23" fillId="0" borderId="12" xfId="2" applyNumberFormat="1" applyFont="1" applyBorder="1" applyAlignment="1">
      <alignment horizontal="right" vertical="center"/>
    </xf>
    <xf numFmtId="188" fontId="23" fillId="0" borderId="47" xfId="2" applyNumberFormat="1" applyFont="1" applyBorder="1" applyAlignment="1">
      <alignment horizontal="right" vertical="center"/>
    </xf>
    <xf numFmtId="188" fontId="23" fillId="0" borderId="50" xfId="2" applyNumberFormat="1" applyFont="1" applyBorder="1" applyAlignment="1">
      <alignment horizontal="right" vertical="center"/>
    </xf>
    <xf numFmtId="0" fontId="34" fillId="0" borderId="0" xfId="0" applyFont="1">
      <alignment vertical="center"/>
    </xf>
    <xf numFmtId="49" fontId="5" fillId="0" borderId="0" xfId="0" applyNumberFormat="1" applyFont="1">
      <alignment vertical="center"/>
    </xf>
    <xf numFmtId="1" fontId="30" fillId="0" borderId="0" xfId="2" applyNumberFormat="1" applyFont="1">
      <alignment vertical="center"/>
    </xf>
    <xf numFmtId="49" fontId="23" fillId="0" borderId="0" xfId="2" applyNumberFormat="1" applyFont="1" applyAlignment="1">
      <alignment horizontal="right" vertical="center"/>
    </xf>
    <xf numFmtId="0" fontId="35" fillId="0" borderId="0" xfId="0" applyFont="1" applyAlignment="1">
      <alignment horizontal="right" vertical="center"/>
    </xf>
    <xf numFmtId="1" fontId="36" fillId="0" borderId="0" xfId="0" applyNumberFormat="1" applyFont="1" applyAlignment="1">
      <alignment horizontal="center" vertical="center"/>
    </xf>
    <xf numFmtId="181" fontId="3" fillId="0" borderId="0" xfId="0" applyNumberFormat="1" applyFont="1" applyAlignment="1">
      <alignment horizontal="right" vertical="center"/>
    </xf>
    <xf numFmtId="180" fontId="3" fillId="0" borderId="0" xfId="0" applyNumberFormat="1" applyFont="1" applyAlignment="1">
      <alignment horizontal="center" vertical="center"/>
    </xf>
    <xf numFmtId="0" fontId="3" fillId="0" borderId="0" xfId="0" applyFont="1" applyAlignment="1">
      <alignment horizontal="center" vertical="center"/>
    </xf>
    <xf numFmtId="56" fontId="7" fillId="2" borderId="26" xfId="0" applyNumberFormat="1" applyFont="1" applyFill="1" applyBorder="1" applyAlignment="1" applyProtection="1">
      <alignment horizontal="center" vertical="center"/>
      <protection locked="0"/>
    </xf>
    <xf numFmtId="56" fontId="7" fillId="2" borderId="2" xfId="0" applyNumberFormat="1" applyFont="1" applyFill="1" applyBorder="1" applyAlignment="1" applyProtection="1">
      <alignment horizontal="center" vertical="center"/>
      <protection locked="0"/>
    </xf>
    <xf numFmtId="56" fontId="7" fillId="2" borderId="27"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180" fontId="3" fillId="0" borderId="0" xfId="0" applyNumberFormat="1" applyFont="1" applyAlignment="1">
      <alignment horizontal="right" vertical="center"/>
    </xf>
    <xf numFmtId="187" fontId="3" fillId="0" borderId="0" xfId="0" applyNumberFormat="1" applyFont="1" applyAlignment="1">
      <alignment horizontal="right" vertical="center"/>
    </xf>
    <xf numFmtId="1" fontId="3" fillId="0" borderId="0" xfId="0" applyNumberFormat="1" applyFont="1" applyAlignment="1">
      <alignment horizontal="center" vertical="center"/>
    </xf>
    <xf numFmtId="183" fontId="3" fillId="0" borderId="0" xfId="0" applyNumberFormat="1" applyFont="1" applyAlignment="1">
      <alignment horizontal="right" vertical="center"/>
    </xf>
    <xf numFmtId="177" fontId="6" fillId="0" borderId="0" xfId="0" applyNumberFormat="1" applyFont="1" applyAlignment="1">
      <alignment horizontal="center" vertical="center"/>
    </xf>
    <xf numFmtId="0" fontId="4" fillId="2" borderId="26"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182" fontId="3" fillId="0" borderId="0" xfId="0" applyNumberFormat="1" applyFont="1" applyAlignment="1">
      <alignment horizontal="right" vertical="center" shrinkToFit="1"/>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27" xfId="0" applyFont="1" applyFill="1" applyBorder="1" applyAlignment="1" applyProtection="1">
      <alignment horizontal="left" vertical="center" shrinkToFit="1"/>
      <protection locked="0"/>
    </xf>
    <xf numFmtId="0" fontId="19" fillId="2" borderId="26"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33" fillId="2" borderId="26" xfId="3"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22" fillId="0" borderId="0" xfId="0" applyFont="1" applyAlignment="1">
      <alignment horizontal="center" vertical="center"/>
    </xf>
    <xf numFmtId="0" fontId="8" fillId="2" borderId="9"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26" fillId="0" borderId="3" xfId="0" applyFont="1" applyBorder="1" applyAlignment="1">
      <alignment horizontal="left"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49" fontId="4" fillId="2" borderId="26"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27" xfId="0" applyNumberFormat="1" applyFont="1" applyFill="1" applyBorder="1" applyAlignment="1" applyProtection="1">
      <alignment horizontal="left" vertical="center"/>
      <protection locked="0"/>
    </xf>
    <xf numFmtId="0" fontId="5" fillId="2" borderId="2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5" fillId="2" borderId="26"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27" xfId="0" applyFont="1" applyFill="1" applyBorder="1" applyAlignment="1" applyProtection="1">
      <alignment vertical="center" shrinkToFit="1"/>
      <protection locked="0"/>
    </xf>
    <xf numFmtId="0" fontId="7" fillId="2" borderId="22"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0" borderId="0" xfId="0" applyFont="1" applyAlignment="1">
      <alignment horizontal="right" vertical="center"/>
    </xf>
    <xf numFmtId="0" fontId="7" fillId="0" borderId="24" xfId="0" applyFont="1" applyBorder="1" applyAlignment="1">
      <alignment horizontal="right" vertical="center"/>
    </xf>
    <xf numFmtId="0" fontId="7" fillId="2" borderId="26" xfId="0" applyFont="1" applyFill="1" applyBorder="1" applyAlignment="1" applyProtection="1">
      <alignment horizontal="left" vertical="center"/>
      <protection locked="0"/>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 xfId="0" applyFont="1" applyBorder="1" applyAlignment="1">
      <alignment horizontal="center" vertical="center"/>
    </xf>
    <xf numFmtId="0" fontId="0" fillId="0" borderId="0" xfId="0" applyAlignment="1">
      <alignment horizontal="center" vertical="center"/>
    </xf>
    <xf numFmtId="189" fontId="32" fillId="0" borderId="53" xfId="2" applyNumberFormat="1" applyFont="1" applyBorder="1" applyAlignment="1" applyProtection="1">
      <alignment horizontal="center" vertical="center"/>
      <protection locked="0"/>
    </xf>
    <xf numFmtId="189" fontId="32" fillId="0" borderId="54" xfId="2" applyNumberFormat="1" applyFont="1" applyBorder="1" applyAlignment="1" applyProtection="1">
      <alignment horizontal="center" vertical="center"/>
      <protection locked="0"/>
    </xf>
    <xf numFmtId="189" fontId="32" fillId="0" borderId="28" xfId="2" applyNumberFormat="1" applyFont="1" applyBorder="1" applyAlignment="1" applyProtection="1">
      <alignment horizontal="center" vertical="center"/>
      <protection locked="0"/>
    </xf>
    <xf numFmtId="189" fontId="32" fillId="0" borderId="30" xfId="2" applyNumberFormat="1" applyFont="1" applyBorder="1" applyAlignment="1" applyProtection="1">
      <alignment horizontal="center" vertical="center"/>
      <protection locked="0"/>
    </xf>
    <xf numFmtId="189" fontId="32" fillId="0" borderId="48" xfId="2" applyNumberFormat="1" applyFont="1" applyBorder="1" applyAlignment="1" applyProtection="1">
      <alignment horizontal="center" vertical="center"/>
      <protection locked="0"/>
    </xf>
    <xf numFmtId="189" fontId="32" fillId="0" borderId="49" xfId="2" applyNumberFormat="1" applyFont="1" applyBorder="1" applyAlignment="1" applyProtection="1">
      <alignment horizontal="center" vertical="center"/>
      <protection locked="0"/>
    </xf>
    <xf numFmtId="0" fontId="23" fillId="0" borderId="36" xfId="2" applyFont="1" applyBorder="1" applyAlignment="1">
      <alignment horizontal="center" vertical="center" wrapText="1"/>
    </xf>
    <xf numFmtId="0" fontId="23" fillId="0" borderId="40" xfId="2" applyFont="1" applyBorder="1" applyAlignment="1">
      <alignment horizontal="center" vertical="center" wrapText="1"/>
    </xf>
    <xf numFmtId="0" fontId="23" fillId="0" borderId="43" xfId="2" applyFont="1" applyBorder="1" applyAlignment="1">
      <alignment horizontal="center" vertical="center" wrapText="1"/>
    </xf>
    <xf numFmtId="0" fontId="23" fillId="0" borderId="51" xfId="2" applyFont="1" applyBorder="1" applyAlignment="1">
      <alignment horizontal="center" vertical="center"/>
    </xf>
    <xf numFmtId="0" fontId="23" fillId="0" borderId="52" xfId="2" applyFont="1" applyBorder="1" applyAlignment="1">
      <alignment horizontal="center" vertical="center"/>
    </xf>
    <xf numFmtId="189" fontId="32" fillId="0" borderId="38" xfId="2" applyNumberFormat="1" applyFont="1" applyBorder="1" applyAlignment="1" applyProtection="1">
      <alignment horizontal="center" vertical="center"/>
      <protection locked="0"/>
    </xf>
    <xf numFmtId="189" fontId="32" fillId="0" borderId="39" xfId="2" applyNumberFormat="1" applyFont="1" applyBorder="1" applyAlignment="1" applyProtection="1">
      <alignment horizontal="center" vertical="center"/>
      <protection locked="0"/>
    </xf>
    <xf numFmtId="189" fontId="32" fillId="0" borderId="45" xfId="2" applyNumberFormat="1" applyFont="1" applyBorder="1" applyAlignment="1" applyProtection="1">
      <alignment horizontal="center" vertical="center"/>
      <protection locked="0"/>
    </xf>
    <xf numFmtId="189" fontId="32" fillId="0" borderId="46" xfId="2" applyNumberFormat="1" applyFont="1" applyBorder="1" applyAlignment="1" applyProtection="1">
      <alignment horizontal="center" vertical="center"/>
      <protection locked="0"/>
    </xf>
    <xf numFmtId="0" fontId="23" fillId="0" borderId="36" xfId="2" applyFont="1" applyBorder="1" applyAlignment="1">
      <alignment horizontal="center" vertical="center"/>
    </xf>
    <xf numFmtId="0" fontId="23" fillId="0" borderId="37" xfId="2" applyFont="1" applyBorder="1" applyAlignment="1">
      <alignment horizontal="center" vertical="center"/>
    </xf>
    <xf numFmtId="0" fontId="23" fillId="0" borderId="40" xfId="2" applyFont="1" applyBorder="1" applyAlignment="1">
      <alignment horizontal="center" vertical="center"/>
    </xf>
    <xf numFmtId="0" fontId="23" fillId="0" borderId="41" xfId="2" applyFont="1" applyBorder="1" applyAlignment="1">
      <alignment horizontal="center" vertical="center"/>
    </xf>
    <xf numFmtId="0" fontId="23" fillId="0" borderId="43" xfId="2" applyFont="1" applyBorder="1" applyAlignment="1">
      <alignment horizontal="center" vertical="center"/>
    </xf>
    <xf numFmtId="0" fontId="23" fillId="0" borderId="44" xfId="2" applyFont="1" applyBorder="1" applyAlignment="1">
      <alignment horizontal="center" vertical="center"/>
    </xf>
    <xf numFmtId="0" fontId="23" fillId="0" borderId="38" xfId="2" applyFont="1" applyBorder="1" applyAlignment="1">
      <alignment horizontal="center" vertical="center"/>
    </xf>
    <xf numFmtId="0" fontId="23" fillId="0" borderId="39" xfId="2" applyFont="1" applyBorder="1" applyAlignment="1">
      <alignment horizontal="center" vertical="center"/>
    </xf>
    <xf numFmtId="177" fontId="23" fillId="0" borderId="45" xfId="2" applyNumberFormat="1" applyFont="1" applyBorder="1" applyAlignment="1">
      <alignment horizontal="center" vertical="center"/>
    </xf>
    <xf numFmtId="177" fontId="23" fillId="0" borderId="46" xfId="2" applyNumberFormat="1" applyFont="1" applyBorder="1" applyAlignment="1">
      <alignment horizontal="center" vertical="center"/>
    </xf>
    <xf numFmtId="0" fontId="27" fillId="0" borderId="0" xfId="2" applyFont="1" applyAlignment="1">
      <alignment horizontal="center" vertical="center" wrapText="1"/>
    </xf>
    <xf numFmtId="0" fontId="27" fillId="0" borderId="0" xfId="2" applyFont="1" applyAlignment="1">
      <alignment horizontal="center" vertical="center"/>
    </xf>
    <xf numFmtId="0" fontId="23" fillId="0" borderId="28" xfId="2" applyFont="1" applyBorder="1" applyAlignment="1">
      <alignment horizontal="center" vertical="center"/>
    </xf>
    <xf numFmtId="0" fontId="23" fillId="0" borderId="30" xfId="2" applyFont="1" applyBorder="1" applyAlignment="1">
      <alignment horizontal="center" vertical="center"/>
    </xf>
  </cellXfs>
  <cellStyles count="4">
    <cellStyle name="ハイパーリンク" xfId="3" builtinId="8"/>
    <cellStyle name="標準" xfId="0" builtinId="0"/>
    <cellStyle name="標準 2" xfId="2" xr:uid="{00000000-0005-0000-0000-000002000000}"/>
    <cellStyle name="標準_申込書一式" xfId="1" xr:uid="{00000000-0005-0000-0000-000003000000}"/>
  </cellStyles>
  <dxfs count="10">
    <dxf>
      <font>
        <condense val="0"/>
        <extend val="0"/>
        <color indexed="10"/>
      </font>
    </dxf>
    <dxf>
      <font>
        <condense val="0"/>
        <extend val="0"/>
        <color indexed="10"/>
      </font>
    </dxf>
    <dxf>
      <font>
        <condense val="0"/>
        <extend val="0"/>
        <color indexed="10"/>
      </font>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28575</xdr:colOff>
      <xdr:row>31</xdr:row>
      <xdr:rowOff>0</xdr:rowOff>
    </xdr:from>
    <xdr:to>
      <xdr:col>19</xdr:col>
      <xdr:colOff>476250</xdr:colOff>
      <xdr:row>31</xdr:row>
      <xdr:rowOff>0</xdr:rowOff>
    </xdr:to>
    <xdr:sp macro="" textlink="">
      <xdr:nvSpPr>
        <xdr:cNvPr id="6145" name="Text Box 1">
          <a:extLst>
            <a:ext uri="{FF2B5EF4-FFF2-40B4-BE49-F238E27FC236}">
              <a16:creationId xmlns:a16="http://schemas.microsoft.com/office/drawing/2014/main" id="{00000000-0008-0000-0300-000001180000}"/>
            </a:ext>
          </a:extLst>
        </xdr:cNvPr>
        <xdr:cNvSpPr txBox="1">
          <a:spLocks noChangeArrowheads="1"/>
        </xdr:cNvSpPr>
      </xdr:nvSpPr>
      <xdr:spPr bwMode="auto">
        <a:xfrm>
          <a:off x="11677650" y="970597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37</xdr:row>
      <xdr:rowOff>0</xdr:rowOff>
    </xdr:from>
    <xdr:to>
      <xdr:col>19</xdr:col>
      <xdr:colOff>476250</xdr:colOff>
      <xdr:row>37</xdr:row>
      <xdr:rowOff>0</xdr:rowOff>
    </xdr:to>
    <xdr:sp macro="" textlink="">
      <xdr:nvSpPr>
        <xdr:cNvPr id="6146" name="Text Box 2">
          <a:extLst>
            <a:ext uri="{FF2B5EF4-FFF2-40B4-BE49-F238E27FC236}">
              <a16:creationId xmlns:a16="http://schemas.microsoft.com/office/drawing/2014/main" id="{00000000-0008-0000-0300-000002180000}"/>
            </a:ext>
          </a:extLst>
        </xdr:cNvPr>
        <xdr:cNvSpPr txBox="1">
          <a:spLocks noChangeArrowheads="1"/>
        </xdr:cNvSpPr>
      </xdr:nvSpPr>
      <xdr:spPr bwMode="auto">
        <a:xfrm>
          <a:off x="11677650" y="1077277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37</xdr:row>
      <xdr:rowOff>0</xdr:rowOff>
    </xdr:from>
    <xdr:to>
      <xdr:col>19</xdr:col>
      <xdr:colOff>476250</xdr:colOff>
      <xdr:row>37</xdr:row>
      <xdr:rowOff>0</xdr:rowOff>
    </xdr:to>
    <xdr:sp macro="" textlink="">
      <xdr:nvSpPr>
        <xdr:cNvPr id="6147" name="Text Box 3">
          <a:extLst>
            <a:ext uri="{FF2B5EF4-FFF2-40B4-BE49-F238E27FC236}">
              <a16:creationId xmlns:a16="http://schemas.microsoft.com/office/drawing/2014/main" id="{00000000-0008-0000-0300-000003180000}"/>
            </a:ext>
          </a:extLst>
        </xdr:cNvPr>
        <xdr:cNvSpPr txBox="1">
          <a:spLocks noChangeArrowheads="1"/>
        </xdr:cNvSpPr>
      </xdr:nvSpPr>
      <xdr:spPr bwMode="auto">
        <a:xfrm>
          <a:off x="11677650" y="1077277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28</xdr:row>
      <xdr:rowOff>0</xdr:rowOff>
    </xdr:from>
    <xdr:to>
      <xdr:col>19</xdr:col>
      <xdr:colOff>476250</xdr:colOff>
      <xdr:row>28</xdr:row>
      <xdr:rowOff>0</xdr:rowOff>
    </xdr:to>
    <xdr:sp macro="" textlink="">
      <xdr:nvSpPr>
        <xdr:cNvPr id="6148" name="Text Box 4">
          <a:extLst>
            <a:ext uri="{FF2B5EF4-FFF2-40B4-BE49-F238E27FC236}">
              <a16:creationId xmlns:a16="http://schemas.microsoft.com/office/drawing/2014/main" id="{00000000-0008-0000-0300-000004180000}"/>
            </a:ext>
          </a:extLst>
        </xdr:cNvPr>
        <xdr:cNvSpPr txBox="1">
          <a:spLocks noChangeArrowheads="1"/>
        </xdr:cNvSpPr>
      </xdr:nvSpPr>
      <xdr:spPr bwMode="auto">
        <a:xfrm>
          <a:off x="11677650" y="936307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62</xdr:row>
      <xdr:rowOff>0</xdr:rowOff>
    </xdr:from>
    <xdr:to>
      <xdr:col>19</xdr:col>
      <xdr:colOff>476250</xdr:colOff>
      <xdr:row>62</xdr:row>
      <xdr:rowOff>0</xdr:rowOff>
    </xdr:to>
    <xdr:sp macro="" textlink="">
      <xdr:nvSpPr>
        <xdr:cNvPr id="6149" name="Text Box 5">
          <a:extLst>
            <a:ext uri="{FF2B5EF4-FFF2-40B4-BE49-F238E27FC236}">
              <a16:creationId xmlns:a16="http://schemas.microsoft.com/office/drawing/2014/main" id="{00000000-0008-0000-0300-000005180000}"/>
            </a:ext>
          </a:extLst>
        </xdr:cNvPr>
        <xdr:cNvSpPr txBox="1">
          <a:spLocks noChangeArrowheads="1"/>
        </xdr:cNvSpPr>
      </xdr:nvSpPr>
      <xdr:spPr bwMode="auto">
        <a:xfrm>
          <a:off x="11677650" y="1509712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62</xdr:row>
      <xdr:rowOff>0</xdr:rowOff>
    </xdr:from>
    <xdr:to>
      <xdr:col>19</xdr:col>
      <xdr:colOff>476250</xdr:colOff>
      <xdr:row>62</xdr:row>
      <xdr:rowOff>0</xdr:rowOff>
    </xdr:to>
    <xdr:sp macro="" textlink="">
      <xdr:nvSpPr>
        <xdr:cNvPr id="6150" name="Text Box 6">
          <a:extLst>
            <a:ext uri="{FF2B5EF4-FFF2-40B4-BE49-F238E27FC236}">
              <a16:creationId xmlns:a16="http://schemas.microsoft.com/office/drawing/2014/main" id="{00000000-0008-0000-0300-000006180000}"/>
            </a:ext>
          </a:extLst>
        </xdr:cNvPr>
        <xdr:cNvSpPr txBox="1">
          <a:spLocks noChangeArrowheads="1"/>
        </xdr:cNvSpPr>
      </xdr:nvSpPr>
      <xdr:spPr bwMode="auto">
        <a:xfrm>
          <a:off x="11677650" y="1509712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62</xdr:row>
      <xdr:rowOff>0</xdr:rowOff>
    </xdr:from>
    <xdr:to>
      <xdr:col>19</xdr:col>
      <xdr:colOff>476250</xdr:colOff>
      <xdr:row>62</xdr:row>
      <xdr:rowOff>0</xdr:rowOff>
    </xdr:to>
    <xdr:sp macro="" textlink="">
      <xdr:nvSpPr>
        <xdr:cNvPr id="6151" name="Text Box 7">
          <a:extLst>
            <a:ext uri="{FF2B5EF4-FFF2-40B4-BE49-F238E27FC236}">
              <a16:creationId xmlns:a16="http://schemas.microsoft.com/office/drawing/2014/main" id="{00000000-0008-0000-0300-000007180000}"/>
            </a:ext>
          </a:extLst>
        </xdr:cNvPr>
        <xdr:cNvSpPr txBox="1">
          <a:spLocks noChangeArrowheads="1"/>
        </xdr:cNvSpPr>
      </xdr:nvSpPr>
      <xdr:spPr bwMode="auto">
        <a:xfrm>
          <a:off x="11677650" y="1509712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62</xdr:row>
      <xdr:rowOff>0</xdr:rowOff>
    </xdr:from>
    <xdr:to>
      <xdr:col>19</xdr:col>
      <xdr:colOff>476250</xdr:colOff>
      <xdr:row>62</xdr:row>
      <xdr:rowOff>0</xdr:rowOff>
    </xdr:to>
    <xdr:sp macro="" textlink="">
      <xdr:nvSpPr>
        <xdr:cNvPr id="6152" name="Text Box 8">
          <a:extLst>
            <a:ext uri="{FF2B5EF4-FFF2-40B4-BE49-F238E27FC236}">
              <a16:creationId xmlns:a16="http://schemas.microsoft.com/office/drawing/2014/main" id="{00000000-0008-0000-0300-000008180000}"/>
            </a:ext>
          </a:extLst>
        </xdr:cNvPr>
        <xdr:cNvSpPr txBox="1">
          <a:spLocks noChangeArrowheads="1"/>
        </xdr:cNvSpPr>
      </xdr:nvSpPr>
      <xdr:spPr bwMode="auto">
        <a:xfrm>
          <a:off x="11677650" y="1509712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60</xdr:row>
      <xdr:rowOff>0</xdr:rowOff>
    </xdr:from>
    <xdr:to>
      <xdr:col>19</xdr:col>
      <xdr:colOff>476250</xdr:colOff>
      <xdr:row>60</xdr:row>
      <xdr:rowOff>0</xdr:rowOff>
    </xdr:to>
    <xdr:sp macro="" textlink="">
      <xdr:nvSpPr>
        <xdr:cNvPr id="6153" name="Text Box 9">
          <a:extLst>
            <a:ext uri="{FF2B5EF4-FFF2-40B4-BE49-F238E27FC236}">
              <a16:creationId xmlns:a16="http://schemas.microsoft.com/office/drawing/2014/main" id="{00000000-0008-0000-0300-000009180000}"/>
            </a:ext>
          </a:extLst>
        </xdr:cNvPr>
        <xdr:cNvSpPr txBox="1">
          <a:spLocks noChangeArrowheads="1"/>
        </xdr:cNvSpPr>
      </xdr:nvSpPr>
      <xdr:spPr bwMode="auto">
        <a:xfrm>
          <a:off x="11677650" y="1485900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19</xdr:col>
      <xdr:colOff>28575</xdr:colOff>
      <xdr:row>57</xdr:row>
      <xdr:rowOff>0</xdr:rowOff>
    </xdr:from>
    <xdr:to>
      <xdr:col>19</xdr:col>
      <xdr:colOff>476250</xdr:colOff>
      <xdr:row>57</xdr:row>
      <xdr:rowOff>0</xdr:rowOff>
    </xdr:to>
    <xdr:sp macro="" textlink="">
      <xdr:nvSpPr>
        <xdr:cNvPr id="6154" name="Text Box 10">
          <a:extLst>
            <a:ext uri="{FF2B5EF4-FFF2-40B4-BE49-F238E27FC236}">
              <a16:creationId xmlns:a16="http://schemas.microsoft.com/office/drawing/2014/main" id="{00000000-0008-0000-0300-00000A180000}"/>
            </a:ext>
          </a:extLst>
        </xdr:cNvPr>
        <xdr:cNvSpPr txBox="1">
          <a:spLocks noChangeArrowheads="1"/>
        </xdr:cNvSpPr>
      </xdr:nvSpPr>
      <xdr:spPr bwMode="auto">
        <a:xfrm>
          <a:off x="11677650" y="14601825"/>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出場種目</a:t>
          </a:r>
        </a:p>
      </xdr:txBody>
    </xdr:sp>
    <xdr:clientData/>
  </xdr:twoCellAnchor>
  <xdr:twoCellAnchor>
    <xdr:from>
      <xdr:col>0</xdr:col>
      <xdr:colOff>241300</xdr:colOff>
      <xdr:row>6</xdr:row>
      <xdr:rowOff>104775</xdr:rowOff>
    </xdr:from>
    <xdr:to>
      <xdr:col>11</xdr:col>
      <xdr:colOff>260350</xdr:colOff>
      <xdr:row>14</xdr:row>
      <xdr:rowOff>292100</xdr:rowOff>
    </xdr:to>
    <xdr:sp macro="" textlink="">
      <xdr:nvSpPr>
        <xdr:cNvPr id="6155" name="Text Box 11">
          <a:extLst>
            <a:ext uri="{FF2B5EF4-FFF2-40B4-BE49-F238E27FC236}">
              <a16:creationId xmlns:a16="http://schemas.microsoft.com/office/drawing/2014/main" id="{00000000-0008-0000-0300-00000B180000}"/>
            </a:ext>
          </a:extLst>
        </xdr:cNvPr>
        <xdr:cNvSpPr txBox="1">
          <a:spLocks noChangeArrowheads="1"/>
        </xdr:cNvSpPr>
      </xdr:nvSpPr>
      <xdr:spPr bwMode="auto">
        <a:xfrm>
          <a:off x="241300" y="1806575"/>
          <a:ext cx="5441950" cy="3578225"/>
        </a:xfrm>
        <a:prstGeom prst="rect">
          <a:avLst/>
        </a:prstGeom>
        <a:noFill/>
        <a:ln w="9525" algn="ctr">
          <a:noFill/>
          <a:miter lim="800000"/>
          <a:headEnd/>
          <a:tailEnd/>
        </a:ln>
        <a:effectLst/>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Ｐゴシック"/>
              <a:ea typeface="ＭＳ Ｐゴシック"/>
            </a:rPr>
            <a:t>　</a:t>
          </a:r>
          <a:r>
            <a:rPr lang="ja-JP" altLang="en-US" sz="1400" b="0" i="0" strike="noStrike">
              <a:solidFill>
                <a:srgbClr val="000000"/>
              </a:solidFill>
              <a:latin typeface="ＭＳ Ｐゴシック"/>
              <a:ea typeface="ＭＳ Ｐゴシック"/>
            </a:rPr>
            <a:t>私は</a:t>
          </a:r>
          <a:r>
            <a:rPr lang="en-US" altLang="ja-JP" sz="1400" b="0" i="0" strike="noStrike">
              <a:solidFill>
                <a:srgbClr val="000000"/>
              </a:solidFill>
              <a:latin typeface="ＭＳ Ｐゴシック"/>
              <a:ea typeface="ＭＳ Ｐゴシック"/>
            </a:rPr>
            <a:t>FIA</a:t>
          </a:r>
          <a:r>
            <a:rPr lang="ja-JP" altLang="en-US" sz="1400" b="0" i="0" strike="noStrike">
              <a:solidFill>
                <a:srgbClr val="000000"/>
              </a:solidFill>
              <a:latin typeface="ＭＳ Ｐゴシック"/>
              <a:ea typeface="ＭＳ Ｐゴシック"/>
            </a:rPr>
            <a:t>マスターズスイミング選手権大会２０１１出場にあたり、</a:t>
          </a:r>
        </a:p>
        <a:p>
          <a:pPr algn="l" rtl="0">
            <a:lnSpc>
              <a:spcPts val="1400"/>
            </a:lnSpc>
            <a:defRPr sz="1000"/>
          </a:pPr>
          <a:r>
            <a:rPr lang="ja-JP" altLang="en-US" sz="1400" b="0" i="0" strike="noStrike">
              <a:solidFill>
                <a:srgbClr val="000000"/>
              </a:solidFill>
              <a:latin typeface="ＭＳ Ｐゴシック"/>
              <a:ea typeface="ＭＳ Ｐゴシック"/>
            </a:rPr>
            <a:t>下記の事項を誓約します。</a:t>
          </a:r>
        </a:p>
        <a:p>
          <a:pPr algn="l" rtl="0">
            <a:lnSpc>
              <a:spcPts val="1400"/>
            </a:lnSpc>
            <a:defRPr sz="1000"/>
          </a:pPr>
          <a:endParaRPr lang="ja-JP" altLang="en-US" sz="1400" b="0" i="0" strike="noStrike">
            <a:solidFill>
              <a:srgbClr val="000000"/>
            </a:solidFill>
            <a:latin typeface="ＭＳ Ｐゴシック"/>
            <a:ea typeface="ＭＳ Ｐゴシック"/>
          </a:endParaRPr>
        </a:p>
        <a:p>
          <a:pPr algn="l" rtl="0">
            <a:lnSpc>
              <a:spcPts val="1400"/>
            </a:lnSpc>
            <a:defRPr sz="1000"/>
          </a:pPr>
          <a:endParaRPr lang="ja-JP" altLang="en-US" sz="1400" b="0" i="0" strike="noStrike">
            <a:solidFill>
              <a:srgbClr val="000000"/>
            </a:solidFill>
            <a:latin typeface="ＭＳ Ｐゴシック"/>
            <a:ea typeface="ＭＳ Ｐゴシック"/>
          </a:endParaRPr>
        </a:p>
        <a:p>
          <a:pPr algn="l" rtl="0">
            <a:lnSpc>
              <a:spcPts val="1400"/>
            </a:lnSpc>
            <a:defRPr sz="1000"/>
          </a:pPr>
          <a:r>
            <a:rPr lang="ja-JP" altLang="en-US" sz="1400" b="0" i="0" strike="noStrike">
              <a:solidFill>
                <a:srgbClr val="000000"/>
              </a:solidFill>
              <a:latin typeface="ＭＳ Ｐゴシック"/>
              <a:ea typeface="ＭＳ Ｐゴシック"/>
            </a:rPr>
            <a:t>１．私は、今大会出場にあたり、健康管理に十分配慮し、健康に</a:t>
          </a:r>
        </a:p>
        <a:p>
          <a:pPr algn="l" rtl="0">
            <a:lnSpc>
              <a:spcPts val="1400"/>
            </a:lnSpc>
            <a:defRPr sz="1000"/>
          </a:pPr>
          <a:r>
            <a:rPr lang="ja-JP" altLang="en-US" sz="1400" b="0" i="0" strike="noStrike">
              <a:solidFill>
                <a:srgbClr val="000000"/>
              </a:solidFill>
              <a:latin typeface="ＭＳ Ｐゴシック"/>
              <a:ea typeface="ＭＳ Ｐゴシック"/>
            </a:rPr>
            <a:t>　　ついてはなんら異常がないことを誓約します。</a:t>
          </a:r>
        </a:p>
        <a:p>
          <a:pPr algn="l" rtl="0">
            <a:lnSpc>
              <a:spcPts val="1400"/>
            </a:lnSpc>
            <a:defRPr sz="1000"/>
          </a:pPr>
          <a:endParaRPr lang="ja-JP" altLang="en-US" sz="1400" b="0" i="0" strike="noStrike">
            <a:solidFill>
              <a:srgbClr val="000000"/>
            </a:solidFill>
            <a:latin typeface="ＭＳ Ｐゴシック"/>
            <a:ea typeface="ＭＳ Ｐゴシック"/>
          </a:endParaRPr>
        </a:p>
        <a:p>
          <a:pPr algn="l" rtl="0">
            <a:lnSpc>
              <a:spcPts val="1400"/>
            </a:lnSpc>
            <a:defRPr sz="1000"/>
          </a:pPr>
          <a:r>
            <a:rPr lang="ja-JP" altLang="en-US" sz="1400" b="0" i="0" strike="noStrike">
              <a:solidFill>
                <a:srgbClr val="000000"/>
              </a:solidFill>
              <a:latin typeface="ＭＳ Ｐゴシック"/>
              <a:ea typeface="ＭＳ Ｐゴシック"/>
            </a:rPr>
            <a:t>２．私は、今大会開催中の事故については、自己の責任において</a:t>
          </a:r>
        </a:p>
        <a:p>
          <a:pPr algn="l" rtl="0">
            <a:lnSpc>
              <a:spcPts val="1400"/>
            </a:lnSpc>
            <a:defRPr sz="1000"/>
          </a:pPr>
          <a:r>
            <a:rPr lang="ja-JP" altLang="en-US" sz="1400" b="0" i="0" strike="noStrike">
              <a:solidFill>
                <a:srgbClr val="000000"/>
              </a:solidFill>
              <a:latin typeface="ＭＳ Ｐゴシック"/>
              <a:ea typeface="ＭＳ Ｐゴシック"/>
            </a:rPr>
            <a:t>　　処理し、主催者側の責任を問いません。</a:t>
          </a:r>
        </a:p>
        <a:p>
          <a:pPr algn="l" rtl="0">
            <a:lnSpc>
              <a:spcPts val="1400"/>
            </a:lnSpc>
            <a:defRPr sz="1000"/>
          </a:pPr>
          <a:endParaRPr lang="ja-JP" altLang="en-US" sz="1400" b="0" i="0" strike="noStrike">
            <a:solidFill>
              <a:srgbClr val="000000"/>
            </a:solidFill>
            <a:latin typeface="ＭＳ Ｐゴシック"/>
            <a:ea typeface="ＭＳ Ｐゴシック"/>
          </a:endParaRPr>
        </a:p>
        <a:p>
          <a:pPr algn="l" rtl="0">
            <a:lnSpc>
              <a:spcPts val="1400"/>
            </a:lnSpc>
            <a:defRPr sz="1000"/>
          </a:pPr>
          <a:r>
            <a:rPr lang="ja-JP" altLang="en-US" sz="1400" b="0" i="0" strike="noStrike">
              <a:solidFill>
                <a:srgbClr val="000000"/>
              </a:solidFill>
              <a:latin typeface="ＭＳ Ｐゴシック"/>
              <a:ea typeface="ＭＳ Ｐゴシック"/>
            </a:rPr>
            <a:t>３．私は、今大会要項記載の「個人情報の取り扱い」について</a:t>
          </a:r>
        </a:p>
        <a:p>
          <a:pPr algn="l" rtl="0">
            <a:lnSpc>
              <a:spcPts val="1400"/>
            </a:lnSpc>
            <a:defRPr sz="1000"/>
          </a:pPr>
          <a:r>
            <a:rPr lang="ja-JP" altLang="en-US" sz="1400" b="0" i="0" strike="noStrike">
              <a:solidFill>
                <a:srgbClr val="000000"/>
              </a:solidFill>
              <a:latin typeface="ＭＳ Ｐゴシック"/>
              <a:ea typeface="ＭＳ Ｐゴシック"/>
            </a:rPr>
            <a:t>　　同意いたします。</a:t>
          </a:r>
        </a:p>
        <a:p>
          <a:pPr algn="l" rtl="0">
            <a:lnSpc>
              <a:spcPts val="1400"/>
            </a:lnSpc>
            <a:defRPr sz="1000"/>
          </a:pPr>
          <a:endParaRPr lang="ja-JP" altLang="en-US" sz="1400" b="0" i="0" strike="noStrike">
            <a:solidFill>
              <a:srgbClr val="000000"/>
            </a:solidFill>
            <a:latin typeface="ＭＳ Ｐゴシック"/>
            <a:ea typeface="ＭＳ Ｐゴシック"/>
          </a:endParaRPr>
        </a:p>
        <a:p>
          <a:pPr algn="l" rtl="0">
            <a:lnSpc>
              <a:spcPts val="1400"/>
            </a:lnSpc>
            <a:defRPr sz="1000"/>
          </a:pPr>
          <a:r>
            <a:rPr lang="ja-JP" altLang="en-US" sz="1400" b="0" i="0" strike="noStrike">
              <a:solidFill>
                <a:srgbClr val="000000"/>
              </a:solidFill>
              <a:latin typeface="ＭＳ Ｐゴシック"/>
              <a:ea typeface="ＭＳ Ｐゴシック"/>
            </a:rPr>
            <a:t>４．私は、ホームページに競技結果を掲載することを同意いた</a:t>
          </a:r>
        </a:p>
        <a:p>
          <a:pPr algn="l" rtl="0">
            <a:lnSpc>
              <a:spcPts val="1400"/>
            </a:lnSpc>
            <a:defRPr sz="1000"/>
          </a:pPr>
          <a:r>
            <a:rPr lang="ja-JP" altLang="en-US" sz="1400" b="0" i="0" strike="noStrike">
              <a:solidFill>
                <a:srgbClr val="000000"/>
              </a:solidFill>
              <a:latin typeface="ＭＳ Ｐゴシック"/>
              <a:ea typeface="ＭＳ Ｐゴシック"/>
            </a:rPr>
            <a:t>　 　します。　　　　　　　　　　　　　　　　　　</a:t>
          </a:r>
        </a:p>
        <a:p>
          <a:pPr algn="l" rtl="0">
            <a:lnSpc>
              <a:spcPts val="1200"/>
            </a:lnSpc>
            <a:defRPr sz="1000"/>
          </a:pPr>
          <a:r>
            <a:rPr lang="ja-JP" altLang="en-US" sz="1200" b="0" i="0" strike="noStrike">
              <a:solidFill>
                <a:srgbClr val="000000"/>
              </a:solidFill>
              <a:latin typeface="ＭＳ Ｐゴシック"/>
              <a:ea typeface="ＭＳ Ｐゴシック"/>
            </a:rPr>
            <a:t>　　　　　　　　　　　　　　　　　　　　　　　　　　　　　　　　</a:t>
          </a:r>
        </a:p>
        <a:p>
          <a:pPr algn="l" rtl="0">
            <a:lnSpc>
              <a:spcPts val="1200"/>
            </a:lnSpc>
            <a:defRPr sz="1000"/>
          </a:pPr>
          <a:endParaRPr lang="ja-JP" altLang="en-US" sz="1200" b="0" i="0" strike="noStrike">
            <a:solidFill>
              <a:srgbClr val="000000"/>
            </a:solidFill>
            <a:latin typeface="ＭＳ Ｐゴシック"/>
            <a:ea typeface="ＭＳ Ｐゴシック"/>
          </a:endParaRPr>
        </a:p>
        <a:p>
          <a:pPr algn="l" rtl="0">
            <a:lnSpc>
              <a:spcPts val="1200"/>
            </a:lnSpc>
            <a:defRPr sz="1000"/>
          </a:pPr>
          <a:endParaRPr lang="ja-JP" altLang="en-US" sz="1200" b="0" i="0" strike="noStrike">
            <a:solidFill>
              <a:srgbClr val="000000"/>
            </a:solidFill>
            <a:latin typeface="ＭＳ Ｐゴシック"/>
            <a:ea typeface="ＭＳ Ｐゴシック"/>
          </a:endParaRPr>
        </a:p>
        <a:p>
          <a:pPr algn="l" rtl="0">
            <a:lnSpc>
              <a:spcPts val="1200"/>
            </a:lnSpc>
            <a:defRPr sz="1000"/>
          </a:pPr>
          <a:endParaRPr lang="ja-JP" altLang="en-US" sz="1200" b="0" i="0" strike="noStrike">
            <a:solidFill>
              <a:srgbClr val="000000"/>
            </a:solidFill>
            <a:latin typeface="ＭＳ Ｐゴシック"/>
            <a:ea typeface="ＭＳ Ｐゴシック"/>
          </a:endParaRPr>
        </a:p>
        <a:p>
          <a:pPr algn="l" rtl="0">
            <a:lnSpc>
              <a:spcPts val="1200"/>
            </a:lnSpc>
            <a:defRPr sz="1000"/>
          </a:pPr>
          <a:endParaRPr lang="ja-JP" altLang="en-US" sz="1200" b="0" i="0" strike="noStrike">
            <a:solidFill>
              <a:srgbClr val="000000"/>
            </a:solidFill>
            <a:latin typeface="ＭＳ Ｐゴシック"/>
            <a:ea typeface="ＭＳ Ｐゴシック"/>
          </a:endParaRPr>
        </a:p>
        <a:p>
          <a:pPr algn="l" rtl="0">
            <a:lnSpc>
              <a:spcPts val="12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editAs="oneCell">
    <xdr:from>
      <xdr:col>10</xdr:col>
      <xdr:colOff>142875</xdr:colOff>
      <xdr:row>2</xdr:row>
      <xdr:rowOff>152400</xdr:rowOff>
    </xdr:from>
    <xdr:to>
      <xdr:col>14</xdr:col>
      <xdr:colOff>600075</xdr:colOff>
      <xdr:row>3</xdr:row>
      <xdr:rowOff>180975</xdr:rowOff>
    </xdr:to>
    <xdr:sp macro="" textlink="">
      <xdr:nvSpPr>
        <xdr:cNvPr id="6156" name="Text Box 12">
          <a:extLst>
            <a:ext uri="{FF2B5EF4-FFF2-40B4-BE49-F238E27FC236}">
              <a16:creationId xmlns:a16="http://schemas.microsoft.com/office/drawing/2014/main" id="{00000000-0008-0000-0300-00000C180000}"/>
            </a:ext>
          </a:extLst>
        </xdr:cNvPr>
        <xdr:cNvSpPr txBox="1">
          <a:spLocks noChangeArrowheads="1"/>
        </xdr:cNvSpPr>
      </xdr:nvSpPr>
      <xdr:spPr bwMode="auto">
        <a:xfrm>
          <a:off x="5172075" y="600075"/>
          <a:ext cx="3333750" cy="3238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（社）日本マスターズ水泳協会・チーム登録Ｎｏ</a:t>
          </a:r>
        </a:p>
      </xdr:txBody>
    </xdr:sp>
    <xdr:clientData/>
  </xdr:twoCellAnchor>
  <xdr:oneCellAnchor>
    <xdr:from>
      <xdr:col>1</xdr:col>
      <xdr:colOff>352425</xdr:colOff>
      <xdr:row>3</xdr:row>
      <xdr:rowOff>114300</xdr:rowOff>
    </xdr:from>
    <xdr:ext cx="2562496" cy="218586"/>
    <xdr:sp macro="" textlink="">
      <xdr:nvSpPr>
        <xdr:cNvPr id="6157" name="Text Box 13">
          <a:extLst>
            <a:ext uri="{FF2B5EF4-FFF2-40B4-BE49-F238E27FC236}">
              <a16:creationId xmlns:a16="http://schemas.microsoft.com/office/drawing/2014/main" id="{00000000-0008-0000-0300-00000D180000}"/>
            </a:ext>
          </a:extLst>
        </xdr:cNvPr>
        <xdr:cNvSpPr txBox="1">
          <a:spLocks noChangeArrowheads="1"/>
        </xdr:cNvSpPr>
      </xdr:nvSpPr>
      <xdr:spPr bwMode="auto">
        <a:xfrm>
          <a:off x="835025" y="863600"/>
          <a:ext cx="2562496" cy="218586"/>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1200" b="0" i="0" strike="noStrike">
              <a:solidFill>
                <a:srgbClr val="000000"/>
              </a:solidFill>
              <a:latin typeface="ＭＳ Ｐゴシック"/>
              <a:ea typeface="ＭＳ Ｐゴシック"/>
            </a:rPr>
            <a:t>大 会 会 長　　　　　　　藤原　達治郎 殿</a:t>
          </a:r>
        </a:p>
      </xdr:txBody>
    </xdr:sp>
    <xdr:clientData/>
  </xdr:oneCellAnchor>
  <xdr:twoCellAnchor>
    <xdr:from>
      <xdr:col>11</xdr:col>
      <xdr:colOff>114300</xdr:colOff>
      <xdr:row>17</xdr:row>
      <xdr:rowOff>200025</xdr:rowOff>
    </xdr:from>
    <xdr:to>
      <xdr:col>15</xdr:col>
      <xdr:colOff>1619250</xdr:colOff>
      <xdr:row>19</xdr:row>
      <xdr:rowOff>279400</xdr:rowOff>
    </xdr:to>
    <xdr:sp macro="" textlink="" fLocksText="0">
      <xdr:nvSpPr>
        <xdr:cNvPr id="6158" name="Text Box 14">
          <a:extLst>
            <a:ext uri="{FF2B5EF4-FFF2-40B4-BE49-F238E27FC236}">
              <a16:creationId xmlns:a16="http://schemas.microsoft.com/office/drawing/2014/main" id="{00000000-0008-0000-0300-00000E180000}"/>
            </a:ext>
          </a:extLst>
        </xdr:cNvPr>
        <xdr:cNvSpPr txBox="1">
          <a:spLocks noChangeArrowheads="1"/>
        </xdr:cNvSpPr>
      </xdr:nvSpPr>
      <xdr:spPr bwMode="auto">
        <a:xfrm>
          <a:off x="5537200" y="6626225"/>
          <a:ext cx="4705350" cy="1044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捺印は必ず印鑑をお願いします。</a:t>
          </a:r>
        </a:p>
        <a:p>
          <a:pPr lvl="0"/>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r>
            <a:rPr lang="ja-JP" altLang="en-US" sz="1100" b="1" u="sng">
              <a:latin typeface="+mn-lt"/>
              <a:ea typeface="+mn-ea"/>
              <a:cs typeface="+mn-cs"/>
            </a:rPr>
            <a:t>誓約書は印刷し、署名押印をいただき、郵送にて必ず１月末日までに「ＦＩＡ</a:t>
          </a:r>
          <a:endParaRPr lang="en-US" altLang="ja-JP" sz="1100" b="1" u="sng">
            <a:latin typeface="+mn-lt"/>
            <a:ea typeface="+mn-ea"/>
            <a:cs typeface="+mn-cs"/>
          </a:endParaRPr>
        </a:p>
        <a:p>
          <a:pPr lvl="0"/>
          <a:r>
            <a:rPr lang="ja-JP" altLang="en-US" sz="1100" b="1" u="none">
              <a:latin typeface="+mn-lt"/>
              <a:ea typeface="+mn-ea"/>
              <a:cs typeface="+mn-cs"/>
            </a:rPr>
            <a:t>　　</a:t>
          </a:r>
          <a:r>
            <a:rPr lang="ja-JP" altLang="en-US" sz="1100" b="1" u="none" baseline="0">
              <a:latin typeface="+mn-lt"/>
              <a:ea typeface="+mn-ea"/>
              <a:cs typeface="+mn-cs"/>
            </a:rPr>
            <a:t> </a:t>
          </a:r>
          <a:r>
            <a:rPr lang="ja-JP" altLang="en-US" sz="1100" b="1" u="sng">
              <a:latin typeface="+mn-lt"/>
              <a:ea typeface="+mn-ea"/>
              <a:cs typeface="+mn-cs"/>
            </a:rPr>
            <a:t>マスターズスイミング選手権大会２０１１」事務局までお送り下さい。</a:t>
          </a:r>
          <a:r>
            <a:rPr lang="ja-JP" altLang="en-US" sz="1100" b="1">
              <a:latin typeface="+mn-lt"/>
              <a:ea typeface="+mn-ea"/>
              <a:cs typeface="+mn-cs"/>
            </a:rPr>
            <a:t>　</a:t>
          </a:r>
          <a:endParaRPr lang="en-US" altLang="ja-JP" sz="1100" b="1">
            <a:latin typeface="+mn-lt"/>
            <a:ea typeface="+mn-ea"/>
            <a:cs typeface="+mn-cs"/>
          </a:endParaRPr>
        </a:p>
        <a:p>
          <a:pPr lvl="0">
            <a:lnSpc>
              <a:spcPts val="1300"/>
            </a:lnSpc>
          </a:pPr>
          <a:r>
            <a:rPr lang="ja-JP" altLang="en-US" sz="1100" b="0" i="0" strike="noStrike">
              <a:solidFill>
                <a:srgbClr val="000000"/>
              </a:solidFill>
              <a:latin typeface="ＭＳ Ｐゴシック"/>
              <a:ea typeface="ＭＳ Ｐゴシック"/>
            </a:rPr>
            <a:t>　　（誓約書がないと参加できません。）</a:t>
          </a:r>
        </a:p>
        <a:p>
          <a:pPr algn="l"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足りない場合は、コピーしてご使用ください。</a:t>
          </a:r>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G64"/>
  <sheetViews>
    <sheetView showGridLines="0" tabSelected="1" workbookViewId="0">
      <selection activeCell="Q4" sqref="Q4:V4"/>
    </sheetView>
  </sheetViews>
  <sheetFormatPr defaultRowHeight="22.5" customHeight="1"/>
  <cols>
    <col min="1" max="1" width="5.28515625" style="4" customWidth="1"/>
    <col min="2" max="2" width="22.5703125" style="4" customWidth="1"/>
    <col min="3" max="27" width="3.7109375" style="4" customWidth="1"/>
    <col min="28" max="28" width="13" style="4" customWidth="1"/>
    <col min="29" max="33" width="9.140625" style="4" hidden="1" customWidth="1"/>
    <col min="34" max="35" width="9.140625" style="4" customWidth="1"/>
    <col min="36" max="16384" width="9.140625" style="4"/>
  </cols>
  <sheetData>
    <row r="1" spans="2:32" ht="14.25">
      <c r="B1" s="2" t="s">
        <v>316</v>
      </c>
      <c r="C1" s="2"/>
      <c r="D1" s="2"/>
      <c r="E1" s="2"/>
      <c r="F1" s="2"/>
      <c r="G1" s="2"/>
      <c r="H1" s="2"/>
      <c r="I1" s="2"/>
      <c r="J1" s="2"/>
      <c r="U1" s="212" t="s">
        <v>91</v>
      </c>
      <c r="V1" s="213"/>
      <c r="W1" s="213"/>
      <c r="X1" s="214"/>
    </row>
    <row r="2" spans="2:32" ht="14.25">
      <c r="B2" s="1" t="s">
        <v>317</v>
      </c>
      <c r="C2" s="1"/>
      <c r="D2" s="1"/>
      <c r="E2" s="1"/>
      <c r="F2" s="1"/>
      <c r="G2" s="1"/>
      <c r="H2" s="1"/>
      <c r="I2" s="1"/>
      <c r="J2" s="1"/>
      <c r="P2" s="6" t="s">
        <v>77</v>
      </c>
      <c r="Q2" s="6"/>
      <c r="R2" s="6"/>
      <c r="S2" s="6"/>
      <c r="T2" s="6"/>
      <c r="U2" s="6"/>
      <c r="V2" s="6"/>
      <c r="W2" s="6"/>
    </row>
    <row r="3" spans="2:32" ht="14.25">
      <c r="B3" s="1" t="s">
        <v>298</v>
      </c>
      <c r="C3" s="1"/>
      <c r="D3" s="1"/>
      <c r="E3" s="1"/>
      <c r="F3" s="1"/>
      <c r="G3" s="1"/>
      <c r="H3" s="1"/>
      <c r="I3" s="1"/>
      <c r="J3" s="1"/>
      <c r="T3" s="159"/>
      <c r="U3" s="159"/>
      <c r="V3" s="159"/>
      <c r="W3" s="159"/>
      <c r="X3" s="159"/>
    </row>
    <row r="4" spans="2:32" ht="19.5" customHeight="1">
      <c r="B4" s="155" t="s">
        <v>0</v>
      </c>
      <c r="C4" s="156"/>
      <c r="D4" s="156"/>
      <c r="E4" s="156"/>
      <c r="F4" s="156"/>
      <c r="G4" s="156"/>
      <c r="H4" s="156"/>
      <c r="I4" s="156"/>
      <c r="J4" s="156"/>
      <c r="P4" s="34" t="s">
        <v>2</v>
      </c>
      <c r="Q4" s="215"/>
      <c r="R4" s="216"/>
      <c r="S4" s="216"/>
      <c r="T4" s="216"/>
      <c r="U4" s="216"/>
      <c r="V4" s="217"/>
      <c r="W4" s="32"/>
      <c r="AB4" s="12" t="str">
        <f>IF(C4="","",C4&amp;D4&amp;E4&amp;F4&amp;G4&amp;H4)</f>
        <v/>
      </c>
    </row>
    <row r="5" spans="2:32" ht="9" customHeight="1">
      <c r="B5" s="2"/>
    </row>
    <row r="6" spans="2:32" ht="19.5" customHeight="1">
      <c r="B6" s="34" t="s">
        <v>1</v>
      </c>
      <c r="C6" s="218"/>
      <c r="D6" s="219"/>
      <c r="E6" s="219"/>
      <c r="F6" s="219"/>
      <c r="G6" s="219"/>
      <c r="H6" s="219"/>
      <c r="I6" s="219"/>
      <c r="J6" s="219"/>
      <c r="K6" s="219"/>
      <c r="L6" s="219"/>
      <c r="M6" s="219"/>
      <c r="N6" s="219"/>
      <c r="O6" s="219"/>
      <c r="P6" s="219"/>
      <c r="Q6" s="219"/>
      <c r="R6" s="219"/>
      <c r="S6" s="219"/>
      <c r="T6" s="219"/>
      <c r="U6" s="219"/>
      <c r="V6" s="219"/>
      <c r="W6" s="220"/>
    </row>
    <row r="7" spans="2:32" ht="9" customHeight="1">
      <c r="B7" s="2"/>
    </row>
    <row r="8" spans="2:32" ht="14.25" customHeight="1">
      <c r="B8" s="37" t="s">
        <v>31</v>
      </c>
      <c r="C8" s="221"/>
      <c r="D8" s="222"/>
      <c r="E8" s="222"/>
      <c r="F8" s="222"/>
      <c r="G8" s="222"/>
      <c r="H8" s="222"/>
      <c r="I8" s="222"/>
      <c r="J8" s="222"/>
      <c r="K8" s="223"/>
      <c r="M8" s="2"/>
      <c r="AB8" s="128"/>
      <c r="AD8" s="132">
        <v>1</v>
      </c>
      <c r="AE8" s="132" t="s">
        <v>204</v>
      </c>
      <c r="AF8" s="133" t="s">
        <v>205</v>
      </c>
    </row>
    <row r="9" spans="2:32" ht="14.25" hidden="1" customHeight="1">
      <c r="B9" s="37"/>
      <c r="C9" s="102"/>
      <c r="D9" s="101"/>
      <c r="E9" s="101"/>
      <c r="F9" s="101"/>
      <c r="G9" s="101"/>
      <c r="H9" s="101"/>
      <c r="I9" s="101"/>
      <c r="J9" s="101"/>
      <c r="K9" s="101"/>
      <c r="AB9" s="128"/>
      <c r="AD9" s="132">
        <v>2</v>
      </c>
      <c r="AE9" s="132" t="s">
        <v>206</v>
      </c>
      <c r="AF9" s="133" t="s">
        <v>207</v>
      </c>
    </row>
    <row r="10" spans="2:32" ht="19.5" customHeight="1">
      <c r="B10" s="34" t="s">
        <v>3</v>
      </c>
      <c r="C10" s="188"/>
      <c r="D10" s="188"/>
      <c r="E10" s="188"/>
      <c r="F10" s="188"/>
      <c r="G10" s="188"/>
      <c r="H10" s="188"/>
      <c r="I10" s="188"/>
      <c r="J10" s="188"/>
      <c r="K10" s="188"/>
      <c r="L10" s="33"/>
      <c r="Q10" s="103"/>
      <c r="R10" s="34" t="s">
        <v>92</v>
      </c>
      <c r="S10" s="198"/>
      <c r="T10" s="199"/>
      <c r="U10" s="199"/>
      <c r="V10" s="200"/>
      <c r="AB10" s="128"/>
      <c r="AD10" s="132">
        <v>3</v>
      </c>
      <c r="AE10" s="132" t="s">
        <v>208</v>
      </c>
      <c r="AF10" s="133" t="s">
        <v>207</v>
      </c>
    </row>
    <row r="11" spans="2:32" ht="9" customHeight="1">
      <c r="O11" s="104"/>
      <c r="AB11" s="128"/>
      <c r="AD11" s="132">
        <v>4</v>
      </c>
      <c r="AE11" s="132" t="s">
        <v>209</v>
      </c>
      <c r="AF11" s="133" t="s">
        <v>207</v>
      </c>
    </row>
    <row r="12" spans="2:32" ht="19.5" customHeight="1">
      <c r="B12" s="34" t="s">
        <v>4</v>
      </c>
      <c r="C12" s="9" t="s">
        <v>5</v>
      </c>
      <c r="D12" s="189"/>
      <c r="E12" s="190"/>
      <c r="F12" s="190"/>
      <c r="G12" s="190"/>
      <c r="H12" s="191"/>
      <c r="I12" s="45"/>
      <c r="J12" s="44"/>
      <c r="K12" s="208"/>
      <c r="L12" s="209"/>
      <c r="M12" s="209"/>
      <c r="N12" s="210"/>
      <c r="P12" s="211" t="str">
        <f>IF(K12="","←都道府県名を選択",VLOOKUP(K12,AE1:AF55,2,0)&amp;"支部")</f>
        <v>←都道府県名を選択</v>
      </c>
      <c r="Q12" s="211"/>
      <c r="R12" s="211"/>
      <c r="S12" s="211"/>
      <c r="T12" s="211"/>
      <c r="U12" s="211"/>
      <c r="V12" s="211"/>
      <c r="W12" s="134"/>
      <c r="AB12" s="128"/>
      <c r="AD12" s="132">
        <v>5</v>
      </c>
      <c r="AE12" s="132" t="s">
        <v>210</v>
      </c>
      <c r="AF12" s="133" t="s">
        <v>207</v>
      </c>
    </row>
    <row r="13" spans="2:32" ht="19.5" customHeight="1">
      <c r="D13" s="192"/>
      <c r="E13" s="193"/>
      <c r="F13" s="193"/>
      <c r="G13" s="193"/>
      <c r="H13" s="193"/>
      <c r="I13" s="193"/>
      <c r="J13" s="193"/>
      <c r="K13" s="193"/>
      <c r="L13" s="193"/>
      <c r="M13" s="193"/>
      <c r="N13" s="193"/>
      <c r="O13" s="193"/>
      <c r="P13" s="193"/>
      <c r="Q13" s="193"/>
      <c r="R13" s="193"/>
      <c r="S13" s="193"/>
      <c r="T13" s="193"/>
      <c r="U13" s="193"/>
      <c r="V13" s="193"/>
      <c r="W13" s="194"/>
      <c r="AB13" s="128"/>
      <c r="AD13" s="132">
        <v>6</v>
      </c>
      <c r="AE13" s="132" t="s">
        <v>211</v>
      </c>
      <c r="AF13" s="133" t="s">
        <v>207</v>
      </c>
    </row>
    <row r="14" spans="2:32" ht="19.5" customHeight="1">
      <c r="D14" s="205"/>
      <c r="E14" s="206"/>
      <c r="F14" s="206"/>
      <c r="G14" s="206"/>
      <c r="H14" s="206"/>
      <c r="I14" s="206"/>
      <c r="J14" s="206"/>
      <c r="K14" s="206"/>
      <c r="L14" s="206"/>
      <c r="M14" s="206"/>
      <c r="N14" s="206"/>
      <c r="O14" s="206"/>
      <c r="P14" s="206"/>
      <c r="Q14" s="206"/>
      <c r="R14" s="206"/>
      <c r="S14" s="206"/>
      <c r="T14" s="206"/>
      <c r="U14" s="206"/>
      <c r="V14" s="206"/>
      <c r="W14" s="207"/>
      <c r="AB14" s="128"/>
      <c r="AD14" s="132">
        <v>7</v>
      </c>
      <c r="AE14" s="132" t="s">
        <v>212</v>
      </c>
      <c r="AF14" s="133" t="s">
        <v>207</v>
      </c>
    </row>
    <row r="15" spans="2:32" ht="19.5" customHeight="1">
      <c r="B15" s="34"/>
      <c r="C15" s="13"/>
      <c r="D15" s="227" t="s">
        <v>6</v>
      </c>
      <c r="E15" s="228"/>
      <c r="F15" s="224"/>
      <c r="G15" s="225"/>
      <c r="H15" s="225"/>
      <c r="I15" s="225"/>
      <c r="J15" s="225"/>
      <c r="K15" s="225"/>
      <c r="L15" s="225"/>
      <c r="M15" s="226"/>
      <c r="O15" s="36" t="s">
        <v>26</v>
      </c>
      <c r="P15" s="229"/>
      <c r="Q15" s="202"/>
      <c r="R15" s="202"/>
      <c r="S15" s="202"/>
      <c r="T15" s="202"/>
      <c r="U15" s="202"/>
      <c r="V15" s="202"/>
      <c r="W15" s="203"/>
      <c r="AB15" s="128"/>
      <c r="AD15" s="132">
        <v>8</v>
      </c>
      <c r="AE15" s="132" t="s">
        <v>213</v>
      </c>
      <c r="AF15" s="133" t="s">
        <v>214</v>
      </c>
    </row>
    <row r="16" spans="2:32" ht="19.5" customHeight="1">
      <c r="B16" s="34"/>
      <c r="C16" s="13"/>
      <c r="D16" s="35"/>
      <c r="E16" s="34" t="s">
        <v>27</v>
      </c>
      <c r="F16" s="201"/>
      <c r="G16" s="202"/>
      <c r="H16" s="202"/>
      <c r="I16" s="202"/>
      <c r="J16" s="202"/>
      <c r="K16" s="202"/>
      <c r="L16" s="202"/>
      <c r="M16" s="202"/>
      <c r="N16" s="202"/>
      <c r="O16" s="202"/>
      <c r="P16" s="202"/>
      <c r="Q16" s="202"/>
      <c r="R16" s="202"/>
      <c r="S16" s="202"/>
      <c r="T16" s="202"/>
      <c r="U16" s="202"/>
      <c r="V16" s="202"/>
      <c r="W16" s="203"/>
      <c r="AB16" s="128"/>
      <c r="AD16" s="132">
        <v>9</v>
      </c>
      <c r="AE16" s="132" t="s">
        <v>215</v>
      </c>
      <c r="AF16" s="133" t="s">
        <v>214</v>
      </c>
    </row>
    <row r="17" spans="2:32" ht="18" customHeight="1">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AB17" s="128"/>
      <c r="AD17" s="132">
        <v>10</v>
      </c>
      <c r="AE17" s="132" t="s">
        <v>216</v>
      </c>
      <c r="AF17" s="133" t="s">
        <v>214</v>
      </c>
    </row>
    <row r="18" spans="2:32" ht="14.25" hidden="1" customHeight="1">
      <c r="B18" s="34"/>
      <c r="C18" s="13"/>
      <c r="D18" s="37" t="s">
        <v>31</v>
      </c>
      <c r="E18" s="221"/>
      <c r="F18" s="222"/>
      <c r="G18" s="222"/>
      <c r="H18" s="222"/>
      <c r="I18" s="222"/>
      <c r="J18" s="222"/>
      <c r="K18" s="222"/>
      <c r="L18" s="222"/>
      <c r="M18" s="223"/>
      <c r="N18" s="13"/>
      <c r="O18" s="35"/>
      <c r="P18" s="221"/>
      <c r="Q18" s="222"/>
      <c r="R18" s="222"/>
      <c r="S18" s="222"/>
      <c r="T18" s="222"/>
      <c r="U18" s="222"/>
      <c r="V18" s="222"/>
      <c r="W18" s="222"/>
      <c r="X18" s="223"/>
      <c r="AB18" s="128"/>
      <c r="AD18" s="132">
        <v>11</v>
      </c>
      <c r="AE18" s="132" t="s">
        <v>217</v>
      </c>
      <c r="AF18" s="133" t="s">
        <v>214</v>
      </c>
    </row>
    <row r="19" spans="2:32" ht="14.25" hidden="1" customHeight="1">
      <c r="B19" s="34"/>
      <c r="C19" s="13"/>
      <c r="D19" s="37"/>
      <c r="E19" s="102"/>
      <c r="F19" s="102"/>
      <c r="G19" s="102"/>
      <c r="H19" s="102"/>
      <c r="I19" s="102"/>
      <c r="J19" s="102"/>
      <c r="K19" s="102"/>
      <c r="L19" s="102"/>
      <c r="M19" s="102"/>
      <c r="N19" s="13"/>
      <c r="O19" s="35"/>
      <c r="P19" s="102"/>
      <c r="Q19" s="102"/>
      <c r="R19" s="102"/>
      <c r="S19" s="102"/>
      <c r="T19" s="102"/>
      <c r="U19" s="102"/>
      <c r="V19" s="102"/>
      <c r="W19" s="102"/>
      <c r="X19" s="102"/>
      <c r="AB19" s="128"/>
      <c r="AD19" s="132">
        <v>12</v>
      </c>
      <c r="AE19" s="132" t="s">
        <v>218</v>
      </c>
      <c r="AF19" s="133" t="s">
        <v>214</v>
      </c>
    </row>
    <row r="20" spans="2:32" ht="19.5" hidden="1" customHeight="1">
      <c r="B20" s="35" t="s">
        <v>28</v>
      </c>
      <c r="C20" s="80">
        <f>C60</f>
        <v>45292</v>
      </c>
      <c r="D20" s="35" t="s">
        <v>29</v>
      </c>
      <c r="E20" s="195"/>
      <c r="F20" s="196"/>
      <c r="G20" s="196"/>
      <c r="H20" s="196"/>
      <c r="I20" s="196"/>
      <c r="J20" s="196"/>
      <c r="K20" s="196"/>
      <c r="L20" s="196"/>
      <c r="M20" s="197"/>
      <c r="N20" s="80">
        <f>C61</f>
        <v>45351</v>
      </c>
      <c r="O20" s="35" t="s">
        <v>30</v>
      </c>
      <c r="P20" s="195"/>
      <c r="Q20" s="196"/>
      <c r="R20" s="196"/>
      <c r="S20" s="196"/>
      <c r="T20" s="196"/>
      <c r="U20" s="196"/>
      <c r="V20" s="196"/>
      <c r="W20" s="196"/>
      <c r="X20" s="197"/>
      <c r="AB20" s="128"/>
      <c r="AD20" s="132">
        <v>13</v>
      </c>
      <c r="AE20" s="132" t="s">
        <v>219</v>
      </c>
      <c r="AF20" s="133" t="s">
        <v>214</v>
      </c>
    </row>
    <row r="21" spans="2:32" ht="19.5" hidden="1" customHeight="1">
      <c r="B21" s="35"/>
      <c r="C21" s="177" t="s">
        <v>137</v>
      </c>
      <c r="D21" s="177"/>
      <c r="E21" s="177"/>
      <c r="F21" s="177"/>
      <c r="G21" s="171"/>
      <c r="H21" s="172"/>
      <c r="I21" s="173"/>
      <c r="J21" s="112"/>
      <c r="K21" s="112"/>
      <c r="N21" s="177" t="s">
        <v>137</v>
      </c>
      <c r="O21" s="177"/>
      <c r="P21" s="177"/>
      <c r="Q21" s="177"/>
      <c r="R21" s="171"/>
      <c r="S21" s="172"/>
      <c r="T21" s="173"/>
      <c r="U21" s="112"/>
      <c r="V21" s="112"/>
      <c r="AB21" s="128"/>
      <c r="AD21" s="132">
        <v>14</v>
      </c>
      <c r="AE21" s="132" t="s">
        <v>220</v>
      </c>
      <c r="AF21" s="133" t="s">
        <v>214</v>
      </c>
    </row>
    <row r="22" spans="2:32" ht="19.5" hidden="1" customHeight="1">
      <c r="B22" s="35"/>
      <c r="C22" s="177" t="s">
        <v>138</v>
      </c>
      <c r="D22" s="177"/>
      <c r="E22" s="177"/>
      <c r="F22" s="177"/>
      <c r="G22" s="174"/>
      <c r="H22" s="175"/>
      <c r="I22" s="176"/>
      <c r="J22" s="112"/>
      <c r="K22" s="112"/>
      <c r="N22" s="177" t="s">
        <v>138</v>
      </c>
      <c r="O22" s="177"/>
      <c r="P22" s="177"/>
      <c r="Q22" s="177"/>
      <c r="R22" s="174"/>
      <c r="S22" s="175"/>
      <c r="T22" s="176"/>
      <c r="U22" s="112"/>
      <c r="V22" s="112"/>
      <c r="AB22" s="128"/>
      <c r="AD22" s="132">
        <v>15</v>
      </c>
      <c r="AE22" s="132" t="s">
        <v>221</v>
      </c>
      <c r="AF22" s="133" t="s">
        <v>214</v>
      </c>
    </row>
    <row r="23" spans="2:32" ht="19.5" hidden="1" customHeight="1">
      <c r="B23" s="35"/>
      <c r="C23" s="80"/>
      <c r="E23" s="177" t="s">
        <v>139</v>
      </c>
      <c r="F23" s="177"/>
      <c r="G23" s="171"/>
      <c r="H23" s="172"/>
      <c r="I23" s="172"/>
      <c r="J23" s="172"/>
      <c r="K23" s="172"/>
      <c r="L23" s="172"/>
      <c r="M23" s="173"/>
      <c r="N23" s="80"/>
      <c r="P23" s="177" t="s">
        <v>139</v>
      </c>
      <c r="Q23" s="177"/>
      <c r="R23" s="171"/>
      <c r="S23" s="172"/>
      <c r="T23" s="172"/>
      <c r="U23" s="172"/>
      <c r="V23" s="172"/>
      <c r="W23" s="172"/>
      <c r="X23" s="173"/>
      <c r="AB23" s="128"/>
      <c r="AD23" s="132">
        <v>16</v>
      </c>
      <c r="AE23" s="132" t="s">
        <v>222</v>
      </c>
      <c r="AF23" s="133" t="s">
        <v>223</v>
      </c>
    </row>
    <row r="24" spans="2:32" ht="11.25" customHeight="1">
      <c r="B24" s="13"/>
      <c r="AB24" s="128"/>
      <c r="AD24" s="132">
        <v>17</v>
      </c>
      <c r="AE24" s="132" t="s">
        <v>224</v>
      </c>
      <c r="AF24" s="133" t="s">
        <v>223</v>
      </c>
    </row>
    <row r="25" spans="2:32" ht="19.5" customHeight="1">
      <c r="B25" s="13" t="s">
        <v>32</v>
      </c>
      <c r="C25" s="4" t="s">
        <v>33</v>
      </c>
      <c r="E25" s="157">
        <f>申込一覧表!AB88</f>
        <v>0</v>
      </c>
      <c r="F25" s="157"/>
      <c r="G25" s="157"/>
      <c r="H25" s="157"/>
      <c r="I25" s="157"/>
      <c r="N25" s="159"/>
      <c r="O25" s="159"/>
      <c r="P25" s="159"/>
      <c r="Q25" s="159"/>
      <c r="AB25" s="128"/>
      <c r="AD25" s="132">
        <v>18</v>
      </c>
      <c r="AE25" s="132" t="s">
        <v>225</v>
      </c>
      <c r="AF25" s="133" t="s">
        <v>226</v>
      </c>
    </row>
    <row r="26" spans="2:32" ht="19.5" customHeight="1">
      <c r="B26" s="13"/>
      <c r="C26" s="4" t="s">
        <v>34</v>
      </c>
      <c r="E26" s="157">
        <f>申込一覧表!AB46</f>
        <v>0</v>
      </c>
      <c r="F26" s="157"/>
      <c r="G26" s="157"/>
      <c r="H26" s="157"/>
      <c r="I26" s="157"/>
      <c r="N26" s="159"/>
      <c r="O26" s="159"/>
      <c r="P26" s="159"/>
      <c r="Q26" s="159"/>
      <c r="AB26" s="128"/>
      <c r="AD26" s="132">
        <v>19</v>
      </c>
      <c r="AE26" s="132" t="s">
        <v>227</v>
      </c>
      <c r="AF26" s="133" t="s">
        <v>226</v>
      </c>
    </row>
    <row r="27" spans="2:32" ht="19.5" customHeight="1">
      <c r="B27" s="13"/>
      <c r="C27" s="4" t="s">
        <v>35</v>
      </c>
      <c r="E27" s="157">
        <f>E25+E26</f>
        <v>0</v>
      </c>
      <c r="F27" s="157"/>
      <c r="G27" s="157"/>
      <c r="H27" s="157"/>
      <c r="I27" s="157"/>
      <c r="N27" s="159"/>
      <c r="O27" s="159"/>
      <c r="P27" s="159"/>
      <c r="Q27" s="159"/>
      <c r="AB27" s="128"/>
      <c r="AD27" s="132">
        <v>20</v>
      </c>
      <c r="AE27" s="132" t="s">
        <v>228</v>
      </c>
      <c r="AF27" s="133" t="s">
        <v>226</v>
      </c>
    </row>
    <row r="28" spans="2:32" ht="11.25" customHeight="1">
      <c r="B28" s="13"/>
      <c r="AB28" s="128"/>
      <c r="AD28" s="132">
        <v>21</v>
      </c>
      <c r="AE28" s="132" t="s">
        <v>229</v>
      </c>
      <c r="AF28" s="133" t="s">
        <v>230</v>
      </c>
    </row>
    <row r="29" spans="2:32" ht="19.5" customHeight="1">
      <c r="B29" s="13" t="s">
        <v>37</v>
      </c>
      <c r="C29" s="4" t="s">
        <v>33</v>
      </c>
      <c r="E29" s="167">
        <f>申込一覧表!AB89</f>
        <v>0</v>
      </c>
      <c r="F29" s="167"/>
      <c r="G29" s="167"/>
      <c r="H29" s="178"/>
      <c r="I29" s="178"/>
      <c r="N29" s="159"/>
      <c r="O29" s="159"/>
      <c r="P29" s="130"/>
      <c r="Q29" s="9"/>
      <c r="AB29" s="128"/>
      <c r="AD29" s="132">
        <v>22</v>
      </c>
      <c r="AE29" s="132" t="s">
        <v>231</v>
      </c>
      <c r="AF29" s="133" t="s">
        <v>230</v>
      </c>
    </row>
    <row r="30" spans="2:32" ht="19.5" customHeight="1">
      <c r="B30" s="13"/>
      <c r="C30" s="4" t="s">
        <v>34</v>
      </c>
      <c r="E30" s="167">
        <f>申込一覧表!AB47</f>
        <v>0</v>
      </c>
      <c r="F30" s="167"/>
      <c r="G30" s="167"/>
      <c r="H30" s="178"/>
      <c r="I30" s="178"/>
      <c r="N30" s="159"/>
      <c r="O30" s="159"/>
      <c r="P30" s="130"/>
      <c r="Q30" s="9"/>
      <c r="AB30" s="128"/>
      <c r="AD30" s="132">
        <v>23</v>
      </c>
      <c r="AE30" s="132" t="s">
        <v>232</v>
      </c>
      <c r="AF30" s="133" t="s">
        <v>230</v>
      </c>
    </row>
    <row r="31" spans="2:32" ht="19.5" customHeight="1">
      <c r="B31" s="13"/>
      <c r="C31" s="4" t="s">
        <v>35</v>
      </c>
      <c r="E31" s="167">
        <f>E29+E30</f>
        <v>0</v>
      </c>
      <c r="F31" s="167"/>
      <c r="G31" s="167"/>
      <c r="H31" s="178"/>
      <c r="I31" s="178"/>
      <c r="N31" s="159"/>
      <c r="O31" s="159"/>
      <c r="P31" s="130"/>
      <c r="Q31" s="9"/>
      <c r="AB31" s="128"/>
      <c r="AD31" s="132">
        <v>24</v>
      </c>
      <c r="AE31" s="132" t="s">
        <v>233</v>
      </c>
      <c r="AF31" s="133" t="s">
        <v>230</v>
      </c>
    </row>
    <row r="32" spans="2:32" ht="11.25" customHeight="1">
      <c r="B32" s="13"/>
      <c r="AB32" s="128"/>
      <c r="AD32" s="132">
        <v>25</v>
      </c>
      <c r="AE32" s="132" t="s">
        <v>234</v>
      </c>
      <c r="AF32" s="133" t="s">
        <v>235</v>
      </c>
    </row>
    <row r="33" spans="2:32" ht="19.5" hidden="1" customHeight="1">
      <c r="B33" s="13" t="s">
        <v>36</v>
      </c>
      <c r="C33" s="4" t="s">
        <v>38</v>
      </c>
      <c r="H33" s="169">
        <f>リレーオーダー用紙!AR32</f>
        <v>0</v>
      </c>
      <c r="I33" s="169"/>
      <c r="J33" s="169"/>
      <c r="L33" s="4" t="s">
        <v>41</v>
      </c>
      <c r="P33" s="169">
        <f>リレーオーダー用紙!AR41</f>
        <v>0</v>
      </c>
      <c r="Q33" s="169"/>
      <c r="R33" s="169"/>
      <c r="AB33" s="128"/>
      <c r="AD33" s="132">
        <v>26</v>
      </c>
      <c r="AE33" s="132" t="s">
        <v>236</v>
      </c>
      <c r="AF33" s="133" t="s">
        <v>235</v>
      </c>
    </row>
    <row r="34" spans="2:32" ht="19.5" hidden="1" customHeight="1">
      <c r="B34" s="13"/>
      <c r="C34" s="4" t="s">
        <v>39</v>
      </c>
      <c r="H34" s="169">
        <f>リレーオーダー用紙!AR14</f>
        <v>0</v>
      </c>
      <c r="I34" s="169"/>
      <c r="J34" s="169"/>
      <c r="L34" s="4" t="s">
        <v>42</v>
      </c>
      <c r="P34" s="169">
        <f>リレーオーダー用紙!AR23</f>
        <v>0</v>
      </c>
      <c r="Q34" s="169"/>
      <c r="R34" s="169"/>
      <c r="AB34" s="128"/>
      <c r="AD34" s="132">
        <v>27</v>
      </c>
      <c r="AE34" s="132" t="s">
        <v>237</v>
      </c>
      <c r="AF34" s="133" t="s">
        <v>235</v>
      </c>
    </row>
    <row r="35" spans="2:32" ht="19.5" hidden="1" customHeight="1">
      <c r="B35" s="13"/>
      <c r="C35" s="4" t="s">
        <v>40</v>
      </c>
      <c r="H35" s="169">
        <f>リレーオーダー用紙!AR50</f>
        <v>0</v>
      </c>
      <c r="I35" s="169"/>
      <c r="J35" s="169"/>
      <c r="L35" s="4" t="s">
        <v>43</v>
      </c>
      <c r="P35" s="169">
        <f>リレーオーダー用紙!AR59</f>
        <v>0</v>
      </c>
      <c r="Q35" s="169"/>
      <c r="R35" s="169"/>
      <c r="AB35" s="128"/>
      <c r="AD35" s="132">
        <v>28</v>
      </c>
      <c r="AE35" s="132" t="s">
        <v>238</v>
      </c>
      <c r="AF35" s="133" t="s">
        <v>235</v>
      </c>
    </row>
    <row r="36" spans="2:32" ht="19.5" hidden="1" customHeight="1">
      <c r="B36" s="13"/>
      <c r="L36" s="4" t="s">
        <v>44</v>
      </c>
      <c r="P36" s="169">
        <f>SUM(H33:J35)+SUM(P33:R35)</f>
        <v>0</v>
      </c>
      <c r="Q36" s="169"/>
      <c r="R36" s="169"/>
      <c r="AB36" s="128"/>
      <c r="AD36" s="132">
        <v>29</v>
      </c>
      <c r="AE36" s="132" t="s">
        <v>239</v>
      </c>
      <c r="AF36" s="133" t="s">
        <v>235</v>
      </c>
    </row>
    <row r="37" spans="2:32" ht="11.25" customHeight="1">
      <c r="B37" s="13"/>
      <c r="P37" s="129"/>
      <c r="Q37" s="129"/>
      <c r="R37" s="129"/>
      <c r="AB37" s="128"/>
      <c r="AD37" s="132">
        <v>30</v>
      </c>
      <c r="AE37" s="132" t="s">
        <v>240</v>
      </c>
      <c r="AF37" s="133" t="s">
        <v>235</v>
      </c>
    </row>
    <row r="38" spans="2:32" ht="19.5" customHeight="1">
      <c r="B38" s="13" t="s">
        <v>45</v>
      </c>
      <c r="C38" s="4" t="s">
        <v>261</v>
      </c>
      <c r="F38" s="158" t="s">
        <v>262</v>
      </c>
      <c r="G38" s="158"/>
      <c r="H38" s="158"/>
      <c r="I38" s="158"/>
      <c r="J38" s="158"/>
      <c r="K38" s="4" t="s">
        <v>56</v>
      </c>
      <c r="L38" s="168">
        <f>申込一覧表!AU88</f>
        <v>0</v>
      </c>
      <c r="M38" s="159"/>
      <c r="N38" s="4" t="s">
        <v>55</v>
      </c>
      <c r="O38" s="166">
        <f>1500*L38</f>
        <v>0</v>
      </c>
      <c r="P38" s="166"/>
      <c r="Q38" s="166"/>
      <c r="R38" s="166"/>
      <c r="T38" s="166"/>
      <c r="U38" s="166"/>
      <c r="V38" s="166"/>
      <c r="W38" s="166"/>
      <c r="AB38" s="128"/>
      <c r="AD38" s="132">
        <v>31</v>
      </c>
      <c r="AE38" s="132" t="s">
        <v>241</v>
      </c>
      <c r="AF38" s="133" t="s">
        <v>242</v>
      </c>
    </row>
    <row r="39" spans="2:32" ht="19.5" customHeight="1">
      <c r="B39" s="13"/>
      <c r="F39" s="166" t="s">
        <v>263</v>
      </c>
      <c r="G39" s="166"/>
      <c r="H39" s="166"/>
      <c r="I39" s="166"/>
      <c r="J39" s="166"/>
      <c r="K39" s="4" t="s">
        <v>57</v>
      </c>
      <c r="L39" s="159">
        <f>申込一覧表!AV88</f>
        <v>0</v>
      </c>
      <c r="M39" s="159"/>
      <c r="N39" s="4" t="s">
        <v>55</v>
      </c>
      <c r="O39" s="166">
        <f>700*L39</f>
        <v>0</v>
      </c>
      <c r="P39" s="166"/>
      <c r="Q39" s="166"/>
      <c r="R39" s="166"/>
      <c r="T39" s="166"/>
      <c r="U39" s="166"/>
      <c r="V39" s="166"/>
      <c r="W39" s="166"/>
      <c r="AB39" s="128"/>
      <c r="AD39" s="132">
        <v>32</v>
      </c>
      <c r="AE39" s="132" t="s">
        <v>243</v>
      </c>
      <c r="AF39" s="133" t="s">
        <v>242</v>
      </c>
    </row>
    <row r="40" spans="2:32" ht="19.5" customHeight="1">
      <c r="B40" s="13"/>
      <c r="C40" s="4" t="s">
        <v>47</v>
      </c>
      <c r="N40" s="4" t="s">
        <v>55</v>
      </c>
      <c r="O40" s="166">
        <f>SUM(O38:R39)</f>
        <v>0</v>
      </c>
      <c r="P40" s="166"/>
      <c r="Q40" s="166"/>
      <c r="R40" s="166"/>
      <c r="T40" s="166"/>
      <c r="U40" s="166"/>
      <c r="V40" s="166"/>
      <c r="W40" s="166"/>
      <c r="AB40" s="128"/>
      <c r="AD40" s="132">
        <v>33</v>
      </c>
      <c r="AE40" s="132" t="s">
        <v>244</v>
      </c>
      <c r="AF40" s="133" t="s">
        <v>242</v>
      </c>
    </row>
    <row r="41" spans="2:32" ht="19.5" customHeight="1">
      <c r="B41" s="13"/>
      <c r="C41" s="4" t="s">
        <v>265</v>
      </c>
      <c r="H41" s="135"/>
      <c r="I41" s="135"/>
      <c r="J41" s="135"/>
      <c r="T41" s="166"/>
      <c r="U41" s="166"/>
      <c r="V41" s="166"/>
      <c r="W41" s="166"/>
      <c r="AB41" s="128"/>
      <c r="AD41" s="132">
        <v>34</v>
      </c>
      <c r="AE41" s="132" t="s">
        <v>245</v>
      </c>
      <c r="AF41" s="133" t="s">
        <v>242</v>
      </c>
    </row>
    <row r="42" spans="2:32" ht="19.5" customHeight="1" thickBot="1">
      <c r="B42" s="13"/>
      <c r="T42" s="166"/>
      <c r="U42" s="166"/>
      <c r="V42" s="166"/>
      <c r="W42" s="166"/>
      <c r="AB42" s="128"/>
      <c r="AD42" s="132">
        <v>35</v>
      </c>
      <c r="AE42" s="132" t="s">
        <v>246</v>
      </c>
      <c r="AF42" s="133" t="s">
        <v>242</v>
      </c>
    </row>
    <row r="43" spans="2:32" ht="19.5" hidden="1" customHeight="1">
      <c r="B43" s="13"/>
      <c r="O43" s="166"/>
      <c r="P43" s="166"/>
      <c r="Q43" s="166"/>
      <c r="R43" s="166"/>
      <c r="T43" s="166"/>
      <c r="U43" s="166"/>
      <c r="V43" s="166"/>
      <c r="W43" s="166"/>
      <c r="AB43" s="128"/>
      <c r="AD43" s="132">
        <v>36</v>
      </c>
      <c r="AE43" s="132" t="s">
        <v>247</v>
      </c>
      <c r="AF43" s="133" t="s">
        <v>248</v>
      </c>
    </row>
    <row r="44" spans="2:32" ht="11.25" hidden="1" customHeight="1">
      <c r="B44" s="13"/>
      <c r="T44" s="93"/>
      <c r="U44" s="93"/>
      <c r="V44" s="93"/>
      <c r="W44" s="93"/>
      <c r="AB44" s="128"/>
      <c r="AD44" s="132">
        <v>37</v>
      </c>
      <c r="AE44" s="132" t="s">
        <v>249</v>
      </c>
      <c r="AF44" s="133" t="s">
        <v>248</v>
      </c>
    </row>
    <row r="45" spans="2:32" ht="19.5" hidden="1" customHeight="1">
      <c r="B45" s="13" t="s">
        <v>78</v>
      </c>
      <c r="C45" s="4" t="s">
        <v>80</v>
      </c>
      <c r="T45" s="93"/>
      <c r="U45" s="93"/>
      <c r="V45" s="93"/>
      <c r="W45" s="93"/>
      <c r="AB45" s="128"/>
      <c r="AD45" s="132">
        <v>38</v>
      </c>
      <c r="AE45" s="132" t="s">
        <v>250</v>
      </c>
      <c r="AF45" s="133" t="s">
        <v>248</v>
      </c>
    </row>
    <row r="46" spans="2:32" ht="19.5" hidden="1" customHeight="1">
      <c r="B46" s="13"/>
      <c r="C46" s="4" t="s">
        <v>79</v>
      </c>
      <c r="T46" s="93"/>
      <c r="U46" s="93"/>
      <c r="V46" s="93"/>
      <c r="W46" s="93"/>
      <c r="AB46" s="128"/>
      <c r="AD46" s="132">
        <v>39</v>
      </c>
      <c r="AE46" s="132" t="s">
        <v>251</v>
      </c>
      <c r="AF46" s="133" t="s">
        <v>248</v>
      </c>
    </row>
    <row r="47" spans="2:32" ht="19.5" hidden="1" customHeight="1">
      <c r="B47" s="13"/>
      <c r="C47" s="160"/>
      <c r="D47" s="161"/>
      <c r="E47" s="161"/>
      <c r="F47" s="162"/>
      <c r="G47" s="4" t="s">
        <v>81</v>
      </c>
      <c r="H47" s="163"/>
      <c r="I47" s="164"/>
      <c r="J47" s="164"/>
      <c r="K47" s="164"/>
      <c r="L47" s="164"/>
      <c r="M47" s="164"/>
      <c r="N47" s="164"/>
      <c r="O47" s="164"/>
      <c r="P47" s="164"/>
      <c r="Q47" s="164"/>
      <c r="R47" s="165"/>
      <c r="S47" s="4" t="s">
        <v>82</v>
      </c>
      <c r="T47" s="93"/>
      <c r="U47" s="93"/>
      <c r="V47" s="93"/>
      <c r="W47" s="93"/>
      <c r="AB47" s="128"/>
      <c r="AD47" s="132">
        <v>40</v>
      </c>
      <c r="AE47" s="132" t="s">
        <v>252</v>
      </c>
      <c r="AF47" s="133" t="s">
        <v>253</v>
      </c>
    </row>
    <row r="48" spans="2:32" ht="19.5" hidden="1" customHeight="1">
      <c r="B48" s="34"/>
      <c r="C48" s="163"/>
      <c r="D48" s="164"/>
      <c r="E48" s="164"/>
      <c r="F48" s="164"/>
      <c r="G48" s="164"/>
      <c r="H48" s="164"/>
      <c r="I48" s="164"/>
      <c r="J48" s="164"/>
      <c r="K48" s="165"/>
      <c r="L48" s="159" t="s">
        <v>83</v>
      </c>
      <c r="M48" s="159"/>
      <c r="N48" s="158">
        <f>T43</f>
        <v>0</v>
      </c>
      <c r="O48" s="159"/>
      <c r="P48" s="159"/>
      <c r="Q48" s="159"/>
      <c r="R48" s="159"/>
      <c r="S48" s="4" t="s">
        <v>84</v>
      </c>
      <c r="AB48" s="128"/>
      <c r="AD48" s="132">
        <v>41</v>
      </c>
      <c r="AE48" s="132" t="s">
        <v>254</v>
      </c>
      <c r="AF48" s="133" t="s">
        <v>253</v>
      </c>
    </row>
    <row r="49" spans="2:32" ht="24" hidden="1" customHeight="1">
      <c r="AB49" s="128"/>
      <c r="AD49" s="132">
        <v>42</v>
      </c>
      <c r="AE49" s="132" t="s">
        <v>255</v>
      </c>
      <c r="AF49" s="133" t="s">
        <v>253</v>
      </c>
    </row>
    <row r="50" spans="2:32" ht="12.75" hidden="1" customHeight="1">
      <c r="C50" s="94"/>
      <c r="D50" s="95"/>
      <c r="E50" s="95"/>
      <c r="F50" s="95"/>
      <c r="G50" s="95"/>
      <c r="H50" s="95"/>
      <c r="I50" s="96"/>
      <c r="J50" s="96"/>
      <c r="K50" s="95"/>
      <c r="L50" s="95"/>
      <c r="M50" s="95"/>
      <c r="N50" s="95"/>
      <c r="O50" s="95"/>
      <c r="P50" s="95"/>
      <c r="Q50" s="95"/>
      <c r="R50" s="95"/>
      <c r="S50" s="95"/>
      <c r="T50" s="95"/>
      <c r="U50" s="95"/>
      <c r="V50" s="95"/>
      <c r="W50" s="97"/>
      <c r="AB50" s="128"/>
      <c r="AD50" s="132">
        <v>43</v>
      </c>
      <c r="AE50" s="132" t="s">
        <v>256</v>
      </c>
      <c r="AF50" s="133" t="s">
        <v>253</v>
      </c>
    </row>
    <row r="51" spans="2:32" ht="21" hidden="1">
      <c r="C51" s="98"/>
      <c r="E51" s="100" t="s">
        <v>85</v>
      </c>
      <c r="I51" s="39"/>
      <c r="J51" s="38"/>
      <c r="W51" s="99"/>
      <c r="AB51" s="128"/>
      <c r="AD51" s="132">
        <v>44</v>
      </c>
      <c r="AE51" s="132" t="s">
        <v>257</v>
      </c>
      <c r="AF51" s="133" t="s">
        <v>253</v>
      </c>
    </row>
    <row r="52" spans="2:32" ht="21" hidden="1">
      <c r="C52" s="98"/>
      <c r="E52" s="100" t="s">
        <v>86</v>
      </c>
      <c r="W52" s="99"/>
      <c r="AB52" s="128"/>
      <c r="AD52" s="132">
        <v>45</v>
      </c>
      <c r="AE52" s="132" t="s">
        <v>258</v>
      </c>
      <c r="AF52" s="133" t="s">
        <v>253</v>
      </c>
    </row>
    <row r="53" spans="2:32" ht="21" hidden="1">
      <c r="C53" s="98"/>
      <c r="E53" s="100" t="s">
        <v>87</v>
      </c>
      <c r="W53" s="99"/>
      <c r="AB53" s="128"/>
      <c r="AD53" s="132">
        <v>46</v>
      </c>
      <c r="AE53" s="132" t="s">
        <v>259</v>
      </c>
      <c r="AF53" s="133" t="s">
        <v>253</v>
      </c>
    </row>
    <row r="54" spans="2:32" ht="28.5" hidden="1">
      <c r="C54" s="98"/>
      <c r="E54" s="100" t="s" ph="1">
        <v>88</v>
      </c>
      <c r="W54" s="99"/>
      <c r="AB54" s="128"/>
      <c r="AD54" s="132">
        <v>47</v>
      </c>
      <c r="AE54" s="132" t="s">
        <v>260</v>
      </c>
      <c r="AF54" s="133" t="s">
        <v>253</v>
      </c>
    </row>
    <row r="55" spans="2:32" ht="12.75" hidden="1" customHeight="1" thickBot="1">
      <c r="C55" s="98"/>
      <c r="W55" s="99"/>
    </row>
    <row r="56" spans="2:32" ht="22.5" customHeight="1">
      <c r="B56" s="13" t="s">
        <v>264</v>
      </c>
      <c r="C56" s="179"/>
      <c r="D56" s="180"/>
      <c r="E56" s="180"/>
      <c r="F56" s="180"/>
      <c r="G56" s="180"/>
      <c r="H56" s="180"/>
      <c r="I56" s="180"/>
      <c r="J56" s="180"/>
      <c r="K56" s="180"/>
      <c r="L56" s="180"/>
      <c r="M56" s="180"/>
      <c r="N56" s="180"/>
      <c r="O56" s="180"/>
      <c r="P56" s="180"/>
      <c r="Q56" s="180"/>
      <c r="R56" s="180"/>
      <c r="S56" s="180"/>
      <c r="T56" s="180"/>
      <c r="U56" s="180"/>
      <c r="V56" s="180"/>
      <c r="W56" s="181"/>
    </row>
    <row r="57" spans="2:32" ht="22.5" customHeight="1">
      <c r="C57" s="182"/>
      <c r="D57" s="183"/>
      <c r="E57" s="183"/>
      <c r="F57" s="183"/>
      <c r="G57" s="183"/>
      <c r="H57" s="183"/>
      <c r="I57" s="183"/>
      <c r="J57" s="183"/>
      <c r="K57" s="183"/>
      <c r="L57" s="183"/>
      <c r="M57" s="183"/>
      <c r="N57" s="183"/>
      <c r="O57" s="183"/>
      <c r="P57" s="183"/>
      <c r="Q57" s="183"/>
      <c r="R57" s="183"/>
      <c r="S57" s="183"/>
      <c r="T57" s="183"/>
      <c r="U57" s="183"/>
      <c r="V57" s="183"/>
      <c r="W57" s="184"/>
    </row>
    <row r="58" spans="2:32" ht="22.5" customHeight="1">
      <c r="C58" s="182"/>
      <c r="D58" s="183"/>
      <c r="E58" s="183"/>
      <c r="F58" s="183"/>
      <c r="G58" s="183"/>
      <c r="H58" s="183"/>
      <c r="I58" s="183"/>
      <c r="J58" s="183"/>
      <c r="K58" s="183"/>
      <c r="L58" s="183"/>
      <c r="M58" s="183"/>
      <c r="N58" s="183"/>
      <c r="O58" s="183"/>
      <c r="P58" s="183"/>
      <c r="Q58" s="183"/>
      <c r="R58" s="183"/>
      <c r="S58" s="183"/>
      <c r="T58" s="183"/>
      <c r="U58" s="183"/>
      <c r="V58" s="183"/>
      <c r="W58" s="184"/>
    </row>
    <row r="59" spans="2:32" ht="22.5" customHeight="1" thickBot="1">
      <c r="C59" s="185"/>
      <c r="D59" s="186"/>
      <c r="E59" s="186"/>
      <c r="F59" s="186"/>
      <c r="G59" s="186"/>
      <c r="H59" s="186"/>
      <c r="I59" s="186"/>
      <c r="J59" s="186"/>
      <c r="K59" s="186"/>
      <c r="L59" s="186"/>
      <c r="M59" s="186"/>
      <c r="N59" s="186"/>
      <c r="O59" s="186"/>
      <c r="P59" s="186"/>
      <c r="Q59" s="186"/>
      <c r="R59" s="186"/>
      <c r="S59" s="186"/>
      <c r="T59" s="186"/>
      <c r="U59" s="186"/>
      <c r="V59" s="186"/>
      <c r="W59" s="187"/>
    </row>
    <row r="60" spans="2:32" ht="22.5" hidden="1" customHeight="1">
      <c r="B60" s="34" t="s">
        <v>7</v>
      </c>
      <c r="C60" s="170">
        <v>45292</v>
      </c>
      <c r="D60" s="170"/>
      <c r="E60" s="170"/>
      <c r="F60" s="170"/>
      <c r="G60" s="170"/>
      <c r="H60" s="170"/>
      <c r="N60" s="103"/>
    </row>
    <row r="61" spans="2:32" ht="22.5" hidden="1" customHeight="1">
      <c r="B61" s="34" t="s">
        <v>8</v>
      </c>
      <c r="C61" s="170">
        <v>45351</v>
      </c>
      <c r="D61" s="170"/>
      <c r="E61" s="170"/>
      <c r="F61" s="170"/>
      <c r="G61" s="170"/>
      <c r="H61" s="170"/>
      <c r="N61" s="103"/>
    </row>
    <row r="62" spans="2:32" ht="22.5" hidden="1" customHeight="1">
      <c r="B62" s="34" t="s">
        <v>185</v>
      </c>
      <c r="C62" s="170">
        <v>45292</v>
      </c>
      <c r="D62" s="170"/>
      <c r="E62" s="170"/>
      <c r="F62" s="170"/>
      <c r="G62" s="170"/>
      <c r="H62" s="170"/>
    </row>
    <row r="63" spans="2:32" ht="22.5" hidden="1" customHeight="1">
      <c r="B63" s="34" t="s">
        <v>184</v>
      </c>
      <c r="C63" s="170">
        <v>45356</v>
      </c>
      <c r="D63" s="170"/>
      <c r="E63" s="170"/>
      <c r="F63" s="170"/>
      <c r="G63" s="170"/>
      <c r="H63" s="170"/>
    </row>
    <row r="64" spans="2:32" ht="22.5" hidden="1" customHeight="1"/>
  </sheetData>
  <sheetProtection algorithmName="SHA-512" hashValue="sAfIVNrSotRhHRxAUJOcbQvL9hjzvhcU9nrIW45gJgE0apzrkuGqH4yPc0wE9T6ml0oye4MOnykWZj9rpJbpXQ==" saltValue="XY2L+nxbhxhmtaA64SEcqg==" spinCount="100000" sheet="1" selectLockedCells="1"/>
  <mergeCells count="85">
    <mergeCell ref="U1:X1"/>
    <mergeCell ref="Q4:V4"/>
    <mergeCell ref="C6:W6"/>
    <mergeCell ref="P36:R36"/>
    <mergeCell ref="H33:J33"/>
    <mergeCell ref="H34:J34"/>
    <mergeCell ref="H35:J35"/>
    <mergeCell ref="P33:R33"/>
    <mergeCell ref="C8:K8"/>
    <mergeCell ref="E18:M18"/>
    <mergeCell ref="P18:X18"/>
    <mergeCell ref="T3:X3"/>
    <mergeCell ref="F15:M15"/>
    <mergeCell ref="D15:E15"/>
    <mergeCell ref="P15:W15"/>
    <mergeCell ref="R22:T22"/>
    <mergeCell ref="R23:X23"/>
    <mergeCell ref="C21:F21"/>
    <mergeCell ref="C10:K10"/>
    <mergeCell ref="D12:H12"/>
    <mergeCell ref="D13:W13"/>
    <mergeCell ref="R21:T21"/>
    <mergeCell ref="P20:X20"/>
    <mergeCell ref="S10:V10"/>
    <mergeCell ref="F16:W16"/>
    <mergeCell ref="B17:X17"/>
    <mergeCell ref="D14:W14"/>
    <mergeCell ref="E20:M20"/>
    <mergeCell ref="K12:N12"/>
    <mergeCell ref="P12:V12"/>
    <mergeCell ref="P25:Q25"/>
    <mergeCell ref="N25:O25"/>
    <mergeCell ref="C22:F22"/>
    <mergeCell ref="N21:Q21"/>
    <mergeCell ref="N22:Q22"/>
    <mergeCell ref="E25:G25"/>
    <mergeCell ref="P23:Q23"/>
    <mergeCell ref="T42:W42"/>
    <mergeCell ref="T43:W43"/>
    <mergeCell ref="T38:W38"/>
    <mergeCell ref="T39:W39"/>
    <mergeCell ref="T40:W40"/>
    <mergeCell ref="T41:W41"/>
    <mergeCell ref="C62:H62"/>
    <mergeCell ref="C63:H63"/>
    <mergeCell ref="G21:I21"/>
    <mergeCell ref="G22:I22"/>
    <mergeCell ref="G23:M23"/>
    <mergeCell ref="E23:F23"/>
    <mergeCell ref="C61:H61"/>
    <mergeCell ref="C60:H60"/>
    <mergeCell ref="H27:I27"/>
    <mergeCell ref="H29:I29"/>
    <mergeCell ref="L39:M39"/>
    <mergeCell ref="H30:I30"/>
    <mergeCell ref="H31:I31"/>
    <mergeCell ref="H25:I25"/>
    <mergeCell ref="C56:W59"/>
    <mergeCell ref="C48:K48"/>
    <mergeCell ref="L38:M38"/>
    <mergeCell ref="N26:O26"/>
    <mergeCell ref="P34:R34"/>
    <mergeCell ref="N29:O29"/>
    <mergeCell ref="N30:O30"/>
    <mergeCell ref="N31:O31"/>
    <mergeCell ref="P27:Q27"/>
    <mergeCell ref="P26:Q26"/>
    <mergeCell ref="N27:O27"/>
    <mergeCell ref="P35:R35"/>
    <mergeCell ref="E26:G26"/>
    <mergeCell ref="E27:G27"/>
    <mergeCell ref="N48:R48"/>
    <mergeCell ref="C47:F47"/>
    <mergeCell ref="H47:R47"/>
    <mergeCell ref="F38:J38"/>
    <mergeCell ref="O38:R38"/>
    <mergeCell ref="F39:J39"/>
    <mergeCell ref="O39:R39"/>
    <mergeCell ref="O43:R43"/>
    <mergeCell ref="O40:R40"/>
    <mergeCell ref="E29:G29"/>
    <mergeCell ref="E30:G30"/>
    <mergeCell ref="E31:G31"/>
    <mergeCell ref="H26:I26"/>
    <mergeCell ref="L48:M48"/>
  </mergeCells>
  <phoneticPr fontId="2"/>
  <dataValidations xWindow="237" yWindow="279" count="26">
    <dataValidation imeMode="on" allowBlank="1" showInputMessage="1" showErrorMessage="1" promptTitle="競技役員" sqref="J21:K22 C21:C22 E23 U21:V22 N21:N22 P23" xr:uid="{00000000-0002-0000-0000-000000000000}"/>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0" xr:uid="{00000000-0002-0000-0000-000001000000}">
      <formula1>0</formula1>
      <formula2>8</formula2>
    </dataValidation>
    <dataValidation type="textLength" imeMode="on" allowBlank="1" showInputMessage="1" showErrorMessage="1" errorTitle="入力確認" error="全角６文字以内で入力して下さい。" promptTitle="略称名" prompt="チーム略称を全角６文字以内で入力して下さい。" sqref="Q4:V4" xr:uid="{00000000-0002-0000-0000-000002000000}">
      <formula1>0</formula1>
      <formula2>6</formula2>
    </dataValidation>
    <dataValidation imeMode="on" allowBlank="1" showInputMessage="1" showErrorMessage="1" promptTitle="チーム名" prompt="チーム正式名称を入力して下さい。" sqref="C6:W6" xr:uid="{00000000-0002-0000-0000-000003000000}"/>
    <dataValidation imeMode="on" allowBlank="1" showInputMessage="1" showErrorMessage="1" promptTitle="申込責任者名" prompt="申込責任者名を入力して下さい。" sqref="C10:K10" xr:uid="{00000000-0002-0000-0000-000004000000}"/>
    <dataValidation type="whole" imeMode="off" allowBlank="1" showInputMessage="1" showErrorMessage="1" errorTitle="入力確認" error="1セルに１桁づつ入力して下さい。" promptTitle="郵便番号" prompt="連絡先の郵便番号を１セルに１桁づつ入力して下さい。" sqref="J12" xr:uid="{00000000-0002-0000-0000-000005000000}">
      <formula1>0</formula1>
      <formula2>9</formula2>
    </dataValidation>
    <dataValidation imeMode="on" allowBlank="1" showInputMessage="1" showErrorMessage="1" promptTitle="連絡先住所" prompt="連絡先住所を都道府県名から入力して下さい。" sqref="D13:W14" xr:uid="{00000000-0002-0000-0000-000006000000}"/>
    <dataValidation imeMode="off" allowBlank="1" showInputMessage="1" showErrorMessage="1" promptTitle="電話番号" prompt="連絡先電話番号を市外局番から入力して下さい。" sqref="F15:M15" xr:uid="{00000000-0002-0000-0000-000007000000}"/>
    <dataValidation imeMode="off" allowBlank="1" showInputMessage="1" showErrorMessage="1" promptTitle="ＦＡＸ番号" prompt="連絡先ＦＡＸ番号を市外局番から入力して下さい、" sqref="P15:W15" xr:uid="{00000000-0002-0000-0000-000008000000}"/>
    <dataValidation imeMode="off" allowBlank="1" showInputMessage="1" showErrorMessage="1" promptTitle="メールアドレス" prompt="連絡先電子メールアドレスを入力して下さい。" sqref="F16:W16" xr:uid="{00000000-0002-0000-0000-000009000000}"/>
    <dataValidation imeMode="halfKatakana" allowBlank="1" showInputMessage="1" showErrorMessage="1" promptTitle="競技役員フリガナ" prompt="派遣競技役員のフリガナを半角カタカナで入力して下さい。" sqref="E18 P18" xr:uid="{00000000-0002-0000-0000-00000A000000}"/>
    <dataValidation type="whole" allowBlank="1" showInputMessage="1" showErrorMessage="1" promptTitle="特別参加者数" sqref="N27:O27 N31:O31" xr:uid="{00000000-0002-0000-0000-00000B000000}">
      <formula1>0</formula1>
      <formula2>40</formula2>
    </dataValidation>
    <dataValidation type="whole" imeMode="off" allowBlank="1" showInputMessage="1" showErrorMessage="1" prompt="特別参加者数を入力して下さい。" sqref="N25:O26" xr:uid="{00000000-0002-0000-0000-00000C000000}">
      <formula1>0</formula1>
      <formula2>40</formula2>
    </dataValidation>
    <dataValidation imeMode="off" allowBlank="1" showInputMessage="1" showErrorMessage="1" promptTitle="特別参加種目数" prompt="特別参加者の種目数を入力して下さい。" sqref="N29:O30" xr:uid="{00000000-0002-0000-0000-00000D000000}"/>
    <dataValidation type="whole" imeMode="off" allowBlank="1" showInputMessage="1" showErrorMessage="1" promptTitle="ランキング購入部数" prompt="ランキング購入部数を入力して下さい。" sqref="L41:M41" xr:uid="{00000000-0002-0000-0000-00000E000000}">
      <formula1>0</formula1>
      <formula2>100</formula2>
    </dataValidation>
    <dataValidation imeMode="off" allowBlank="1" showInputMessage="1" showErrorMessage="1" errorTitle="入力確認" error="1セルに１桁づつ入力して下さい。" promptTitle="郵便番号" prompt="連絡先の郵便番号を入力して下さい。_x000a_(例 101-0044)" sqref="I12 D12" xr:uid="{00000000-0002-0000-0000-00000F000000}"/>
    <dataValidation imeMode="halfKatakana" allowBlank="1" showInputMessage="1" showErrorMessage="1" promptTitle="連絡責任者フリガナ" prompt="連絡責任者のフリガナを半角カタカナで入力して下さい。" sqref="C8" xr:uid="{00000000-0002-0000-0000-000010000000}"/>
    <dataValidation imeMode="on" allowBlank="1" showInputMessage="1" showErrorMessage="1" prompt="お振込をされた名義(チーム名)を入力して下さい。" sqref="H47:R47" xr:uid="{00000000-0002-0000-0000-000011000000}"/>
    <dataValidation imeMode="on" allowBlank="1" showInputMessage="1" showErrorMessage="1" prompt="お振込をされた金融機関名を入力して下さい。_x000a_(例　みずほ銀行)" sqref="C48:K48" xr:uid="{00000000-0002-0000-0000-000012000000}"/>
    <dataValidation imeMode="on" allowBlank="1" showInputMessage="1" showErrorMessage="1" promptTitle="競技役員名" prompt="派遣競技役員名を入力して下さい。" sqref="E20:M20 P20:X20" xr:uid="{00000000-0002-0000-0000-000013000000}"/>
    <dataValidation type="list" imeMode="on" allowBlank="1" showInputMessage="1" showErrorMessage="1" promptTitle="競技役員資格" prompt="保有する競技役員の資格を選択して下さい。" sqref="G21:I21 R21:T21" xr:uid="{00000000-0002-0000-0000-000014000000}">
      <formula1>"上級,一種,二種,なし"</formula1>
    </dataValidation>
    <dataValidation type="list" imeMode="on" allowBlank="1" showInputMessage="1" showErrorMessage="1" promptTitle="競技役員経験" prompt="競技役員経験の有無を選択して下さい。" sqref="G22:I22 R22:T22" xr:uid="{00000000-0002-0000-0000-000015000000}">
      <formula1>"あり,なし"</formula1>
    </dataValidation>
    <dataValidation imeMode="on" allowBlank="1" showInputMessage="1" showErrorMessage="1" promptTitle="役職名" prompt="競技役員経験が「あり」の場合は、_x000a_経験した役職名を入力して下さい。" sqref="G23:M23 R23:X23" xr:uid="{00000000-0002-0000-0000-000016000000}"/>
    <dataValidation type="list" imeMode="off" allowBlank="1" showInputMessage="1" showErrorMessage="1" error="2010年11月29日から2011年1月14日までの日付を入力してください。" prompt="お振込をされた日付を選択して下さい。" sqref="C47:F47" xr:uid="{00000000-0002-0000-0000-000017000000}">
      <formula1>$AB$7:$AB$54</formula1>
    </dataValidation>
    <dataValidation type="list" imeMode="off" allowBlank="1" showInputMessage="1" showErrorMessage="1" errorTitle="入力確認" error="1セルに１桁づつ入力して下さい。" promptTitle="都道府県選択" prompt="都道府県を選択してください。" sqref="K12:N12" xr:uid="{00000000-0002-0000-0000-000018000000}">
      <formula1>$AE$8:$AE$54</formula1>
    </dataValidation>
    <dataValidation type="whole" imeMode="off" allowBlank="1" showInputMessage="1" showErrorMessage="1" errorTitle="入力確認" error="0～9の数字を１桁づつ入力して下さい。" promptTitle="日本ＳＣ協会登録番号入力" prompt="日本ＳＣ協会団体登録番号を_x000a_１セルに１桁づつ入力して下さい。" sqref="C4:J4" xr:uid="{00000000-0002-0000-0000-000019000000}">
      <formula1>0</formula1>
      <formula2>9</formula2>
    </dataValidation>
  </dataValidations>
  <pageMargins left="0.39370078740157483" right="0.39370078740157483" top="0.59055118110236227" bottom="0.59055118110236227" header="0.51181102362204722" footer="0.51181102362204722"/>
  <pageSetup paperSize="9"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219"/>
  <sheetViews>
    <sheetView showGridLines="0" zoomScaleNormal="100" workbookViewId="0">
      <selection activeCell="C8" sqref="C8:D8"/>
    </sheetView>
  </sheetViews>
  <sheetFormatPr defaultRowHeight="13.5"/>
  <cols>
    <col min="1" max="1" width="12.140625" style="137" customWidth="1"/>
    <col min="2" max="2" width="15.42578125" style="142" customWidth="1"/>
    <col min="3" max="3" width="23.5703125" style="137" customWidth="1"/>
    <col min="4" max="4" width="27.7109375" style="137" customWidth="1"/>
    <col min="5" max="5" width="23.5703125" style="137" customWidth="1"/>
    <col min="6" max="6" width="27.7109375" style="137" customWidth="1"/>
    <col min="7" max="7" width="23.5703125" style="137" customWidth="1"/>
    <col min="8" max="8" width="27.7109375" style="137" customWidth="1"/>
    <col min="9" max="9" width="23.5703125" style="137" customWidth="1"/>
    <col min="10" max="10" width="27.7109375" style="137" customWidth="1"/>
    <col min="11" max="11" width="23.5703125" style="137" customWidth="1"/>
    <col min="12" max="12" width="27.7109375" style="137" customWidth="1"/>
    <col min="13" max="13" width="12.140625" style="137" customWidth="1"/>
    <col min="14" max="14" width="15.42578125" style="142" customWidth="1"/>
    <col min="15" max="15" width="23.5703125" style="137" customWidth="1"/>
    <col min="16" max="16" width="27.7109375" style="137" customWidth="1"/>
    <col min="17" max="17" width="23.5703125" style="137" customWidth="1"/>
    <col min="18" max="18" width="27.7109375" style="137" customWidth="1"/>
    <col min="19" max="19" width="23.5703125" style="137" customWidth="1"/>
    <col min="20" max="20" width="27.7109375" style="137" customWidth="1"/>
    <col min="21" max="21" width="23.5703125" style="137" customWidth="1"/>
    <col min="22" max="22" width="27.7109375" style="137" customWidth="1"/>
    <col min="23" max="23" width="23.5703125" style="137" customWidth="1"/>
    <col min="24" max="24" width="27.7109375" style="137" customWidth="1"/>
    <col min="25" max="25" width="12.140625" style="137" customWidth="1"/>
    <col min="26" max="26" width="15.42578125" style="137" customWidth="1"/>
    <col min="27" max="27" width="23.5703125" style="137" customWidth="1"/>
    <col min="28" max="28" width="27.7109375" style="137" customWidth="1"/>
    <col min="29" max="29" width="23.5703125" style="137" customWidth="1"/>
    <col min="30" max="30" width="27.7109375" style="137" customWidth="1"/>
    <col min="31" max="31" width="23.5703125" style="137" customWidth="1"/>
    <col min="32" max="32" width="27.7109375" style="137" customWidth="1"/>
    <col min="33" max="33" width="23.5703125" style="137" customWidth="1"/>
    <col min="34" max="34" width="27.7109375" style="137" customWidth="1"/>
    <col min="35" max="35" width="23.5703125" style="137" customWidth="1"/>
    <col min="36" max="36" width="27.7109375" style="137" customWidth="1"/>
    <col min="37" max="39" width="10.28515625" style="137" customWidth="1"/>
    <col min="40" max="40" width="12.42578125" style="137" customWidth="1"/>
    <col min="41" max="42" width="10.28515625" style="137" customWidth="1"/>
    <col min="43" max="56" width="9.140625" style="137" customWidth="1"/>
    <col min="57" max="256" width="9.140625" style="137"/>
    <col min="257" max="257" width="12.140625" style="137" customWidth="1"/>
    <col min="258" max="258" width="15.42578125" style="137" customWidth="1"/>
    <col min="259" max="268" width="23.5703125" style="137" customWidth="1"/>
    <col min="269" max="269" width="12.140625" style="137" customWidth="1"/>
    <col min="270" max="270" width="15.42578125" style="137" customWidth="1"/>
    <col min="271" max="280" width="23.5703125" style="137" customWidth="1"/>
    <col min="281" max="282" width="10.28515625" style="137" customWidth="1"/>
    <col min="283" max="283" width="13.85546875" style="137" customWidth="1"/>
    <col min="284" max="284" width="13.28515625" style="137" customWidth="1"/>
    <col min="285" max="298" width="10.28515625" style="137" customWidth="1"/>
    <col min="299" max="512" width="9.140625" style="137"/>
    <col min="513" max="513" width="12.140625" style="137" customWidth="1"/>
    <col min="514" max="514" width="15.42578125" style="137" customWidth="1"/>
    <col min="515" max="524" width="23.5703125" style="137" customWidth="1"/>
    <col min="525" max="525" width="12.140625" style="137" customWidth="1"/>
    <col min="526" max="526" width="15.42578125" style="137" customWidth="1"/>
    <col min="527" max="536" width="23.5703125" style="137" customWidth="1"/>
    <col min="537" max="538" width="10.28515625" style="137" customWidth="1"/>
    <col min="539" max="539" width="13.85546875" style="137" customWidth="1"/>
    <col min="540" max="540" width="13.28515625" style="137" customWidth="1"/>
    <col min="541" max="554" width="10.28515625" style="137" customWidth="1"/>
    <col min="555" max="768" width="9.140625" style="137"/>
    <col min="769" max="769" width="12.140625" style="137" customWidth="1"/>
    <col min="770" max="770" width="15.42578125" style="137" customWidth="1"/>
    <col min="771" max="780" width="23.5703125" style="137" customWidth="1"/>
    <col min="781" max="781" width="12.140625" style="137" customWidth="1"/>
    <col min="782" max="782" width="15.42578125" style="137" customWidth="1"/>
    <col min="783" max="792" width="23.5703125" style="137" customWidth="1"/>
    <col min="793" max="794" width="10.28515625" style="137" customWidth="1"/>
    <col min="795" max="795" width="13.85546875" style="137" customWidth="1"/>
    <col min="796" max="796" width="13.28515625" style="137" customWidth="1"/>
    <col min="797" max="810" width="10.28515625" style="137" customWidth="1"/>
    <col min="811" max="1024" width="9.140625" style="137"/>
    <col min="1025" max="1025" width="12.140625" style="137" customWidth="1"/>
    <col min="1026" max="1026" width="15.42578125" style="137" customWidth="1"/>
    <col min="1027" max="1036" width="23.5703125" style="137" customWidth="1"/>
    <col min="1037" max="1037" width="12.140625" style="137" customWidth="1"/>
    <col min="1038" max="1038" width="15.42578125" style="137" customWidth="1"/>
    <col min="1039" max="1048" width="23.5703125" style="137" customWidth="1"/>
    <col min="1049" max="1050" width="10.28515625" style="137" customWidth="1"/>
    <col min="1051" max="1051" width="13.85546875" style="137" customWidth="1"/>
    <col min="1052" max="1052" width="13.28515625" style="137" customWidth="1"/>
    <col min="1053" max="1066" width="10.28515625" style="137" customWidth="1"/>
    <col min="1067" max="1280" width="9.140625" style="137"/>
    <col min="1281" max="1281" width="12.140625" style="137" customWidth="1"/>
    <col min="1282" max="1282" width="15.42578125" style="137" customWidth="1"/>
    <col min="1283" max="1292" width="23.5703125" style="137" customWidth="1"/>
    <col min="1293" max="1293" width="12.140625" style="137" customWidth="1"/>
    <col min="1294" max="1294" width="15.42578125" style="137" customWidth="1"/>
    <col min="1295" max="1304" width="23.5703125" style="137" customWidth="1"/>
    <col min="1305" max="1306" width="10.28515625" style="137" customWidth="1"/>
    <col min="1307" max="1307" width="13.85546875" style="137" customWidth="1"/>
    <col min="1308" max="1308" width="13.28515625" style="137" customWidth="1"/>
    <col min="1309" max="1322" width="10.28515625" style="137" customWidth="1"/>
    <col min="1323" max="1536" width="9.140625" style="137"/>
    <col min="1537" max="1537" width="12.140625" style="137" customWidth="1"/>
    <col min="1538" max="1538" width="15.42578125" style="137" customWidth="1"/>
    <col min="1539" max="1548" width="23.5703125" style="137" customWidth="1"/>
    <col min="1549" max="1549" width="12.140625" style="137" customWidth="1"/>
    <col min="1550" max="1550" width="15.42578125" style="137" customWidth="1"/>
    <col min="1551" max="1560" width="23.5703125" style="137" customWidth="1"/>
    <col min="1561" max="1562" width="10.28515625" style="137" customWidth="1"/>
    <col min="1563" max="1563" width="13.85546875" style="137" customWidth="1"/>
    <col min="1564" max="1564" width="13.28515625" style="137" customWidth="1"/>
    <col min="1565" max="1578" width="10.28515625" style="137" customWidth="1"/>
    <col min="1579" max="1792" width="9.140625" style="137"/>
    <col min="1793" max="1793" width="12.140625" style="137" customWidth="1"/>
    <col min="1794" max="1794" width="15.42578125" style="137" customWidth="1"/>
    <col min="1795" max="1804" width="23.5703125" style="137" customWidth="1"/>
    <col min="1805" max="1805" width="12.140625" style="137" customWidth="1"/>
    <col min="1806" max="1806" width="15.42578125" style="137" customWidth="1"/>
    <col min="1807" max="1816" width="23.5703125" style="137" customWidth="1"/>
    <col min="1817" max="1818" width="10.28515625" style="137" customWidth="1"/>
    <col min="1819" max="1819" width="13.85546875" style="137" customWidth="1"/>
    <col min="1820" max="1820" width="13.28515625" style="137" customWidth="1"/>
    <col min="1821" max="1834" width="10.28515625" style="137" customWidth="1"/>
    <col min="1835" max="2048" width="9.140625" style="137"/>
    <col min="2049" max="2049" width="12.140625" style="137" customWidth="1"/>
    <col min="2050" max="2050" width="15.42578125" style="137" customWidth="1"/>
    <col min="2051" max="2060" width="23.5703125" style="137" customWidth="1"/>
    <col min="2061" max="2061" width="12.140625" style="137" customWidth="1"/>
    <col min="2062" max="2062" width="15.42578125" style="137" customWidth="1"/>
    <col min="2063" max="2072" width="23.5703125" style="137" customWidth="1"/>
    <col min="2073" max="2074" width="10.28515625" style="137" customWidth="1"/>
    <col min="2075" max="2075" width="13.85546875" style="137" customWidth="1"/>
    <col min="2076" max="2076" width="13.28515625" style="137" customWidth="1"/>
    <col min="2077" max="2090" width="10.28515625" style="137" customWidth="1"/>
    <col min="2091" max="2304" width="9.140625" style="137"/>
    <col min="2305" max="2305" width="12.140625" style="137" customWidth="1"/>
    <col min="2306" max="2306" width="15.42578125" style="137" customWidth="1"/>
    <col min="2307" max="2316" width="23.5703125" style="137" customWidth="1"/>
    <col min="2317" max="2317" width="12.140625" style="137" customWidth="1"/>
    <col min="2318" max="2318" width="15.42578125" style="137" customWidth="1"/>
    <col min="2319" max="2328" width="23.5703125" style="137" customWidth="1"/>
    <col min="2329" max="2330" width="10.28515625" style="137" customWidth="1"/>
    <col min="2331" max="2331" width="13.85546875" style="137" customWidth="1"/>
    <col min="2332" max="2332" width="13.28515625" style="137" customWidth="1"/>
    <col min="2333" max="2346" width="10.28515625" style="137" customWidth="1"/>
    <col min="2347" max="2560" width="9.140625" style="137"/>
    <col min="2561" max="2561" width="12.140625" style="137" customWidth="1"/>
    <col min="2562" max="2562" width="15.42578125" style="137" customWidth="1"/>
    <col min="2563" max="2572" width="23.5703125" style="137" customWidth="1"/>
    <col min="2573" max="2573" width="12.140625" style="137" customWidth="1"/>
    <col min="2574" max="2574" width="15.42578125" style="137" customWidth="1"/>
    <col min="2575" max="2584" width="23.5703125" style="137" customWidth="1"/>
    <col min="2585" max="2586" width="10.28515625" style="137" customWidth="1"/>
    <col min="2587" max="2587" width="13.85546875" style="137" customWidth="1"/>
    <col min="2588" max="2588" width="13.28515625" style="137" customWidth="1"/>
    <col min="2589" max="2602" width="10.28515625" style="137" customWidth="1"/>
    <col min="2603" max="2816" width="9.140625" style="137"/>
    <col min="2817" max="2817" width="12.140625" style="137" customWidth="1"/>
    <col min="2818" max="2818" width="15.42578125" style="137" customWidth="1"/>
    <col min="2819" max="2828" width="23.5703125" style="137" customWidth="1"/>
    <col min="2829" max="2829" width="12.140625" style="137" customWidth="1"/>
    <col min="2830" max="2830" width="15.42578125" style="137" customWidth="1"/>
    <col min="2831" max="2840" width="23.5703125" style="137" customWidth="1"/>
    <col min="2841" max="2842" width="10.28515625" style="137" customWidth="1"/>
    <col min="2843" max="2843" width="13.85546875" style="137" customWidth="1"/>
    <col min="2844" max="2844" width="13.28515625" style="137" customWidth="1"/>
    <col min="2845" max="2858" width="10.28515625" style="137" customWidth="1"/>
    <col min="2859" max="3072" width="9.140625" style="137"/>
    <col min="3073" max="3073" width="12.140625" style="137" customWidth="1"/>
    <col min="3074" max="3074" width="15.42578125" style="137" customWidth="1"/>
    <col min="3075" max="3084" width="23.5703125" style="137" customWidth="1"/>
    <col min="3085" max="3085" width="12.140625" style="137" customWidth="1"/>
    <col min="3086" max="3086" width="15.42578125" style="137" customWidth="1"/>
    <col min="3087" max="3096" width="23.5703125" style="137" customWidth="1"/>
    <col min="3097" max="3098" width="10.28515625" style="137" customWidth="1"/>
    <col min="3099" max="3099" width="13.85546875" style="137" customWidth="1"/>
    <col min="3100" max="3100" width="13.28515625" style="137" customWidth="1"/>
    <col min="3101" max="3114" width="10.28515625" style="137" customWidth="1"/>
    <col min="3115" max="3328" width="9.140625" style="137"/>
    <col min="3329" max="3329" width="12.140625" style="137" customWidth="1"/>
    <col min="3330" max="3330" width="15.42578125" style="137" customWidth="1"/>
    <col min="3331" max="3340" width="23.5703125" style="137" customWidth="1"/>
    <col min="3341" max="3341" width="12.140625" style="137" customWidth="1"/>
    <col min="3342" max="3342" width="15.42578125" style="137" customWidth="1"/>
    <col min="3343" max="3352" width="23.5703125" style="137" customWidth="1"/>
    <col min="3353" max="3354" width="10.28515625" style="137" customWidth="1"/>
    <col min="3355" max="3355" width="13.85546875" style="137" customWidth="1"/>
    <col min="3356" max="3356" width="13.28515625" style="137" customWidth="1"/>
    <col min="3357" max="3370" width="10.28515625" style="137" customWidth="1"/>
    <col min="3371" max="3584" width="9.140625" style="137"/>
    <col min="3585" max="3585" width="12.140625" style="137" customWidth="1"/>
    <col min="3586" max="3586" width="15.42578125" style="137" customWidth="1"/>
    <col min="3587" max="3596" width="23.5703125" style="137" customWidth="1"/>
    <col min="3597" max="3597" width="12.140625" style="137" customWidth="1"/>
    <col min="3598" max="3598" width="15.42578125" style="137" customWidth="1"/>
    <col min="3599" max="3608" width="23.5703125" style="137" customWidth="1"/>
    <col min="3609" max="3610" width="10.28515625" style="137" customWidth="1"/>
    <col min="3611" max="3611" width="13.85546875" style="137" customWidth="1"/>
    <col min="3612" max="3612" width="13.28515625" style="137" customWidth="1"/>
    <col min="3613" max="3626" width="10.28515625" style="137" customWidth="1"/>
    <col min="3627" max="3840" width="9.140625" style="137"/>
    <col min="3841" max="3841" width="12.140625" style="137" customWidth="1"/>
    <col min="3842" max="3842" width="15.42578125" style="137" customWidth="1"/>
    <col min="3843" max="3852" width="23.5703125" style="137" customWidth="1"/>
    <col min="3853" max="3853" width="12.140625" style="137" customWidth="1"/>
    <col min="3854" max="3854" width="15.42578125" style="137" customWidth="1"/>
    <col min="3855" max="3864" width="23.5703125" style="137" customWidth="1"/>
    <col min="3865" max="3866" width="10.28515625" style="137" customWidth="1"/>
    <col min="3867" max="3867" width="13.85546875" style="137" customWidth="1"/>
    <col min="3868" max="3868" width="13.28515625" style="137" customWidth="1"/>
    <col min="3869" max="3882" width="10.28515625" style="137" customWidth="1"/>
    <col min="3883" max="4096" width="9.140625" style="137"/>
    <col min="4097" max="4097" width="12.140625" style="137" customWidth="1"/>
    <col min="4098" max="4098" width="15.42578125" style="137" customWidth="1"/>
    <col min="4099" max="4108" width="23.5703125" style="137" customWidth="1"/>
    <col min="4109" max="4109" width="12.140625" style="137" customWidth="1"/>
    <col min="4110" max="4110" width="15.42578125" style="137" customWidth="1"/>
    <col min="4111" max="4120" width="23.5703125" style="137" customWidth="1"/>
    <col min="4121" max="4122" width="10.28515625" style="137" customWidth="1"/>
    <col min="4123" max="4123" width="13.85546875" style="137" customWidth="1"/>
    <col min="4124" max="4124" width="13.28515625" style="137" customWidth="1"/>
    <col min="4125" max="4138" width="10.28515625" style="137" customWidth="1"/>
    <col min="4139" max="4352" width="9.140625" style="137"/>
    <col min="4353" max="4353" width="12.140625" style="137" customWidth="1"/>
    <col min="4354" max="4354" width="15.42578125" style="137" customWidth="1"/>
    <col min="4355" max="4364" width="23.5703125" style="137" customWidth="1"/>
    <col min="4365" max="4365" width="12.140625" style="137" customWidth="1"/>
    <col min="4366" max="4366" width="15.42578125" style="137" customWidth="1"/>
    <col min="4367" max="4376" width="23.5703125" style="137" customWidth="1"/>
    <col min="4377" max="4378" width="10.28515625" style="137" customWidth="1"/>
    <col min="4379" max="4379" width="13.85546875" style="137" customWidth="1"/>
    <col min="4380" max="4380" width="13.28515625" style="137" customWidth="1"/>
    <col min="4381" max="4394" width="10.28515625" style="137" customWidth="1"/>
    <col min="4395" max="4608" width="9.140625" style="137"/>
    <col min="4609" max="4609" width="12.140625" style="137" customWidth="1"/>
    <col min="4610" max="4610" width="15.42578125" style="137" customWidth="1"/>
    <col min="4611" max="4620" width="23.5703125" style="137" customWidth="1"/>
    <col min="4621" max="4621" width="12.140625" style="137" customWidth="1"/>
    <col min="4622" max="4622" width="15.42578125" style="137" customWidth="1"/>
    <col min="4623" max="4632" width="23.5703125" style="137" customWidth="1"/>
    <col min="4633" max="4634" width="10.28515625" style="137" customWidth="1"/>
    <col min="4635" max="4635" width="13.85546875" style="137" customWidth="1"/>
    <col min="4636" max="4636" width="13.28515625" style="137" customWidth="1"/>
    <col min="4637" max="4650" width="10.28515625" style="137" customWidth="1"/>
    <col min="4651" max="4864" width="9.140625" style="137"/>
    <col min="4865" max="4865" width="12.140625" style="137" customWidth="1"/>
    <col min="4866" max="4866" width="15.42578125" style="137" customWidth="1"/>
    <col min="4867" max="4876" width="23.5703125" style="137" customWidth="1"/>
    <col min="4877" max="4877" width="12.140625" style="137" customWidth="1"/>
    <col min="4878" max="4878" width="15.42578125" style="137" customWidth="1"/>
    <col min="4879" max="4888" width="23.5703125" style="137" customWidth="1"/>
    <col min="4889" max="4890" width="10.28515625" style="137" customWidth="1"/>
    <col min="4891" max="4891" width="13.85546875" style="137" customWidth="1"/>
    <col min="4892" max="4892" width="13.28515625" style="137" customWidth="1"/>
    <col min="4893" max="4906" width="10.28515625" style="137" customWidth="1"/>
    <col min="4907" max="5120" width="9.140625" style="137"/>
    <col min="5121" max="5121" width="12.140625" style="137" customWidth="1"/>
    <col min="5122" max="5122" width="15.42578125" style="137" customWidth="1"/>
    <col min="5123" max="5132" width="23.5703125" style="137" customWidth="1"/>
    <col min="5133" max="5133" width="12.140625" style="137" customWidth="1"/>
    <col min="5134" max="5134" width="15.42578125" style="137" customWidth="1"/>
    <col min="5135" max="5144" width="23.5703125" style="137" customWidth="1"/>
    <col min="5145" max="5146" width="10.28515625" style="137" customWidth="1"/>
    <col min="5147" max="5147" width="13.85546875" style="137" customWidth="1"/>
    <col min="5148" max="5148" width="13.28515625" style="137" customWidth="1"/>
    <col min="5149" max="5162" width="10.28515625" style="137" customWidth="1"/>
    <col min="5163" max="5376" width="9.140625" style="137"/>
    <col min="5377" max="5377" width="12.140625" style="137" customWidth="1"/>
    <col min="5378" max="5378" width="15.42578125" style="137" customWidth="1"/>
    <col min="5379" max="5388" width="23.5703125" style="137" customWidth="1"/>
    <col min="5389" max="5389" width="12.140625" style="137" customWidth="1"/>
    <col min="5390" max="5390" width="15.42578125" style="137" customWidth="1"/>
    <col min="5391" max="5400" width="23.5703125" style="137" customWidth="1"/>
    <col min="5401" max="5402" width="10.28515625" style="137" customWidth="1"/>
    <col min="5403" max="5403" width="13.85546875" style="137" customWidth="1"/>
    <col min="5404" max="5404" width="13.28515625" style="137" customWidth="1"/>
    <col min="5405" max="5418" width="10.28515625" style="137" customWidth="1"/>
    <col min="5419" max="5632" width="9.140625" style="137"/>
    <col min="5633" max="5633" width="12.140625" style="137" customWidth="1"/>
    <col min="5634" max="5634" width="15.42578125" style="137" customWidth="1"/>
    <col min="5635" max="5644" width="23.5703125" style="137" customWidth="1"/>
    <col min="5645" max="5645" width="12.140625" style="137" customWidth="1"/>
    <col min="5646" max="5646" width="15.42578125" style="137" customWidth="1"/>
    <col min="5647" max="5656" width="23.5703125" style="137" customWidth="1"/>
    <col min="5657" max="5658" width="10.28515625" style="137" customWidth="1"/>
    <col min="5659" max="5659" width="13.85546875" style="137" customWidth="1"/>
    <col min="5660" max="5660" width="13.28515625" style="137" customWidth="1"/>
    <col min="5661" max="5674" width="10.28515625" style="137" customWidth="1"/>
    <col min="5675" max="5888" width="9.140625" style="137"/>
    <col min="5889" max="5889" width="12.140625" style="137" customWidth="1"/>
    <col min="5890" max="5890" width="15.42578125" style="137" customWidth="1"/>
    <col min="5891" max="5900" width="23.5703125" style="137" customWidth="1"/>
    <col min="5901" max="5901" width="12.140625" style="137" customWidth="1"/>
    <col min="5902" max="5902" width="15.42578125" style="137" customWidth="1"/>
    <col min="5903" max="5912" width="23.5703125" style="137" customWidth="1"/>
    <col min="5913" max="5914" width="10.28515625" style="137" customWidth="1"/>
    <col min="5915" max="5915" width="13.85546875" style="137" customWidth="1"/>
    <col min="5916" max="5916" width="13.28515625" style="137" customWidth="1"/>
    <col min="5917" max="5930" width="10.28515625" style="137" customWidth="1"/>
    <col min="5931" max="6144" width="9.140625" style="137"/>
    <col min="6145" max="6145" width="12.140625" style="137" customWidth="1"/>
    <col min="6146" max="6146" width="15.42578125" style="137" customWidth="1"/>
    <col min="6147" max="6156" width="23.5703125" style="137" customWidth="1"/>
    <col min="6157" max="6157" width="12.140625" style="137" customWidth="1"/>
    <col min="6158" max="6158" width="15.42578125" style="137" customWidth="1"/>
    <col min="6159" max="6168" width="23.5703125" style="137" customWidth="1"/>
    <col min="6169" max="6170" width="10.28515625" style="137" customWidth="1"/>
    <col min="6171" max="6171" width="13.85546875" style="137" customWidth="1"/>
    <col min="6172" max="6172" width="13.28515625" style="137" customWidth="1"/>
    <col min="6173" max="6186" width="10.28515625" style="137" customWidth="1"/>
    <col min="6187" max="6400" width="9.140625" style="137"/>
    <col min="6401" max="6401" width="12.140625" style="137" customWidth="1"/>
    <col min="6402" max="6402" width="15.42578125" style="137" customWidth="1"/>
    <col min="6403" max="6412" width="23.5703125" style="137" customWidth="1"/>
    <col min="6413" max="6413" width="12.140625" style="137" customWidth="1"/>
    <col min="6414" max="6414" width="15.42578125" style="137" customWidth="1"/>
    <col min="6415" max="6424" width="23.5703125" style="137" customWidth="1"/>
    <col min="6425" max="6426" width="10.28515625" style="137" customWidth="1"/>
    <col min="6427" max="6427" width="13.85546875" style="137" customWidth="1"/>
    <col min="6428" max="6428" width="13.28515625" style="137" customWidth="1"/>
    <col min="6429" max="6442" width="10.28515625" style="137" customWidth="1"/>
    <col min="6443" max="6656" width="9.140625" style="137"/>
    <col min="6657" max="6657" width="12.140625" style="137" customWidth="1"/>
    <col min="6658" max="6658" width="15.42578125" style="137" customWidth="1"/>
    <col min="6659" max="6668" width="23.5703125" style="137" customWidth="1"/>
    <col min="6669" max="6669" width="12.140625" style="137" customWidth="1"/>
    <col min="6670" max="6670" width="15.42578125" style="137" customWidth="1"/>
    <col min="6671" max="6680" width="23.5703125" style="137" customWidth="1"/>
    <col min="6681" max="6682" width="10.28515625" style="137" customWidth="1"/>
    <col min="6683" max="6683" width="13.85546875" style="137" customWidth="1"/>
    <col min="6684" max="6684" width="13.28515625" style="137" customWidth="1"/>
    <col min="6685" max="6698" width="10.28515625" style="137" customWidth="1"/>
    <col min="6699" max="6912" width="9.140625" style="137"/>
    <col min="6913" max="6913" width="12.140625" style="137" customWidth="1"/>
    <col min="6914" max="6914" width="15.42578125" style="137" customWidth="1"/>
    <col min="6915" max="6924" width="23.5703125" style="137" customWidth="1"/>
    <col min="6925" max="6925" width="12.140625" style="137" customWidth="1"/>
    <col min="6926" max="6926" width="15.42578125" style="137" customWidth="1"/>
    <col min="6927" max="6936" width="23.5703125" style="137" customWidth="1"/>
    <col min="6937" max="6938" width="10.28515625" style="137" customWidth="1"/>
    <col min="6939" max="6939" width="13.85546875" style="137" customWidth="1"/>
    <col min="6940" max="6940" width="13.28515625" style="137" customWidth="1"/>
    <col min="6941" max="6954" width="10.28515625" style="137" customWidth="1"/>
    <col min="6955" max="7168" width="9.140625" style="137"/>
    <col min="7169" max="7169" width="12.140625" style="137" customWidth="1"/>
    <col min="7170" max="7170" width="15.42578125" style="137" customWidth="1"/>
    <col min="7171" max="7180" width="23.5703125" style="137" customWidth="1"/>
    <col min="7181" max="7181" width="12.140625" style="137" customWidth="1"/>
    <col min="7182" max="7182" width="15.42578125" style="137" customWidth="1"/>
    <col min="7183" max="7192" width="23.5703125" style="137" customWidth="1"/>
    <col min="7193" max="7194" width="10.28515625" style="137" customWidth="1"/>
    <col min="7195" max="7195" width="13.85546875" style="137" customWidth="1"/>
    <col min="7196" max="7196" width="13.28515625" style="137" customWidth="1"/>
    <col min="7197" max="7210" width="10.28515625" style="137" customWidth="1"/>
    <col min="7211" max="7424" width="9.140625" style="137"/>
    <col min="7425" max="7425" width="12.140625" style="137" customWidth="1"/>
    <col min="7426" max="7426" width="15.42578125" style="137" customWidth="1"/>
    <col min="7427" max="7436" width="23.5703125" style="137" customWidth="1"/>
    <col min="7437" max="7437" width="12.140625" style="137" customWidth="1"/>
    <col min="7438" max="7438" width="15.42578125" style="137" customWidth="1"/>
    <col min="7439" max="7448" width="23.5703125" style="137" customWidth="1"/>
    <col min="7449" max="7450" width="10.28515625" style="137" customWidth="1"/>
    <col min="7451" max="7451" width="13.85546875" style="137" customWidth="1"/>
    <col min="7452" max="7452" width="13.28515625" style="137" customWidth="1"/>
    <col min="7453" max="7466" width="10.28515625" style="137" customWidth="1"/>
    <col min="7467" max="7680" width="9.140625" style="137"/>
    <col min="7681" max="7681" width="12.140625" style="137" customWidth="1"/>
    <col min="7682" max="7682" width="15.42578125" style="137" customWidth="1"/>
    <col min="7683" max="7692" width="23.5703125" style="137" customWidth="1"/>
    <col min="7693" max="7693" width="12.140625" style="137" customWidth="1"/>
    <col min="7694" max="7694" width="15.42578125" style="137" customWidth="1"/>
    <col min="7695" max="7704" width="23.5703125" style="137" customWidth="1"/>
    <col min="7705" max="7706" width="10.28515625" style="137" customWidth="1"/>
    <col min="7707" max="7707" width="13.85546875" style="137" customWidth="1"/>
    <col min="7708" max="7708" width="13.28515625" style="137" customWidth="1"/>
    <col min="7709" max="7722" width="10.28515625" style="137" customWidth="1"/>
    <col min="7723" max="7936" width="9.140625" style="137"/>
    <col min="7937" max="7937" width="12.140625" style="137" customWidth="1"/>
    <col min="7938" max="7938" width="15.42578125" style="137" customWidth="1"/>
    <col min="7939" max="7948" width="23.5703125" style="137" customWidth="1"/>
    <col min="7949" max="7949" width="12.140625" style="137" customWidth="1"/>
    <col min="7950" max="7950" width="15.42578125" style="137" customWidth="1"/>
    <col min="7951" max="7960" width="23.5703125" style="137" customWidth="1"/>
    <col min="7961" max="7962" width="10.28515625" style="137" customWidth="1"/>
    <col min="7963" max="7963" width="13.85546875" style="137" customWidth="1"/>
    <col min="7964" max="7964" width="13.28515625" style="137" customWidth="1"/>
    <col min="7965" max="7978" width="10.28515625" style="137" customWidth="1"/>
    <col min="7979" max="8192" width="9.140625" style="137"/>
    <col min="8193" max="8193" width="12.140625" style="137" customWidth="1"/>
    <col min="8194" max="8194" width="15.42578125" style="137" customWidth="1"/>
    <col min="8195" max="8204" width="23.5703125" style="137" customWidth="1"/>
    <col min="8205" max="8205" width="12.140625" style="137" customWidth="1"/>
    <col min="8206" max="8206" width="15.42578125" style="137" customWidth="1"/>
    <col min="8207" max="8216" width="23.5703125" style="137" customWidth="1"/>
    <col min="8217" max="8218" width="10.28515625" style="137" customWidth="1"/>
    <col min="8219" max="8219" width="13.85546875" style="137" customWidth="1"/>
    <col min="8220" max="8220" width="13.28515625" style="137" customWidth="1"/>
    <col min="8221" max="8234" width="10.28515625" style="137" customWidth="1"/>
    <col min="8235" max="8448" width="9.140625" style="137"/>
    <col min="8449" max="8449" width="12.140625" style="137" customWidth="1"/>
    <col min="8450" max="8450" width="15.42578125" style="137" customWidth="1"/>
    <col min="8451" max="8460" width="23.5703125" style="137" customWidth="1"/>
    <col min="8461" max="8461" width="12.140625" style="137" customWidth="1"/>
    <col min="8462" max="8462" width="15.42578125" style="137" customWidth="1"/>
    <col min="8463" max="8472" width="23.5703125" style="137" customWidth="1"/>
    <col min="8473" max="8474" width="10.28515625" style="137" customWidth="1"/>
    <col min="8475" max="8475" width="13.85546875" style="137" customWidth="1"/>
    <col min="8476" max="8476" width="13.28515625" style="137" customWidth="1"/>
    <col min="8477" max="8490" width="10.28515625" style="137" customWidth="1"/>
    <col min="8491" max="8704" width="9.140625" style="137"/>
    <col min="8705" max="8705" width="12.140625" style="137" customWidth="1"/>
    <col min="8706" max="8706" width="15.42578125" style="137" customWidth="1"/>
    <col min="8707" max="8716" width="23.5703125" style="137" customWidth="1"/>
    <col min="8717" max="8717" width="12.140625" style="137" customWidth="1"/>
    <col min="8718" max="8718" width="15.42578125" style="137" customWidth="1"/>
    <col min="8719" max="8728" width="23.5703125" style="137" customWidth="1"/>
    <col min="8729" max="8730" width="10.28515625" style="137" customWidth="1"/>
    <col min="8731" max="8731" width="13.85546875" style="137" customWidth="1"/>
    <col min="8732" max="8732" width="13.28515625" style="137" customWidth="1"/>
    <col min="8733" max="8746" width="10.28515625" style="137" customWidth="1"/>
    <col min="8747" max="8960" width="9.140625" style="137"/>
    <col min="8961" max="8961" width="12.140625" style="137" customWidth="1"/>
    <col min="8962" max="8962" width="15.42578125" style="137" customWidth="1"/>
    <col min="8963" max="8972" width="23.5703125" style="137" customWidth="1"/>
    <col min="8973" max="8973" width="12.140625" style="137" customWidth="1"/>
    <col min="8974" max="8974" width="15.42578125" style="137" customWidth="1"/>
    <col min="8975" max="8984" width="23.5703125" style="137" customWidth="1"/>
    <col min="8985" max="8986" width="10.28515625" style="137" customWidth="1"/>
    <col min="8987" max="8987" width="13.85546875" style="137" customWidth="1"/>
    <col min="8988" max="8988" width="13.28515625" style="137" customWidth="1"/>
    <col min="8989" max="9002" width="10.28515625" style="137" customWidth="1"/>
    <col min="9003" max="9216" width="9.140625" style="137"/>
    <col min="9217" max="9217" width="12.140625" style="137" customWidth="1"/>
    <col min="9218" max="9218" width="15.42578125" style="137" customWidth="1"/>
    <col min="9219" max="9228" width="23.5703125" style="137" customWidth="1"/>
    <col min="9229" max="9229" width="12.140625" style="137" customWidth="1"/>
    <col min="9230" max="9230" width="15.42578125" style="137" customWidth="1"/>
    <col min="9231" max="9240" width="23.5703125" style="137" customWidth="1"/>
    <col min="9241" max="9242" width="10.28515625" style="137" customWidth="1"/>
    <col min="9243" max="9243" width="13.85546875" style="137" customWidth="1"/>
    <col min="9244" max="9244" width="13.28515625" style="137" customWidth="1"/>
    <col min="9245" max="9258" width="10.28515625" style="137" customWidth="1"/>
    <col min="9259" max="9472" width="9.140625" style="137"/>
    <col min="9473" max="9473" width="12.140625" style="137" customWidth="1"/>
    <col min="9474" max="9474" width="15.42578125" style="137" customWidth="1"/>
    <col min="9475" max="9484" width="23.5703125" style="137" customWidth="1"/>
    <col min="9485" max="9485" width="12.140625" style="137" customWidth="1"/>
    <col min="9486" max="9486" width="15.42578125" style="137" customWidth="1"/>
    <col min="9487" max="9496" width="23.5703125" style="137" customWidth="1"/>
    <col min="9497" max="9498" width="10.28515625" style="137" customWidth="1"/>
    <col min="9499" max="9499" width="13.85546875" style="137" customWidth="1"/>
    <col min="9500" max="9500" width="13.28515625" style="137" customWidth="1"/>
    <col min="9501" max="9514" width="10.28515625" style="137" customWidth="1"/>
    <col min="9515" max="9728" width="9.140625" style="137"/>
    <col min="9729" max="9729" width="12.140625" style="137" customWidth="1"/>
    <col min="9730" max="9730" width="15.42578125" style="137" customWidth="1"/>
    <col min="9731" max="9740" width="23.5703125" style="137" customWidth="1"/>
    <col min="9741" max="9741" width="12.140625" style="137" customWidth="1"/>
    <col min="9742" max="9742" width="15.42578125" style="137" customWidth="1"/>
    <col min="9743" max="9752" width="23.5703125" style="137" customWidth="1"/>
    <col min="9753" max="9754" width="10.28515625" style="137" customWidth="1"/>
    <col min="9755" max="9755" width="13.85546875" style="137" customWidth="1"/>
    <col min="9756" max="9756" width="13.28515625" style="137" customWidth="1"/>
    <col min="9757" max="9770" width="10.28515625" style="137" customWidth="1"/>
    <col min="9771" max="9984" width="9.140625" style="137"/>
    <col min="9985" max="9985" width="12.140625" style="137" customWidth="1"/>
    <col min="9986" max="9986" width="15.42578125" style="137" customWidth="1"/>
    <col min="9987" max="9996" width="23.5703125" style="137" customWidth="1"/>
    <col min="9997" max="9997" width="12.140625" style="137" customWidth="1"/>
    <col min="9998" max="9998" width="15.42578125" style="137" customWidth="1"/>
    <col min="9999" max="10008" width="23.5703125" style="137" customWidth="1"/>
    <col min="10009" max="10010" width="10.28515625" style="137" customWidth="1"/>
    <col min="10011" max="10011" width="13.85546875" style="137" customWidth="1"/>
    <col min="10012" max="10012" width="13.28515625" style="137" customWidth="1"/>
    <col min="10013" max="10026" width="10.28515625" style="137" customWidth="1"/>
    <col min="10027" max="10240" width="9.140625" style="137"/>
    <col min="10241" max="10241" width="12.140625" style="137" customWidth="1"/>
    <col min="10242" max="10242" width="15.42578125" style="137" customWidth="1"/>
    <col min="10243" max="10252" width="23.5703125" style="137" customWidth="1"/>
    <col min="10253" max="10253" width="12.140625" style="137" customWidth="1"/>
    <col min="10254" max="10254" width="15.42578125" style="137" customWidth="1"/>
    <col min="10255" max="10264" width="23.5703125" style="137" customWidth="1"/>
    <col min="10265" max="10266" width="10.28515625" style="137" customWidth="1"/>
    <col min="10267" max="10267" width="13.85546875" style="137" customWidth="1"/>
    <col min="10268" max="10268" width="13.28515625" style="137" customWidth="1"/>
    <col min="10269" max="10282" width="10.28515625" style="137" customWidth="1"/>
    <col min="10283" max="10496" width="9.140625" style="137"/>
    <col min="10497" max="10497" width="12.140625" style="137" customWidth="1"/>
    <col min="10498" max="10498" width="15.42578125" style="137" customWidth="1"/>
    <col min="10499" max="10508" width="23.5703125" style="137" customWidth="1"/>
    <col min="10509" max="10509" width="12.140625" style="137" customWidth="1"/>
    <col min="10510" max="10510" width="15.42578125" style="137" customWidth="1"/>
    <col min="10511" max="10520" width="23.5703125" style="137" customWidth="1"/>
    <col min="10521" max="10522" width="10.28515625" style="137" customWidth="1"/>
    <col min="10523" max="10523" width="13.85546875" style="137" customWidth="1"/>
    <col min="10524" max="10524" width="13.28515625" style="137" customWidth="1"/>
    <col min="10525" max="10538" width="10.28515625" style="137" customWidth="1"/>
    <col min="10539" max="10752" width="9.140625" style="137"/>
    <col min="10753" max="10753" width="12.140625" style="137" customWidth="1"/>
    <col min="10754" max="10754" width="15.42578125" style="137" customWidth="1"/>
    <col min="10755" max="10764" width="23.5703125" style="137" customWidth="1"/>
    <col min="10765" max="10765" width="12.140625" style="137" customWidth="1"/>
    <col min="10766" max="10766" width="15.42578125" style="137" customWidth="1"/>
    <col min="10767" max="10776" width="23.5703125" style="137" customWidth="1"/>
    <col min="10777" max="10778" width="10.28515625" style="137" customWidth="1"/>
    <col min="10779" max="10779" width="13.85546875" style="137" customWidth="1"/>
    <col min="10780" max="10780" width="13.28515625" style="137" customWidth="1"/>
    <col min="10781" max="10794" width="10.28515625" style="137" customWidth="1"/>
    <col min="10795" max="11008" width="9.140625" style="137"/>
    <col min="11009" max="11009" width="12.140625" style="137" customWidth="1"/>
    <col min="11010" max="11010" width="15.42578125" style="137" customWidth="1"/>
    <col min="11011" max="11020" width="23.5703125" style="137" customWidth="1"/>
    <col min="11021" max="11021" width="12.140625" style="137" customWidth="1"/>
    <col min="11022" max="11022" width="15.42578125" style="137" customWidth="1"/>
    <col min="11023" max="11032" width="23.5703125" style="137" customWidth="1"/>
    <col min="11033" max="11034" width="10.28515625" style="137" customWidth="1"/>
    <col min="11035" max="11035" width="13.85546875" style="137" customWidth="1"/>
    <col min="11036" max="11036" width="13.28515625" style="137" customWidth="1"/>
    <col min="11037" max="11050" width="10.28515625" style="137" customWidth="1"/>
    <col min="11051" max="11264" width="9.140625" style="137"/>
    <col min="11265" max="11265" width="12.140625" style="137" customWidth="1"/>
    <col min="11266" max="11266" width="15.42578125" style="137" customWidth="1"/>
    <col min="11267" max="11276" width="23.5703125" style="137" customWidth="1"/>
    <col min="11277" max="11277" width="12.140625" style="137" customWidth="1"/>
    <col min="11278" max="11278" width="15.42578125" style="137" customWidth="1"/>
    <col min="11279" max="11288" width="23.5703125" style="137" customWidth="1"/>
    <col min="11289" max="11290" width="10.28515625" style="137" customWidth="1"/>
    <col min="11291" max="11291" width="13.85546875" style="137" customWidth="1"/>
    <col min="11292" max="11292" width="13.28515625" style="137" customWidth="1"/>
    <col min="11293" max="11306" width="10.28515625" style="137" customWidth="1"/>
    <col min="11307" max="11520" width="9.140625" style="137"/>
    <col min="11521" max="11521" width="12.140625" style="137" customWidth="1"/>
    <col min="11522" max="11522" width="15.42578125" style="137" customWidth="1"/>
    <col min="11523" max="11532" width="23.5703125" style="137" customWidth="1"/>
    <col min="11533" max="11533" width="12.140625" style="137" customWidth="1"/>
    <col min="11534" max="11534" width="15.42578125" style="137" customWidth="1"/>
    <col min="11535" max="11544" width="23.5703125" style="137" customWidth="1"/>
    <col min="11545" max="11546" width="10.28515625" style="137" customWidth="1"/>
    <col min="11547" max="11547" width="13.85546875" style="137" customWidth="1"/>
    <col min="11548" max="11548" width="13.28515625" style="137" customWidth="1"/>
    <col min="11549" max="11562" width="10.28515625" style="137" customWidth="1"/>
    <col min="11563" max="11776" width="9.140625" style="137"/>
    <col min="11777" max="11777" width="12.140625" style="137" customWidth="1"/>
    <col min="11778" max="11778" width="15.42578125" style="137" customWidth="1"/>
    <col min="11779" max="11788" width="23.5703125" style="137" customWidth="1"/>
    <col min="11789" max="11789" width="12.140625" style="137" customWidth="1"/>
    <col min="11790" max="11790" width="15.42578125" style="137" customWidth="1"/>
    <col min="11791" max="11800" width="23.5703125" style="137" customWidth="1"/>
    <col min="11801" max="11802" width="10.28515625" style="137" customWidth="1"/>
    <col min="11803" max="11803" width="13.85546875" style="137" customWidth="1"/>
    <col min="11804" max="11804" width="13.28515625" style="137" customWidth="1"/>
    <col min="11805" max="11818" width="10.28515625" style="137" customWidth="1"/>
    <col min="11819" max="12032" width="9.140625" style="137"/>
    <col min="12033" max="12033" width="12.140625" style="137" customWidth="1"/>
    <col min="12034" max="12034" width="15.42578125" style="137" customWidth="1"/>
    <col min="12035" max="12044" width="23.5703125" style="137" customWidth="1"/>
    <col min="12045" max="12045" width="12.140625" style="137" customWidth="1"/>
    <col min="12046" max="12046" width="15.42578125" style="137" customWidth="1"/>
    <col min="12047" max="12056" width="23.5703125" style="137" customWidth="1"/>
    <col min="12057" max="12058" width="10.28515625" style="137" customWidth="1"/>
    <col min="12059" max="12059" width="13.85546875" style="137" customWidth="1"/>
    <col min="12060" max="12060" width="13.28515625" style="137" customWidth="1"/>
    <col min="12061" max="12074" width="10.28515625" style="137" customWidth="1"/>
    <col min="12075" max="12288" width="9.140625" style="137"/>
    <col min="12289" max="12289" width="12.140625" style="137" customWidth="1"/>
    <col min="12290" max="12290" width="15.42578125" style="137" customWidth="1"/>
    <col min="12291" max="12300" width="23.5703125" style="137" customWidth="1"/>
    <col min="12301" max="12301" width="12.140625" style="137" customWidth="1"/>
    <col min="12302" max="12302" width="15.42578125" style="137" customWidth="1"/>
    <col min="12303" max="12312" width="23.5703125" style="137" customWidth="1"/>
    <col min="12313" max="12314" width="10.28515625" style="137" customWidth="1"/>
    <col min="12315" max="12315" width="13.85546875" style="137" customWidth="1"/>
    <col min="12316" max="12316" width="13.28515625" style="137" customWidth="1"/>
    <col min="12317" max="12330" width="10.28515625" style="137" customWidth="1"/>
    <col min="12331" max="12544" width="9.140625" style="137"/>
    <col min="12545" max="12545" width="12.140625" style="137" customWidth="1"/>
    <col min="12546" max="12546" width="15.42578125" style="137" customWidth="1"/>
    <col min="12547" max="12556" width="23.5703125" style="137" customWidth="1"/>
    <col min="12557" max="12557" width="12.140625" style="137" customWidth="1"/>
    <col min="12558" max="12558" width="15.42578125" style="137" customWidth="1"/>
    <col min="12559" max="12568" width="23.5703125" style="137" customWidth="1"/>
    <col min="12569" max="12570" width="10.28515625" style="137" customWidth="1"/>
    <col min="12571" max="12571" width="13.85546875" style="137" customWidth="1"/>
    <col min="12572" max="12572" width="13.28515625" style="137" customWidth="1"/>
    <col min="12573" max="12586" width="10.28515625" style="137" customWidth="1"/>
    <col min="12587" max="12800" width="9.140625" style="137"/>
    <col min="12801" max="12801" width="12.140625" style="137" customWidth="1"/>
    <col min="12802" max="12802" width="15.42578125" style="137" customWidth="1"/>
    <col min="12803" max="12812" width="23.5703125" style="137" customWidth="1"/>
    <col min="12813" max="12813" width="12.140625" style="137" customWidth="1"/>
    <col min="12814" max="12814" width="15.42578125" style="137" customWidth="1"/>
    <col min="12815" max="12824" width="23.5703125" style="137" customWidth="1"/>
    <col min="12825" max="12826" width="10.28515625" style="137" customWidth="1"/>
    <col min="12827" max="12827" width="13.85546875" style="137" customWidth="1"/>
    <col min="12828" max="12828" width="13.28515625" style="137" customWidth="1"/>
    <col min="12829" max="12842" width="10.28515625" style="137" customWidth="1"/>
    <col min="12843" max="13056" width="9.140625" style="137"/>
    <col min="13057" max="13057" width="12.140625" style="137" customWidth="1"/>
    <col min="13058" max="13058" width="15.42578125" style="137" customWidth="1"/>
    <col min="13059" max="13068" width="23.5703125" style="137" customWidth="1"/>
    <col min="13069" max="13069" width="12.140625" style="137" customWidth="1"/>
    <col min="13070" max="13070" width="15.42578125" style="137" customWidth="1"/>
    <col min="13071" max="13080" width="23.5703125" style="137" customWidth="1"/>
    <col min="13081" max="13082" width="10.28515625" style="137" customWidth="1"/>
    <col min="13083" max="13083" width="13.85546875" style="137" customWidth="1"/>
    <col min="13084" max="13084" width="13.28515625" style="137" customWidth="1"/>
    <col min="13085" max="13098" width="10.28515625" style="137" customWidth="1"/>
    <col min="13099" max="13312" width="9.140625" style="137"/>
    <col min="13313" max="13313" width="12.140625" style="137" customWidth="1"/>
    <col min="13314" max="13314" width="15.42578125" style="137" customWidth="1"/>
    <col min="13315" max="13324" width="23.5703125" style="137" customWidth="1"/>
    <col min="13325" max="13325" width="12.140625" style="137" customWidth="1"/>
    <col min="13326" max="13326" width="15.42578125" style="137" customWidth="1"/>
    <col min="13327" max="13336" width="23.5703125" style="137" customWidth="1"/>
    <col min="13337" max="13338" width="10.28515625" style="137" customWidth="1"/>
    <col min="13339" max="13339" width="13.85546875" style="137" customWidth="1"/>
    <col min="13340" max="13340" width="13.28515625" style="137" customWidth="1"/>
    <col min="13341" max="13354" width="10.28515625" style="137" customWidth="1"/>
    <col min="13355" max="13568" width="9.140625" style="137"/>
    <col min="13569" max="13569" width="12.140625" style="137" customWidth="1"/>
    <col min="13570" max="13570" width="15.42578125" style="137" customWidth="1"/>
    <col min="13571" max="13580" width="23.5703125" style="137" customWidth="1"/>
    <col min="13581" max="13581" width="12.140625" style="137" customWidth="1"/>
    <col min="13582" max="13582" width="15.42578125" style="137" customWidth="1"/>
    <col min="13583" max="13592" width="23.5703125" style="137" customWidth="1"/>
    <col min="13593" max="13594" width="10.28515625" style="137" customWidth="1"/>
    <col min="13595" max="13595" width="13.85546875" style="137" customWidth="1"/>
    <col min="13596" max="13596" width="13.28515625" style="137" customWidth="1"/>
    <col min="13597" max="13610" width="10.28515625" style="137" customWidth="1"/>
    <col min="13611" max="13824" width="9.140625" style="137"/>
    <col min="13825" max="13825" width="12.140625" style="137" customWidth="1"/>
    <col min="13826" max="13826" width="15.42578125" style="137" customWidth="1"/>
    <col min="13827" max="13836" width="23.5703125" style="137" customWidth="1"/>
    <col min="13837" max="13837" width="12.140625" style="137" customWidth="1"/>
    <col min="13838" max="13838" width="15.42578125" style="137" customWidth="1"/>
    <col min="13839" max="13848" width="23.5703125" style="137" customWidth="1"/>
    <col min="13849" max="13850" width="10.28515625" style="137" customWidth="1"/>
    <col min="13851" max="13851" width="13.85546875" style="137" customWidth="1"/>
    <col min="13852" max="13852" width="13.28515625" style="137" customWidth="1"/>
    <col min="13853" max="13866" width="10.28515625" style="137" customWidth="1"/>
    <col min="13867" max="14080" width="9.140625" style="137"/>
    <col min="14081" max="14081" width="12.140625" style="137" customWidth="1"/>
    <col min="14082" max="14082" width="15.42578125" style="137" customWidth="1"/>
    <col min="14083" max="14092" width="23.5703125" style="137" customWidth="1"/>
    <col min="14093" max="14093" width="12.140625" style="137" customWidth="1"/>
    <col min="14094" max="14094" width="15.42578125" style="137" customWidth="1"/>
    <col min="14095" max="14104" width="23.5703125" style="137" customWidth="1"/>
    <col min="14105" max="14106" width="10.28515625" style="137" customWidth="1"/>
    <col min="14107" max="14107" width="13.85546875" style="137" customWidth="1"/>
    <col min="14108" max="14108" width="13.28515625" style="137" customWidth="1"/>
    <col min="14109" max="14122" width="10.28515625" style="137" customWidth="1"/>
    <col min="14123" max="14336" width="9.140625" style="137"/>
    <col min="14337" max="14337" width="12.140625" style="137" customWidth="1"/>
    <col min="14338" max="14338" width="15.42578125" style="137" customWidth="1"/>
    <col min="14339" max="14348" width="23.5703125" style="137" customWidth="1"/>
    <col min="14349" max="14349" width="12.140625" style="137" customWidth="1"/>
    <col min="14350" max="14350" width="15.42578125" style="137" customWidth="1"/>
    <col min="14351" max="14360" width="23.5703125" style="137" customWidth="1"/>
    <col min="14361" max="14362" width="10.28515625" style="137" customWidth="1"/>
    <col min="14363" max="14363" width="13.85546875" style="137" customWidth="1"/>
    <col min="14364" max="14364" width="13.28515625" style="137" customWidth="1"/>
    <col min="14365" max="14378" width="10.28515625" style="137" customWidth="1"/>
    <col min="14379" max="14592" width="9.140625" style="137"/>
    <col min="14593" max="14593" width="12.140625" style="137" customWidth="1"/>
    <col min="14594" max="14594" width="15.42578125" style="137" customWidth="1"/>
    <col min="14595" max="14604" width="23.5703125" style="137" customWidth="1"/>
    <col min="14605" max="14605" width="12.140625" style="137" customWidth="1"/>
    <col min="14606" max="14606" width="15.42578125" style="137" customWidth="1"/>
    <col min="14607" max="14616" width="23.5703125" style="137" customWidth="1"/>
    <col min="14617" max="14618" width="10.28515625" style="137" customWidth="1"/>
    <col min="14619" max="14619" width="13.85546875" style="137" customWidth="1"/>
    <col min="14620" max="14620" width="13.28515625" style="137" customWidth="1"/>
    <col min="14621" max="14634" width="10.28515625" style="137" customWidth="1"/>
    <col min="14635" max="14848" width="9.140625" style="137"/>
    <col min="14849" max="14849" width="12.140625" style="137" customWidth="1"/>
    <col min="14850" max="14850" width="15.42578125" style="137" customWidth="1"/>
    <col min="14851" max="14860" width="23.5703125" style="137" customWidth="1"/>
    <col min="14861" max="14861" width="12.140625" style="137" customWidth="1"/>
    <col min="14862" max="14862" width="15.42578125" style="137" customWidth="1"/>
    <col min="14863" max="14872" width="23.5703125" style="137" customWidth="1"/>
    <col min="14873" max="14874" width="10.28515625" style="137" customWidth="1"/>
    <col min="14875" max="14875" width="13.85546875" style="137" customWidth="1"/>
    <col min="14876" max="14876" width="13.28515625" style="137" customWidth="1"/>
    <col min="14877" max="14890" width="10.28515625" style="137" customWidth="1"/>
    <col min="14891" max="15104" width="9.140625" style="137"/>
    <col min="15105" max="15105" width="12.140625" style="137" customWidth="1"/>
    <col min="15106" max="15106" width="15.42578125" style="137" customWidth="1"/>
    <col min="15107" max="15116" width="23.5703125" style="137" customWidth="1"/>
    <col min="15117" max="15117" width="12.140625" style="137" customWidth="1"/>
    <col min="15118" max="15118" width="15.42578125" style="137" customWidth="1"/>
    <col min="15119" max="15128" width="23.5703125" style="137" customWidth="1"/>
    <col min="15129" max="15130" width="10.28515625" style="137" customWidth="1"/>
    <col min="15131" max="15131" width="13.85546875" style="137" customWidth="1"/>
    <col min="15132" max="15132" width="13.28515625" style="137" customWidth="1"/>
    <col min="15133" max="15146" width="10.28515625" style="137" customWidth="1"/>
    <col min="15147" max="15360" width="9.140625" style="137"/>
    <col min="15361" max="15361" width="12.140625" style="137" customWidth="1"/>
    <col min="15362" max="15362" width="15.42578125" style="137" customWidth="1"/>
    <col min="15363" max="15372" width="23.5703125" style="137" customWidth="1"/>
    <col min="15373" max="15373" width="12.140625" style="137" customWidth="1"/>
    <col min="15374" max="15374" width="15.42578125" style="137" customWidth="1"/>
    <col min="15375" max="15384" width="23.5703125" style="137" customWidth="1"/>
    <col min="15385" max="15386" width="10.28515625" style="137" customWidth="1"/>
    <col min="15387" max="15387" width="13.85546875" style="137" customWidth="1"/>
    <col min="15388" max="15388" width="13.28515625" style="137" customWidth="1"/>
    <col min="15389" max="15402" width="10.28515625" style="137" customWidth="1"/>
    <col min="15403" max="15616" width="9.140625" style="137"/>
    <col min="15617" max="15617" width="12.140625" style="137" customWidth="1"/>
    <col min="15618" max="15618" width="15.42578125" style="137" customWidth="1"/>
    <col min="15619" max="15628" width="23.5703125" style="137" customWidth="1"/>
    <col min="15629" max="15629" width="12.140625" style="137" customWidth="1"/>
    <col min="15630" max="15630" width="15.42578125" style="137" customWidth="1"/>
    <col min="15631" max="15640" width="23.5703125" style="137" customWidth="1"/>
    <col min="15641" max="15642" width="10.28515625" style="137" customWidth="1"/>
    <col min="15643" max="15643" width="13.85546875" style="137" customWidth="1"/>
    <col min="15644" max="15644" width="13.28515625" style="137" customWidth="1"/>
    <col min="15645" max="15658" width="10.28515625" style="137" customWidth="1"/>
    <col min="15659" max="15872" width="9.140625" style="137"/>
    <col min="15873" max="15873" width="12.140625" style="137" customWidth="1"/>
    <col min="15874" max="15874" width="15.42578125" style="137" customWidth="1"/>
    <col min="15875" max="15884" width="23.5703125" style="137" customWidth="1"/>
    <col min="15885" max="15885" width="12.140625" style="137" customWidth="1"/>
    <col min="15886" max="15886" width="15.42578125" style="137" customWidth="1"/>
    <col min="15887" max="15896" width="23.5703125" style="137" customWidth="1"/>
    <col min="15897" max="15898" width="10.28515625" style="137" customWidth="1"/>
    <col min="15899" max="15899" width="13.85546875" style="137" customWidth="1"/>
    <col min="15900" max="15900" width="13.28515625" style="137" customWidth="1"/>
    <col min="15901" max="15914" width="10.28515625" style="137" customWidth="1"/>
    <col min="15915" max="16128" width="9.140625" style="137"/>
    <col min="16129" max="16129" width="12.140625" style="137" customWidth="1"/>
    <col min="16130" max="16130" width="15.42578125" style="137" customWidth="1"/>
    <col min="16131" max="16140" width="23.5703125" style="137" customWidth="1"/>
    <col min="16141" max="16141" width="12.140625" style="137" customWidth="1"/>
    <col min="16142" max="16142" width="15.42578125" style="137" customWidth="1"/>
    <col min="16143" max="16152" width="23.5703125" style="137" customWidth="1"/>
    <col min="16153" max="16154" width="10.28515625" style="137" customWidth="1"/>
    <col min="16155" max="16155" width="13.85546875" style="137" customWidth="1"/>
    <col min="16156" max="16156" width="13.28515625" style="137" customWidth="1"/>
    <col min="16157" max="16170" width="10.28515625" style="137" customWidth="1"/>
    <col min="16171" max="16384" width="9.140625" style="137"/>
  </cols>
  <sheetData>
    <row r="1" spans="1:48" ht="18.75">
      <c r="A1" s="259" t="s">
        <v>296</v>
      </c>
      <c r="B1" s="260"/>
      <c r="C1" s="260"/>
      <c r="D1" s="260"/>
      <c r="E1" s="260"/>
      <c r="F1" s="260"/>
      <c r="G1" s="260"/>
      <c r="H1" s="260"/>
      <c r="I1" s="260"/>
      <c r="J1" s="260"/>
      <c r="K1" s="260"/>
      <c r="L1" s="136"/>
      <c r="M1" s="259" t="s">
        <v>305</v>
      </c>
      <c r="N1" s="260"/>
      <c r="O1" s="260"/>
      <c r="P1" s="260"/>
      <c r="Q1" s="260"/>
      <c r="R1" s="260"/>
      <c r="S1" s="260"/>
      <c r="T1" s="260"/>
      <c r="U1" s="260"/>
      <c r="V1" s="260"/>
      <c r="W1" s="260"/>
      <c r="X1" s="260"/>
    </row>
    <row r="2" spans="1:48" ht="13.5" customHeight="1">
      <c r="A2" s="138" t="s">
        <v>306</v>
      </c>
      <c r="B2" s="139"/>
      <c r="C2" s="140"/>
      <c r="D2" s="140"/>
      <c r="E2" s="140"/>
      <c r="F2" s="140"/>
      <c r="G2" s="140"/>
      <c r="H2" s="140"/>
      <c r="I2" s="140"/>
      <c r="J2" s="140"/>
      <c r="K2" s="140"/>
      <c r="L2" s="140"/>
      <c r="M2" s="138" t="s">
        <v>304</v>
      </c>
      <c r="N2" s="139"/>
      <c r="O2" s="140"/>
      <c r="P2" s="140"/>
      <c r="Q2" s="140"/>
      <c r="R2" s="140"/>
      <c r="S2" s="140"/>
      <c r="T2" s="140"/>
      <c r="U2" s="140"/>
      <c r="V2" s="140"/>
      <c r="W2" s="140"/>
      <c r="X2" s="140"/>
      <c r="Y2" s="138" t="s">
        <v>306</v>
      </c>
      <c r="Z2" s="139"/>
    </row>
    <row r="3" spans="1:48" ht="14.25">
      <c r="A3" s="141" t="str">
        <f>IF($Z$3="","連続１０回もしくは２０回出場者のデータを入力してください。締切り以降の申請は受付いたしません。
",$Z$3)</f>
        <v xml:space="preserve">連続１０回もしくは２０回出場者のデータを入力してください。締切り以降の申請は受付いたしません。
</v>
      </c>
      <c r="M3" s="141" t="str">
        <f>IF($Z$3="","連続１０回・２０回出場者のデータを入力してください。締切り以降の申請は受付いたしません。
",$Z$3)</f>
        <v xml:space="preserve">連続１０回・２０回出場者のデータを入力してください。締切り以降の申請は受付いたしません。
</v>
      </c>
      <c r="Y3" s="141" t="str">
        <f>IF($Z$3="","連続１０回もしくは２０回出場者のデータを入力してください。締切り以降の申請は受付いたしません。
",$Z$3)</f>
        <v xml:space="preserve">連続１０回もしくは２０回出場者のデータを入力してください。締切り以降の申請は受付いたしません。
</v>
      </c>
      <c r="Z3" s="142"/>
    </row>
    <row r="4" spans="1:48" ht="15" thickBot="1">
      <c r="A4" s="153" t="str">
        <f>申込一覧表!A3</f>
        <v/>
      </c>
      <c r="B4" s="154">
        <f>申込書!Q4</f>
        <v>0</v>
      </c>
      <c r="M4" s="153" t="str">
        <f>申込一覧表!A3</f>
        <v/>
      </c>
      <c r="N4" s="154">
        <f>申込書!Q4</f>
        <v>0</v>
      </c>
      <c r="Y4" s="153" t="str">
        <f>申込一覧表!A3</f>
        <v/>
      </c>
      <c r="Z4" s="154">
        <f>申込書!Q4</f>
        <v>0</v>
      </c>
    </row>
    <row r="5" spans="1:48" ht="17.25" customHeight="1">
      <c r="A5" s="249"/>
      <c r="B5" s="250"/>
      <c r="C5" s="255">
        <v>1</v>
      </c>
      <c r="D5" s="256"/>
      <c r="E5" s="255">
        <v>2</v>
      </c>
      <c r="F5" s="256"/>
      <c r="G5" s="255">
        <v>3</v>
      </c>
      <c r="H5" s="256"/>
      <c r="I5" s="255">
        <v>4</v>
      </c>
      <c r="J5" s="256"/>
      <c r="K5" s="261">
        <v>5</v>
      </c>
      <c r="L5" s="262"/>
      <c r="M5" s="249"/>
      <c r="N5" s="250"/>
      <c r="O5" s="255">
        <v>6</v>
      </c>
      <c r="P5" s="256"/>
      <c r="Q5" s="255">
        <v>7</v>
      </c>
      <c r="R5" s="256"/>
      <c r="S5" s="255">
        <v>8</v>
      </c>
      <c r="T5" s="256"/>
      <c r="U5" s="255">
        <v>9</v>
      </c>
      <c r="V5" s="256"/>
      <c r="W5" s="255">
        <v>10</v>
      </c>
      <c r="X5" s="256"/>
      <c r="Y5" s="249"/>
      <c r="Z5" s="250"/>
      <c r="AA5" s="255">
        <v>11</v>
      </c>
      <c r="AB5" s="256"/>
      <c r="AC5" s="255">
        <v>12</v>
      </c>
      <c r="AD5" s="256"/>
      <c r="AE5" s="255">
        <v>13</v>
      </c>
      <c r="AF5" s="256"/>
      <c r="AG5" s="255">
        <v>14</v>
      </c>
      <c r="AH5" s="256"/>
      <c r="AI5" s="255">
        <v>15</v>
      </c>
      <c r="AJ5" s="256"/>
      <c r="AO5" s="137">
        <v>800</v>
      </c>
      <c r="AP5" s="137">
        <v>1500</v>
      </c>
      <c r="AQ5" s="137">
        <v>3000</v>
      </c>
      <c r="AR5" s="137">
        <v>400</v>
      </c>
      <c r="AV5" s="143" t="s">
        <v>269</v>
      </c>
    </row>
    <row r="6" spans="1:48" ht="17.25" customHeight="1">
      <c r="A6" s="251"/>
      <c r="B6" s="252"/>
      <c r="C6" s="144"/>
      <c r="D6" s="145"/>
      <c r="E6" s="144" t="s">
        <v>307</v>
      </c>
      <c r="F6" s="145"/>
      <c r="G6" s="144" t="s">
        <v>307</v>
      </c>
      <c r="H6" s="145"/>
      <c r="I6" s="144" t="s">
        <v>307</v>
      </c>
      <c r="J6" s="145"/>
      <c r="K6" s="144" t="s">
        <v>307</v>
      </c>
      <c r="L6" s="145"/>
      <c r="M6" s="251"/>
      <c r="N6" s="252"/>
      <c r="O6" s="144" t="s">
        <v>307</v>
      </c>
      <c r="P6" s="145"/>
      <c r="Q6" s="144" t="s">
        <v>307</v>
      </c>
      <c r="R6" s="145"/>
      <c r="S6" s="144" t="s">
        <v>307</v>
      </c>
      <c r="T6" s="145"/>
      <c r="U6" s="144" t="s">
        <v>307</v>
      </c>
      <c r="V6" s="145"/>
      <c r="W6" s="144" t="s">
        <v>307</v>
      </c>
      <c r="X6" s="145"/>
      <c r="Y6" s="251"/>
      <c r="Z6" s="252"/>
      <c r="AA6" s="144"/>
      <c r="AB6" s="145"/>
      <c r="AC6" s="144" t="s">
        <v>307</v>
      </c>
      <c r="AD6" s="145"/>
      <c r="AE6" s="144" t="s">
        <v>307</v>
      </c>
      <c r="AF6" s="145"/>
      <c r="AG6" s="144"/>
      <c r="AH6" s="145"/>
      <c r="AI6" s="144"/>
      <c r="AJ6" s="145"/>
      <c r="AL6" s="137">
        <v>1</v>
      </c>
      <c r="AM6" s="137" t="str">
        <f>IF(申込一覧表!AA6="","",申込一覧表!AA6)</f>
        <v/>
      </c>
      <c r="AN6" s="146" t="str">
        <f>IF(申込一覧表!B6="","",申込一覧表!B6)</f>
        <v/>
      </c>
      <c r="AV6" s="143" t="s">
        <v>270</v>
      </c>
    </row>
    <row r="7" spans="1:48" ht="17.25" customHeight="1" thickBot="1">
      <c r="A7" s="253"/>
      <c r="B7" s="254"/>
      <c r="C7" s="257" t="str">
        <f>IF(C6="","",VLOOKUP(C6,$AM$6:$AN$211,2,0))</f>
        <v/>
      </c>
      <c r="D7" s="258"/>
      <c r="E7" s="257" t="str">
        <f>IF(E6="","",VLOOKUP(E6,$AM$6:$AN$211,2,0))</f>
        <v/>
      </c>
      <c r="F7" s="258"/>
      <c r="G7" s="257" t="str">
        <f>IF(G6="","",VLOOKUP(G6,$AM$6:$AN$211,2,0))</f>
        <v/>
      </c>
      <c r="H7" s="258"/>
      <c r="I7" s="257" t="str">
        <f>IF(I6="","",VLOOKUP(I6,$AM$6:$AN$211,2,0))</f>
        <v/>
      </c>
      <c r="J7" s="258"/>
      <c r="K7" s="257" t="str">
        <f>IF(K6="","",VLOOKUP(K6,$AM$6:$AN$211,2,0))</f>
        <v/>
      </c>
      <c r="L7" s="258"/>
      <c r="M7" s="253"/>
      <c r="N7" s="254"/>
      <c r="O7" s="257" t="str">
        <f>IF(O6="","",VLOOKUP(O6,$AM$6:$AN$211,2,0))</f>
        <v/>
      </c>
      <c r="P7" s="258"/>
      <c r="Q7" s="257" t="str">
        <f>IF(Q6="","",VLOOKUP(Q6,$AM$6:$AN$211,2,0))</f>
        <v/>
      </c>
      <c r="R7" s="258"/>
      <c r="S7" s="257" t="str">
        <f>IF(S6="","",VLOOKUP(S6,$AM$6:$AN$211,2,0))</f>
        <v/>
      </c>
      <c r="T7" s="258"/>
      <c r="U7" s="257" t="str">
        <f>IF(U6="","",VLOOKUP(U6,$AM$6:$AN$211,2,0))</f>
        <v/>
      </c>
      <c r="V7" s="258"/>
      <c r="W7" s="257" t="str">
        <f>IF(W6="","",VLOOKUP(W6,$AM$6:$AN$211,2,0))</f>
        <v/>
      </c>
      <c r="X7" s="258"/>
      <c r="Y7" s="253"/>
      <c r="Z7" s="254"/>
      <c r="AA7" s="257" t="str">
        <f>IF(AA6="","",VLOOKUP(AA6,$AM$6:$AN$211,2,0))</f>
        <v/>
      </c>
      <c r="AB7" s="258"/>
      <c r="AC7" s="257" t="str">
        <f>IF(AC6="","",VLOOKUP(AC6,$AM$6:$AN$211,2,0))</f>
        <v/>
      </c>
      <c r="AD7" s="258"/>
      <c r="AE7" s="257" t="str">
        <f>IF(AE6="","",VLOOKUP(AE6,$AM$6:$AN$211,2,0))</f>
        <v/>
      </c>
      <c r="AF7" s="258"/>
      <c r="AG7" s="257" t="str">
        <f>IF(AG6="","",VLOOKUP(AG6,$AM$6:$AN$211,2,0))</f>
        <v/>
      </c>
      <c r="AH7" s="258"/>
      <c r="AI7" s="257" t="str">
        <f>IF(AI6="","",VLOOKUP(AI6,$AM$6:$AN$211,2,0))</f>
        <v/>
      </c>
      <c r="AJ7" s="258"/>
      <c r="AL7" s="137">
        <v>2</v>
      </c>
      <c r="AM7" s="137" t="str">
        <f>IF(申込一覧表!AA7="","",申込一覧表!AA7)</f>
        <v/>
      </c>
      <c r="AN7" s="146" t="str">
        <f>IF(申込一覧表!B7="","",申込一覧表!B7)</f>
        <v/>
      </c>
      <c r="AV7" s="147" t="s">
        <v>271</v>
      </c>
    </row>
    <row r="8" spans="1:48" ht="17.25" customHeight="1">
      <c r="A8" s="240" t="s">
        <v>319</v>
      </c>
      <c r="B8" s="148" t="s">
        <v>273</v>
      </c>
      <c r="C8" s="236"/>
      <c r="D8" s="237"/>
      <c r="E8" s="236"/>
      <c r="F8" s="237"/>
      <c r="G8" s="236"/>
      <c r="H8" s="237"/>
      <c r="I8" s="236"/>
      <c r="J8" s="237"/>
      <c r="K8" s="236"/>
      <c r="L8" s="237"/>
      <c r="M8" s="240" t="s">
        <v>318</v>
      </c>
      <c r="N8" s="148" t="s">
        <v>273</v>
      </c>
      <c r="O8" s="236"/>
      <c r="P8" s="237"/>
      <c r="Q8" s="236"/>
      <c r="R8" s="237"/>
      <c r="S8" s="236"/>
      <c r="T8" s="237"/>
      <c r="U8" s="236"/>
      <c r="V8" s="237"/>
      <c r="W8" s="236"/>
      <c r="X8" s="237"/>
      <c r="Y8" s="240" t="s">
        <v>318</v>
      </c>
      <c r="Z8" s="148" t="s">
        <v>273</v>
      </c>
      <c r="AA8" s="236"/>
      <c r="AB8" s="237"/>
      <c r="AC8" s="236"/>
      <c r="AD8" s="237"/>
      <c r="AE8" s="236"/>
      <c r="AF8" s="237"/>
      <c r="AG8" s="236"/>
      <c r="AH8" s="237"/>
      <c r="AI8" s="236"/>
      <c r="AJ8" s="237"/>
      <c r="AL8" s="137">
        <v>3</v>
      </c>
      <c r="AM8" s="137" t="str">
        <f>IF(申込一覧表!AA8="","",申込一覧表!AA8)</f>
        <v/>
      </c>
      <c r="AN8" s="146" t="str">
        <f>IF(申込一覧表!B8="","",申込一覧表!B8)</f>
        <v/>
      </c>
      <c r="AV8" s="147"/>
    </row>
    <row r="9" spans="1:48" ht="17.25" customHeight="1">
      <c r="A9" s="241"/>
      <c r="B9" s="149" t="s">
        <v>274</v>
      </c>
      <c r="C9" s="238"/>
      <c r="D9" s="239"/>
      <c r="E9" s="238"/>
      <c r="F9" s="239"/>
      <c r="G9" s="238"/>
      <c r="H9" s="239"/>
      <c r="I9" s="238"/>
      <c r="J9" s="239"/>
      <c r="K9" s="238"/>
      <c r="L9" s="239"/>
      <c r="M9" s="241"/>
      <c r="N9" s="149" t="s">
        <v>274</v>
      </c>
      <c r="O9" s="238"/>
      <c r="P9" s="239"/>
      <c r="Q9" s="238"/>
      <c r="R9" s="239"/>
      <c r="S9" s="238"/>
      <c r="T9" s="239"/>
      <c r="U9" s="238"/>
      <c r="V9" s="239"/>
      <c r="W9" s="238"/>
      <c r="X9" s="239"/>
      <c r="Y9" s="241"/>
      <c r="Z9" s="149" t="s">
        <v>274</v>
      </c>
      <c r="AA9" s="238"/>
      <c r="AB9" s="239"/>
      <c r="AC9" s="238"/>
      <c r="AD9" s="239"/>
      <c r="AE9" s="238"/>
      <c r="AF9" s="239"/>
      <c r="AG9" s="238"/>
      <c r="AH9" s="239"/>
      <c r="AI9" s="238"/>
      <c r="AJ9" s="239"/>
      <c r="AL9" s="137">
        <v>4</v>
      </c>
      <c r="AM9" s="137" t="str">
        <f>IF(申込一覧表!AA9="","",申込一覧表!AA9)</f>
        <v/>
      </c>
      <c r="AN9" s="146" t="str">
        <f>IF(申込一覧表!B9="","",申込一覧表!B9)</f>
        <v/>
      </c>
      <c r="AV9" s="147"/>
    </row>
    <row r="10" spans="1:48" ht="17.25" customHeight="1">
      <c r="A10" s="241"/>
      <c r="B10" s="149" t="s">
        <v>275</v>
      </c>
      <c r="C10" s="238"/>
      <c r="D10" s="239"/>
      <c r="E10" s="238"/>
      <c r="F10" s="239"/>
      <c r="G10" s="238"/>
      <c r="H10" s="239"/>
      <c r="I10" s="238"/>
      <c r="J10" s="239"/>
      <c r="K10" s="238"/>
      <c r="L10" s="239"/>
      <c r="M10" s="241"/>
      <c r="N10" s="149" t="s">
        <v>275</v>
      </c>
      <c r="O10" s="238"/>
      <c r="P10" s="239"/>
      <c r="Q10" s="238"/>
      <c r="R10" s="239"/>
      <c r="S10" s="238"/>
      <c r="T10" s="239"/>
      <c r="U10" s="238"/>
      <c r="V10" s="239"/>
      <c r="W10" s="238"/>
      <c r="X10" s="239"/>
      <c r="Y10" s="241"/>
      <c r="Z10" s="149" t="s">
        <v>275</v>
      </c>
      <c r="AA10" s="238"/>
      <c r="AB10" s="239"/>
      <c r="AC10" s="238"/>
      <c r="AD10" s="239"/>
      <c r="AE10" s="238"/>
      <c r="AF10" s="239"/>
      <c r="AG10" s="238"/>
      <c r="AH10" s="239"/>
      <c r="AI10" s="238"/>
      <c r="AJ10" s="239"/>
      <c r="AL10" s="137">
        <v>5</v>
      </c>
      <c r="AM10" s="137" t="str">
        <f>IF(申込一覧表!AA10="","",申込一覧表!AA10)</f>
        <v/>
      </c>
      <c r="AN10" s="146" t="str">
        <f>IF(申込一覧表!B10="","",申込一覧表!B10)</f>
        <v/>
      </c>
      <c r="AV10" s="147"/>
    </row>
    <row r="11" spans="1:48" ht="17.25" customHeight="1" thickBot="1">
      <c r="A11" s="242"/>
      <c r="B11" s="150" t="s">
        <v>276</v>
      </c>
      <c r="C11" s="234"/>
      <c r="D11" s="235"/>
      <c r="E11" s="234"/>
      <c r="F11" s="235"/>
      <c r="G11" s="234"/>
      <c r="H11" s="235"/>
      <c r="I11" s="234"/>
      <c r="J11" s="235"/>
      <c r="K11" s="234"/>
      <c r="L11" s="235"/>
      <c r="M11" s="242"/>
      <c r="N11" s="150" t="s">
        <v>276</v>
      </c>
      <c r="O11" s="234"/>
      <c r="P11" s="235"/>
      <c r="Q11" s="234"/>
      <c r="R11" s="235"/>
      <c r="S11" s="234"/>
      <c r="T11" s="235"/>
      <c r="U11" s="234"/>
      <c r="V11" s="235"/>
      <c r="W11" s="234"/>
      <c r="X11" s="235"/>
      <c r="Y11" s="242"/>
      <c r="Z11" s="150" t="s">
        <v>276</v>
      </c>
      <c r="AA11" s="234"/>
      <c r="AB11" s="235"/>
      <c r="AC11" s="234"/>
      <c r="AD11" s="235"/>
      <c r="AE11" s="234"/>
      <c r="AF11" s="235"/>
      <c r="AG11" s="234"/>
      <c r="AH11" s="235"/>
      <c r="AI11" s="234"/>
      <c r="AJ11" s="235"/>
      <c r="AL11" s="137">
        <v>6</v>
      </c>
      <c r="AM11" s="137" t="str">
        <f>IF(申込一覧表!AA11="","",申込一覧表!AA11)</f>
        <v/>
      </c>
      <c r="AN11" s="146" t="str">
        <f>IF(申込一覧表!B11="","",申込一覧表!B11)</f>
        <v/>
      </c>
      <c r="AV11" s="147"/>
    </row>
    <row r="12" spans="1:48" ht="17.25" customHeight="1">
      <c r="A12" s="240" t="s">
        <v>315</v>
      </c>
      <c r="B12" s="148" t="s">
        <v>273</v>
      </c>
      <c r="C12" s="236"/>
      <c r="D12" s="237"/>
      <c r="E12" s="236"/>
      <c r="F12" s="237"/>
      <c r="G12" s="236"/>
      <c r="H12" s="237"/>
      <c r="I12" s="236"/>
      <c r="J12" s="237"/>
      <c r="K12" s="236"/>
      <c r="L12" s="237"/>
      <c r="M12" s="240" t="s">
        <v>315</v>
      </c>
      <c r="N12" s="148" t="s">
        <v>273</v>
      </c>
      <c r="O12" s="236"/>
      <c r="P12" s="237"/>
      <c r="Q12" s="236"/>
      <c r="R12" s="237"/>
      <c r="S12" s="236"/>
      <c r="T12" s="237"/>
      <c r="U12" s="236"/>
      <c r="V12" s="237"/>
      <c r="W12" s="236"/>
      <c r="X12" s="237"/>
      <c r="Y12" s="240" t="s">
        <v>315</v>
      </c>
      <c r="Z12" s="148" t="s">
        <v>273</v>
      </c>
      <c r="AA12" s="236"/>
      <c r="AB12" s="237"/>
      <c r="AC12" s="236"/>
      <c r="AD12" s="237"/>
      <c r="AE12" s="236"/>
      <c r="AF12" s="237"/>
      <c r="AG12" s="236"/>
      <c r="AH12" s="237"/>
      <c r="AI12" s="236"/>
      <c r="AJ12" s="237"/>
      <c r="AL12" s="137">
        <v>7</v>
      </c>
      <c r="AM12" s="137" t="str">
        <f>IF(申込一覧表!AA12="","",申込一覧表!AA12)</f>
        <v/>
      </c>
      <c r="AN12" s="146" t="str">
        <f>IF(申込一覧表!B12="","",申込一覧表!B12)</f>
        <v/>
      </c>
      <c r="AV12" s="147"/>
    </row>
    <row r="13" spans="1:48" ht="17.25" customHeight="1">
      <c r="A13" s="241"/>
      <c r="B13" s="149" t="s">
        <v>274</v>
      </c>
      <c r="C13" s="238"/>
      <c r="D13" s="239"/>
      <c r="E13" s="238"/>
      <c r="F13" s="239"/>
      <c r="G13" s="238"/>
      <c r="H13" s="239"/>
      <c r="I13" s="238"/>
      <c r="J13" s="239"/>
      <c r="K13" s="238"/>
      <c r="L13" s="239"/>
      <c r="M13" s="241"/>
      <c r="N13" s="149" t="s">
        <v>274</v>
      </c>
      <c r="O13" s="238"/>
      <c r="P13" s="239"/>
      <c r="Q13" s="238"/>
      <c r="R13" s="239"/>
      <c r="S13" s="238"/>
      <c r="T13" s="239"/>
      <c r="U13" s="238"/>
      <c r="V13" s="239"/>
      <c r="W13" s="238"/>
      <c r="X13" s="239"/>
      <c r="Y13" s="241"/>
      <c r="Z13" s="149" t="s">
        <v>274</v>
      </c>
      <c r="AA13" s="238"/>
      <c r="AB13" s="239"/>
      <c r="AC13" s="238"/>
      <c r="AD13" s="239"/>
      <c r="AE13" s="238"/>
      <c r="AF13" s="239"/>
      <c r="AG13" s="238"/>
      <c r="AH13" s="239"/>
      <c r="AI13" s="238"/>
      <c r="AJ13" s="239"/>
      <c r="AL13" s="137">
        <v>8</v>
      </c>
      <c r="AM13" s="137" t="str">
        <f>IF(申込一覧表!AA13="","",申込一覧表!AA13)</f>
        <v/>
      </c>
      <c r="AN13" s="146" t="str">
        <f>IF(申込一覧表!B13="","",申込一覧表!B13)</f>
        <v/>
      </c>
      <c r="AV13" s="147"/>
    </row>
    <row r="14" spans="1:48" ht="17.25" customHeight="1">
      <c r="A14" s="241"/>
      <c r="B14" s="149" t="s">
        <v>275</v>
      </c>
      <c r="C14" s="238"/>
      <c r="D14" s="239"/>
      <c r="E14" s="238"/>
      <c r="F14" s="239"/>
      <c r="G14" s="238"/>
      <c r="H14" s="239"/>
      <c r="I14" s="238"/>
      <c r="J14" s="239"/>
      <c r="K14" s="238"/>
      <c r="L14" s="239"/>
      <c r="M14" s="241"/>
      <c r="N14" s="149" t="s">
        <v>275</v>
      </c>
      <c r="O14" s="238"/>
      <c r="P14" s="239"/>
      <c r="Q14" s="238"/>
      <c r="R14" s="239"/>
      <c r="S14" s="238"/>
      <c r="T14" s="239"/>
      <c r="U14" s="238"/>
      <c r="V14" s="239"/>
      <c r="W14" s="238"/>
      <c r="X14" s="239"/>
      <c r="Y14" s="241"/>
      <c r="Z14" s="149" t="s">
        <v>275</v>
      </c>
      <c r="AA14" s="238"/>
      <c r="AB14" s="239"/>
      <c r="AC14" s="238"/>
      <c r="AD14" s="239"/>
      <c r="AE14" s="238"/>
      <c r="AF14" s="239"/>
      <c r="AG14" s="238"/>
      <c r="AH14" s="239"/>
      <c r="AI14" s="238"/>
      <c r="AJ14" s="239"/>
      <c r="AL14" s="137">
        <v>9</v>
      </c>
      <c r="AM14" s="137" t="str">
        <f>IF(申込一覧表!AA14="","",申込一覧表!AA14)</f>
        <v/>
      </c>
      <c r="AN14" s="146" t="str">
        <f>IF(申込一覧表!B14="","",申込一覧表!B14)</f>
        <v/>
      </c>
      <c r="AV14" s="147"/>
    </row>
    <row r="15" spans="1:48" ht="17.25" customHeight="1" thickBot="1">
      <c r="A15" s="242"/>
      <c r="B15" s="150" t="s">
        <v>276</v>
      </c>
      <c r="C15" s="234"/>
      <c r="D15" s="235"/>
      <c r="E15" s="234"/>
      <c r="F15" s="235"/>
      <c r="G15" s="234"/>
      <c r="H15" s="235"/>
      <c r="I15" s="234"/>
      <c r="J15" s="235"/>
      <c r="K15" s="234"/>
      <c r="L15" s="235"/>
      <c r="M15" s="242"/>
      <c r="N15" s="150" t="s">
        <v>276</v>
      </c>
      <c r="O15" s="234"/>
      <c r="P15" s="235"/>
      <c r="Q15" s="234"/>
      <c r="R15" s="235"/>
      <c r="S15" s="234"/>
      <c r="T15" s="235"/>
      <c r="U15" s="234"/>
      <c r="V15" s="235"/>
      <c r="W15" s="234"/>
      <c r="X15" s="235"/>
      <c r="Y15" s="242"/>
      <c r="Z15" s="150" t="s">
        <v>276</v>
      </c>
      <c r="AA15" s="234"/>
      <c r="AB15" s="235"/>
      <c r="AC15" s="234"/>
      <c r="AD15" s="235"/>
      <c r="AE15" s="234"/>
      <c r="AF15" s="235"/>
      <c r="AG15" s="234"/>
      <c r="AH15" s="235"/>
      <c r="AI15" s="234"/>
      <c r="AJ15" s="235"/>
      <c r="AL15" s="137">
        <v>10</v>
      </c>
      <c r="AM15" s="137" t="str">
        <f>IF(申込一覧表!AA15="","",申込一覧表!AA15)</f>
        <v/>
      </c>
      <c r="AN15" s="146" t="str">
        <f>IF(申込一覧表!B15="","",申込一覧表!B15)</f>
        <v/>
      </c>
      <c r="AV15" s="147"/>
    </row>
    <row r="16" spans="1:48" ht="17.25" customHeight="1">
      <c r="A16" s="240" t="s">
        <v>314</v>
      </c>
      <c r="B16" s="148" t="s">
        <v>273</v>
      </c>
      <c r="C16" s="236"/>
      <c r="D16" s="237"/>
      <c r="E16" s="236"/>
      <c r="F16" s="237"/>
      <c r="G16" s="236"/>
      <c r="H16" s="237"/>
      <c r="I16" s="236"/>
      <c r="J16" s="237"/>
      <c r="K16" s="236"/>
      <c r="L16" s="237"/>
      <c r="M16" s="240" t="s">
        <v>314</v>
      </c>
      <c r="N16" s="148" t="s">
        <v>273</v>
      </c>
      <c r="O16" s="236"/>
      <c r="P16" s="237"/>
      <c r="Q16" s="236"/>
      <c r="R16" s="237"/>
      <c r="S16" s="236"/>
      <c r="T16" s="237"/>
      <c r="U16" s="236"/>
      <c r="V16" s="237"/>
      <c r="W16" s="236"/>
      <c r="X16" s="237"/>
      <c r="Y16" s="240" t="s">
        <v>314</v>
      </c>
      <c r="Z16" s="148" t="s">
        <v>273</v>
      </c>
      <c r="AA16" s="236"/>
      <c r="AB16" s="237"/>
      <c r="AC16" s="236"/>
      <c r="AD16" s="237"/>
      <c r="AE16" s="236"/>
      <c r="AF16" s="237"/>
      <c r="AG16" s="236"/>
      <c r="AH16" s="237"/>
      <c r="AI16" s="236"/>
      <c r="AJ16" s="237"/>
      <c r="AL16" s="137">
        <v>11</v>
      </c>
      <c r="AM16" s="137" t="str">
        <f>IF(申込一覧表!AA16="","",申込一覧表!AA16)</f>
        <v/>
      </c>
      <c r="AN16" s="146" t="str">
        <f>IF(申込一覧表!B16="","",申込一覧表!B16)</f>
        <v/>
      </c>
      <c r="AV16" s="147" t="s">
        <v>301</v>
      </c>
    </row>
    <row r="17" spans="1:48" ht="17.25" customHeight="1">
      <c r="A17" s="241"/>
      <c r="B17" s="149" t="s">
        <v>274</v>
      </c>
      <c r="C17" s="238"/>
      <c r="D17" s="239"/>
      <c r="E17" s="238"/>
      <c r="F17" s="239"/>
      <c r="G17" s="238"/>
      <c r="H17" s="239"/>
      <c r="I17" s="238"/>
      <c r="J17" s="239"/>
      <c r="K17" s="238"/>
      <c r="L17" s="239"/>
      <c r="M17" s="241"/>
      <c r="N17" s="149" t="s">
        <v>274</v>
      </c>
      <c r="O17" s="238"/>
      <c r="P17" s="239"/>
      <c r="Q17" s="238"/>
      <c r="R17" s="239"/>
      <c r="S17" s="238"/>
      <c r="T17" s="239"/>
      <c r="U17" s="238"/>
      <c r="V17" s="239"/>
      <c r="W17" s="238"/>
      <c r="X17" s="239"/>
      <c r="Y17" s="241"/>
      <c r="Z17" s="149" t="s">
        <v>274</v>
      </c>
      <c r="AA17" s="238"/>
      <c r="AB17" s="239"/>
      <c r="AC17" s="238"/>
      <c r="AD17" s="239"/>
      <c r="AE17" s="238"/>
      <c r="AF17" s="239"/>
      <c r="AG17" s="238"/>
      <c r="AH17" s="239"/>
      <c r="AI17" s="238"/>
      <c r="AJ17" s="239"/>
      <c r="AL17" s="137">
        <v>12</v>
      </c>
      <c r="AM17" s="137" t="str">
        <f>IF(申込一覧表!AA17="","",申込一覧表!AA17)</f>
        <v/>
      </c>
      <c r="AN17" s="146" t="str">
        <f>IF(申込一覧表!B17="","",申込一覧表!B17)</f>
        <v/>
      </c>
      <c r="AV17" s="147"/>
    </row>
    <row r="18" spans="1:48" ht="17.25" customHeight="1">
      <c r="A18" s="241"/>
      <c r="B18" s="149" t="s">
        <v>275</v>
      </c>
      <c r="C18" s="238"/>
      <c r="D18" s="239"/>
      <c r="E18" s="238"/>
      <c r="F18" s="239"/>
      <c r="G18" s="238"/>
      <c r="H18" s="239"/>
      <c r="I18" s="238"/>
      <c r="J18" s="239"/>
      <c r="K18" s="238"/>
      <c r="L18" s="239"/>
      <c r="M18" s="241"/>
      <c r="N18" s="149" t="s">
        <v>275</v>
      </c>
      <c r="O18" s="238"/>
      <c r="P18" s="239"/>
      <c r="Q18" s="238"/>
      <c r="R18" s="239"/>
      <c r="S18" s="238"/>
      <c r="T18" s="239"/>
      <c r="U18" s="238"/>
      <c r="V18" s="239"/>
      <c r="W18" s="238"/>
      <c r="X18" s="239"/>
      <c r="Y18" s="241"/>
      <c r="Z18" s="149" t="s">
        <v>275</v>
      </c>
      <c r="AA18" s="238"/>
      <c r="AB18" s="239"/>
      <c r="AC18" s="238"/>
      <c r="AD18" s="239"/>
      <c r="AE18" s="238"/>
      <c r="AF18" s="239"/>
      <c r="AG18" s="238"/>
      <c r="AH18" s="239"/>
      <c r="AI18" s="238"/>
      <c r="AJ18" s="239"/>
      <c r="AL18" s="137">
        <v>13</v>
      </c>
      <c r="AM18" s="137" t="str">
        <f>IF(申込一覧表!AA18="","",申込一覧表!AA18)</f>
        <v/>
      </c>
      <c r="AN18" s="146" t="str">
        <f>IF(申込一覧表!B18="","",申込一覧表!B18)</f>
        <v/>
      </c>
      <c r="AV18" s="147"/>
    </row>
    <row r="19" spans="1:48" ht="17.25" customHeight="1" thickBot="1">
      <c r="A19" s="242"/>
      <c r="B19" s="150" t="s">
        <v>276</v>
      </c>
      <c r="C19" s="234"/>
      <c r="D19" s="235"/>
      <c r="E19" s="234"/>
      <c r="F19" s="235"/>
      <c r="G19" s="234"/>
      <c r="H19" s="235"/>
      <c r="I19" s="234"/>
      <c r="J19" s="235"/>
      <c r="K19" s="234"/>
      <c r="L19" s="235"/>
      <c r="M19" s="242"/>
      <c r="N19" s="150" t="s">
        <v>276</v>
      </c>
      <c r="O19" s="234"/>
      <c r="P19" s="235"/>
      <c r="Q19" s="234"/>
      <c r="R19" s="235"/>
      <c r="S19" s="234"/>
      <c r="T19" s="235"/>
      <c r="U19" s="234"/>
      <c r="V19" s="235"/>
      <c r="W19" s="234"/>
      <c r="X19" s="235"/>
      <c r="Y19" s="242"/>
      <c r="Z19" s="150" t="s">
        <v>276</v>
      </c>
      <c r="AA19" s="234"/>
      <c r="AB19" s="235"/>
      <c r="AC19" s="234"/>
      <c r="AD19" s="235"/>
      <c r="AE19" s="234"/>
      <c r="AF19" s="235"/>
      <c r="AG19" s="234"/>
      <c r="AH19" s="235"/>
      <c r="AI19" s="234"/>
      <c r="AJ19" s="235"/>
      <c r="AL19" s="137">
        <v>14</v>
      </c>
      <c r="AM19" s="137" t="str">
        <f>IF(申込一覧表!AA19="","",申込一覧表!AA19)</f>
        <v/>
      </c>
      <c r="AN19" s="146" t="str">
        <f>IF(申込一覧表!B19="","",申込一覧表!B19)</f>
        <v/>
      </c>
      <c r="AV19" s="147"/>
    </row>
    <row r="20" spans="1:48" ht="17.25" customHeight="1">
      <c r="A20" s="240" t="s">
        <v>313</v>
      </c>
      <c r="B20" s="148" t="s">
        <v>273</v>
      </c>
      <c r="C20" s="236"/>
      <c r="D20" s="237"/>
      <c r="E20" s="236"/>
      <c r="F20" s="237"/>
      <c r="G20" s="236"/>
      <c r="H20" s="237"/>
      <c r="I20" s="236"/>
      <c r="J20" s="237"/>
      <c r="K20" s="236"/>
      <c r="L20" s="237"/>
      <c r="M20" s="240" t="s">
        <v>313</v>
      </c>
      <c r="N20" s="148" t="s">
        <v>273</v>
      </c>
      <c r="O20" s="236"/>
      <c r="P20" s="237"/>
      <c r="Q20" s="236"/>
      <c r="R20" s="237"/>
      <c r="S20" s="236"/>
      <c r="T20" s="237"/>
      <c r="U20" s="236"/>
      <c r="V20" s="237"/>
      <c r="W20" s="236"/>
      <c r="X20" s="237"/>
      <c r="Y20" s="240" t="s">
        <v>313</v>
      </c>
      <c r="Z20" s="148" t="s">
        <v>273</v>
      </c>
      <c r="AA20" s="236"/>
      <c r="AB20" s="237"/>
      <c r="AC20" s="236"/>
      <c r="AD20" s="237"/>
      <c r="AE20" s="236"/>
      <c r="AF20" s="237"/>
      <c r="AG20" s="236"/>
      <c r="AH20" s="237"/>
      <c r="AI20" s="236"/>
      <c r="AJ20" s="237"/>
      <c r="AL20" s="137">
        <v>15</v>
      </c>
      <c r="AM20" s="137" t="str">
        <f>IF(申込一覧表!AA20="","",申込一覧表!AA20)</f>
        <v/>
      </c>
      <c r="AN20" s="146" t="str">
        <f>IF(申込一覧表!B20="","",申込一覧表!B20)</f>
        <v/>
      </c>
      <c r="AV20" s="147"/>
    </row>
    <row r="21" spans="1:48" ht="17.25" customHeight="1">
      <c r="A21" s="241"/>
      <c r="B21" s="149" t="s">
        <v>274</v>
      </c>
      <c r="C21" s="238"/>
      <c r="D21" s="239"/>
      <c r="E21" s="238"/>
      <c r="F21" s="239"/>
      <c r="G21" s="238"/>
      <c r="H21" s="239"/>
      <c r="I21" s="238"/>
      <c r="J21" s="239"/>
      <c r="K21" s="238"/>
      <c r="L21" s="239"/>
      <c r="M21" s="241"/>
      <c r="N21" s="149" t="s">
        <v>274</v>
      </c>
      <c r="O21" s="238"/>
      <c r="P21" s="239"/>
      <c r="Q21" s="238"/>
      <c r="R21" s="239"/>
      <c r="S21" s="238"/>
      <c r="T21" s="239"/>
      <c r="U21" s="238"/>
      <c r="V21" s="239"/>
      <c r="W21" s="238"/>
      <c r="X21" s="239"/>
      <c r="Y21" s="241"/>
      <c r="Z21" s="149" t="s">
        <v>274</v>
      </c>
      <c r="AA21" s="238"/>
      <c r="AB21" s="239"/>
      <c r="AC21" s="238"/>
      <c r="AD21" s="239"/>
      <c r="AE21" s="238"/>
      <c r="AF21" s="239"/>
      <c r="AG21" s="238"/>
      <c r="AH21" s="239"/>
      <c r="AI21" s="238"/>
      <c r="AJ21" s="239"/>
      <c r="AL21" s="137">
        <v>16</v>
      </c>
      <c r="AM21" s="137" t="str">
        <f>IF(申込一覧表!AA21="","",申込一覧表!AA21)</f>
        <v/>
      </c>
      <c r="AN21" s="146" t="str">
        <f>IF(申込一覧表!B21="","",申込一覧表!B21)</f>
        <v/>
      </c>
      <c r="AV21" s="147"/>
    </row>
    <row r="22" spans="1:48" ht="17.25" customHeight="1">
      <c r="A22" s="241"/>
      <c r="B22" s="149" t="s">
        <v>275</v>
      </c>
      <c r="C22" s="238"/>
      <c r="D22" s="239"/>
      <c r="E22" s="238"/>
      <c r="F22" s="239"/>
      <c r="G22" s="238"/>
      <c r="H22" s="239"/>
      <c r="I22" s="238"/>
      <c r="J22" s="239"/>
      <c r="K22" s="238"/>
      <c r="L22" s="239"/>
      <c r="M22" s="241"/>
      <c r="N22" s="149" t="s">
        <v>275</v>
      </c>
      <c r="O22" s="238"/>
      <c r="P22" s="239"/>
      <c r="Q22" s="238"/>
      <c r="R22" s="239"/>
      <c r="S22" s="238"/>
      <c r="T22" s="239"/>
      <c r="U22" s="238"/>
      <c r="V22" s="239"/>
      <c r="W22" s="238"/>
      <c r="X22" s="239"/>
      <c r="Y22" s="241"/>
      <c r="Z22" s="149" t="s">
        <v>275</v>
      </c>
      <c r="AA22" s="238"/>
      <c r="AB22" s="239"/>
      <c r="AC22" s="238"/>
      <c r="AD22" s="239"/>
      <c r="AE22" s="238"/>
      <c r="AF22" s="239"/>
      <c r="AG22" s="238"/>
      <c r="AH22" s="239"/>
      <c r="AI22" s="238"/>
      <c r="AJ22" s="239"/>
      <c r="AL22" s="137">
        <v>17</v>
      </c>
      <c r="AM22" s="137" t="str">
        <f>IF(申込一覧表!AA22="","",申込一覧表!AA22)</f>
        <v/>
      </c>
      <c r="AN22" s="146" t="str">
        <f>IF(申込一覧表!B22="","",申込一覧表!B22)</f>
        <v/>
      </c>
      <c r="AV22" s="147"/>
    </row>
    <row r="23" spans="1:48" ht="17.25" customHeight="1" thickBot="1">
      <c r="A23" s="242"/>
      <c r="B23" s="150" t="s">
        <v>276</v>
      </c>
      <c r="C23" s="234"/>
      <c r="D23" s="235"/>
      <c r="E23" s="234"/>
      <c r="F23" s="235"/>
      <c r="G23" s="234"/>
      <c r="H23" s="235"/>
      <c r="I23" s="234"/>
      <c r="J23" s="235"/>
      <c r="K23" s="234"/>
      <c r="L23" s="235"/>
      <c r="M23" s="242"/>
      <c r="N23" s="150" t="s">
        <v>276</v>
      </c>
      <c r="O23" s="234"/>
      <c r="P23" s="235"/>
      <c r="Q23" s="234"/>
      <c r="R23" s="235"/>
      <c r="S23" s="234"/>
      <c r="T23" s="235"/>
      <c r="U23" s="234"/>
      <c r="V23" s="235"/>
      <c r="W23" s="234"/>
      <c r="X23" s="235"/>
      <c r="Y23" s="242"/>
      <c r="Z23" s="150" t="s">
        <v>276</v>
      </c>
      <c r="AA23" s="234"/>
      <c r="AB23" s="235"/>
      <c r="AC23" s="234"/>
      <c r="AD23" s="235"/>
      <c r="AE23" s="234"/>
      <c r="AF23" s="235"/>
      <c r="AG23" s="234"/>
      <c r="AH23" s="235"/>
      <c r="AI23" s="234"/>
      <c r="AJ23" s="235"/>
      <c r="AL23" s="137">
        <v>18</v>
      </c>
      <c r="AM23" s="137" t="str">
        <f>IF(申込一覧表!AA23="","",申込一覧表!AA23)</f>
        <v/>
      </c>
      <c r="AN23" s="146" t="str">
        <f>IF(申込一覧表!B23="","",申込一覧表!B23)</f>
        <v/>
      </c>
      <c r="AV23" s="147"/>
    </row>
    <row r="24" spans="1:48" ht="17.25" customHeight="1">
      <c r="A24" s="240" t="s">
        <v>312</v>
      </c>
      <c r="B24" s="148" t="s">
        <v>273</v>
      </c>
      <c r="C24" s="236"/>
      <c r="D24" s="237"/>
      <c r="E24" s="236"/>
      <c r="F24" s="237"/>
      <c r="G24" s="236"/>
      <c r="H24" s="237"/>
      <c r="I24" s="236"/>
      <c r="J24" s="237"/>
      <c r="K24" s="236"/>
      <c r="L24" s="237"/>
      <c r="M24" s="240" t="s">
        <v>312</v>
      </c>
      <c r="N24" s="148" t="s">
        <v>273</v>
      </c>
      <c r="O24" s="236"/>
      <c r="P24" s="237"/>
      <c r="Q24" s="236"/>
      <c r="R24" s="237"/>
      <c r="S24" s="236"/>
      <c r="T24" s="237"/>
      <c r="U24" s="236"/>
      <c r="V24" s="237"/>
      <c r="W24" s="236"/>
      <c r="X24" s="237"/>
      <c r="Y24" s="240" t="s">
        <v>312</v>
      </c>
      <c r="Z24" s="148" t="s">
        <v>273</v>
      </c>
      <c r="AA24" s="236"/>
      <c r="AB24" s="237"/>
      <c r="AC24" s="236"/>
      <c r="AD24" s="237"/>
      <c r="AE24" s="236"/>
      <c r="AF24" s="237"/>
      <c r="AG24" s="236"/>
      <c r="AH24" s="237"/>
      <c r="AI24" s="236"/>
      <c r="AJ24" s="237"/>
      <c r="AL24" s="137">
        <v>19</v>
      </c>
      <c r="AM24" s="137" t="str">
        <f>IF(申込一覧表!AA24="","",申込一覧表!AA24)</f>
        <v/>
      </c>
      <c r="AN24" s="146" t="str">
        <f>IF(申込一覧表!B24="","",申込一覧表!B24)</f>
        <v/>
      </c>
      <c r="AV24" s="147"/>
    </row>
    <row r="25" spans="1:48" ht="17.25" customHeight="1">
      <c r="A25" s="241"/>
      <c r="B25" s="149" t="s">
        <v>274</v>
      </c>
      <c r="C25" s="238"/>
      <c r="D25" s="239"/>
      <c r="E25" s="238"/>
      <c r="F25" s="239"/>
      <c r="G25" s="238"/>
      <c r="H25" s="239"/>
      <c r="I25" s="238"/>
      <c r="J25" s="239"/>
      <c r="K25" s="238"/>
      <c r="L25" s="239"/>
      <c r="M25" s="241"/>
      <c r="N25" s="149" t="s">
        <v>274</v>
      </c>
      <c r="O25" s="238"/>
      <c r="P25" s="239"/>
      <c r="Q25" s="238"/>
      <c r="R25" s="239"/>
      <c r="S25" s="238"/>
      <c r="T25" s="239"/>
      <c r="U25" s="238"/>
      <c r="V25" s="239"/>
      <c r="W25" s="238"/>
      <c r="X25" s="239"/>
      <c r="Y25" s="241"/>
      <c r="Z25" s="149" t="s">
        <v>274</v>
      </c>
      <c r="AA25" s="238"/>
      <c r="AB25" s="239"/>
      <c r="AC25" s="238"/>
      <c r="AD25" s="239"/>
      <c r="AE25" s="238"/>
      <c r="AF25" s="239"/>
      <c r="AG25" s="238"/>
      <c r="AH25" s="239"/>
      <c r="AI25" s="238"/>
      <c r="AJ25" s="239"/>
      <c r="AL25" s="137">
        <v>20</v>
      </c>
      <c r="AM25" s="137" t="str">
        <f>IF(申込一覧表!AA25="","",申込一覧表!AA25)</f>
        <v/>
      </c>
      <c r="AN25" s="146" t="str">
        <f>IF(申込一覧表!B25="","",申込一覧表!B25)</f>
        <v/>
      </c>
      <c r="AV25" s="147"/>
    </row>
    <row r="26" spans="1:48" ht="17.25" customHeight="1">
      <c r="A26" s="241"/>
      <c r="B26" s="149" t="s">
        <v>275</v>
      </c>
      <c r="C26" s="238"/>
      <c r="D26" s="239"/>
      <c r="E26" s="238"/>
      <c r="F26" s="239"/>
      <c r="G26" s="238"/>
      <c r="H26" s="239"/>
      <c r="I26" s="238"/>
      <c r="J26" s="239"/>
      <c r="K26" s="238"/>
      <c r="L26" s="239"/>
      <c r="M26" s="241"/>
      <c r="N26" s="149" t="s">
        <v>275</v>
      </c>
      <c r="O26" s="238"/>
      <c r="P26" s="239"/>
      <c r="Q26" s="238"/>
      <c r="R26" s="239"/>
      <c r="S26" s="238"/>
      <c r="T26" s="239"/>
      <c r="U26" s="238"/>
      <c r="V26" s="239"/>
      <c r="W26" s="238"/>
      <c r="X26" s="239"/>
      <c r="Y26" s="241"/>
      <c r="Z26" s="149" t="s">
        <v>275</v>
      </c>
      <c r="AA26" s="238"/>
      <c r="AB26" s="239"/>
      <c r="AC26" s="238"/>
      <c r="AD26" s="239"/>
      <c r="AE26" s="238"/>
      <c r="AF26" s="239"/>
      <c r="AG26" s="238"/>
      <c r="AH26" s="239"/>
      <c r="AI26" s="238"/>
      <c r="AJ26" s="239"/>
      <c r="AL26" s="137">
        <v>21</v>
      </c>
      <c r="AM26" s="137" t="str">
        <f>IF(申込一覧表!AA26="","",申込一覧表!AA26)</f>
        <v/>
      </c>
      <c r="AN26" s="146" t="str">
        <f>IF(申込一覧表!B26="","",申込一覧表!B26)</f>
        <v/>
      </c>
      <c r="AV26" s="147"/>
    </row>
    <row r="27" spans="1:48" ht="17.25" customHeight="1" thickBot="1">
      <c r="A27" s="242"/>
      <c r="B27" s="150" t="s">
        <v>276</v>
      </c>
      <c r="C27" s="234"/>
      <c r="D27" s="235"/>
      <c r="E27" s="234"/>
      <c r="F27" s="235"/>
      <c r="G27" s="234"/>
      <c r="H27" s="235"/>
      <c r="I27" s="234"/>
      <c r="J27" s="235"/>
      <c r="K27" s="234"/>
      <c r="L27" s="235"/>
      <c r="M27" s="242"/>
      <c r="N27" s="150" t="s">
        <v>276</v>
      </c>
      <c r="O27" s="234"/>
      <c r="P27" s="235"/>
      <c r="Q27" s="234"/>
      <c r="R27" s="235"/>
      <c r="S27" s="234"/>
      <c r="T27" s="235"/>
      <c r="U27" s="234"/>
      <c r="V27" s="235"/>
      <c r="W27" s="234"/>
      <c r="X27" s="235"/>
      <c r="Y27" s="242"/>
      <c r="Z27" s="150" t="s">
        <v>276</v>
      </c>
      <c r="AA27" s="234"/>
      <c r="AB27" s="235"/>
      <c r="AC27" s="234"/>
      <c r="AD27" s="235"/>
      <c r="AE27" s="234"/>
      <c r="AF27" s="235"/>
      <c r="AG27" s="234"/>
      <c r="AH27" s="235"/>
      <c r="AI27" s="234"/>
      <c r="AJ27" s="235"/>
      <c r="AL27" s="137">
        <v>22</v>
      </c>
      <c r="AM27" s="137" t="str">
        <f>IF(申込一覧表!AA27="","",申込一覧表!AA27)</f>
        <v/>
      </c>
      <c r="AN27" s="146" t="str">
        <f>IF(申込一覧表!B27="","",申込一覧表!B27)</f>
        <v/>
      </c>
      <c r="AV27" s="147"/>
    </row>
    <row r="28" spans="1:48" ht="17.25" customHeight="1">
      <c r="A28" s="240" t="s">
        <v>311</v>
      </c>
      <c r="B28" s="148" t="s">
        <v>273</v>
      </c>
      <c r="C28" s="236"/>
      <c r="D28" s="237"/>
      <c r="E28" s="236"/>
      <c r="F28" s="237"/>
      <c r="G28" s="236"/>
      <c r="H28" s="237"/>
      <c r="I28" s="236"/>
      <c r="J28" s="237"/>
      <c r="K28" s="236"/>
      <c r="L28" s="237"/>
      <c r="M28" s="240" t="s">
        <v>311</v>
      </c>
      <c r="N28" s="148" t="s">
        <v>273</v>
      </c>
      <c r="O28" s="236"/>
      <c r="P28" s="237"/>
      <c r="Q28" s="236"/>
      <c r="R28" s="237"/>
      <c r="S28" s="236"/>
      <c r="T28" s="237"/>
      <c r="U28" s="236"/>
      <c r="V28" s="237"/>
      <c r="W28" s="236"/>
      <c r="X28" s="237"/>
      <c r="Y28" s="240" t="s">
        <v>311</v>
      </c>
      <c r="Z28" s="148" t="s">
        <v>273</v>
      </c>
      <c r="AA28" s="236"/>
      <c r="AB28" s="237"/>
      <c r="AC28" s="236"/>
      <c r="AD28" s="237"/>
      <c r="AE28" s="236"/>
      <c r="AF28" s="237"/>
      <c r="AG28" s="236"/>
      <c r="AH28" s="237"/>
      <c r="AI28" s="236"/>
      <c r="AJ28" s="237"/>
      <c r="AL28" s="137">
        <v>23</v>
      </c>
      <c r="AM28" s="137" t="str">
        <f>IF(申込一覧表!AA28="","",申込一覧表!AA28)</f>
        <v/>
      </c>
      <c r="AN28" s="146" t="str">
        <f>IF(申込一覧表!B28="","",申込一覧表!B28)</f>
        <v/>
      </c>
      <c r="AV28" s="147"/>
    </row>
    <row r="29" spans="1:48" ht="17.25" customHeight="1">
      <c r="A29" s="241"/>
      <c r="B29" s="149" t="s">
        <v>274</v>
      </c>
      <c r="C29" s="238"/>
      <c r="D29" s="239"/>
      <c r="E29" s="238"/>
      <c r="F29" s="239"/>
      <c r="G29" s="238"/>
      <c r="H29" s="239"/>
      <c r="I29" s="238"/>
      <c r="J29" s="239"/>
      <c r="K29" s="238"/>
      <c r="L29" s="239"/>
      <c r="M29" s="241"/>
      <c r="N29" s="149" t="s">
        <v>274</v>
      </c>
      <c r="O29" s="238"/>
      <c r="P29" s="239"/>
      <c r="Q29" s="238"/>
      <c r="R29" s="239"/>
      <c r="S29" s="238"/>
      <c r="T29" s="239"/>
      <c r="U29" s="238"/>
      <c r="V29" s="239"/>
      <c r="W29" s="238"/>
      <c r="X29" s="239"/>
      <c r="Y29" s="241"/>
      <c r="Z29" s="149" t="s">
        <v>274</v>
      </c>
      <c r="AA29" s="238"/>
      <c r="AB29" s="239"/>
      <c r="AC29" s="238"/>
      <c r="AD29" s="239"/>
      <c r="AE29" s="238"/>
      <c r="AF29" s="239"/>
      <c r="AG29" s="238"/>
      <c r="AH29" s="239"/>
      <c r="AI29" s="238"/>
      <c r="AJ29" s="239"/>
      <c r="AL29" s="137">
        <v>24</v>
      </c>
      <c r="AM29" s="137" t="str">
        <f>IF(申込一覧表!AA29="","",申込一覧表!AA29)</f>
        <v/>
      </c>
      <c r="AN29" s="146" t="str">
        <f>IF(申込一覧表!B29="","",申込一覧表!B29)</f>
        <v/>
      </c>
      <c r="AV29" s="147"/>
    </row>
    <row r="30" spans="1:48" ht="17.25" customHeight="1">
      <c r="A30" s="241"/>
      <c r="B30" s="149" t="s">
        <v>275</v>
      </c>
      <c r="C30" s="238"/>
      <c r="D30" s="239"/>
      <c r="E30" s="238"/>
      <c r="F30" s="239"/>
      <c r="G30" s="238"/>
      <c r="H30" s="239"/>
      <c r="I30" s="238"/>
      <c r="J30" s="239"/>
      <c r="K30" s="238"/>
      <c r="L30" s="239"/>
      <c r="M30" s="241"/>
      <c r="N30" s="149" t="s">
        <v>275</v>
      </c>
      <c r="O30" s="238"/>
      <c r="P30" s="239"/>
      <c r="Q30" s="238"/>
      <c r="R30" s="239"/>
      <c r="S30" s="238"/>
      <c r="T30" s="239"/>
      <c r="U30" s="238"/>
      <c r="V30" s="239"/>
      <c r="W30" s="238"/>
      <c r="X30" s="239"/>
      <c r="Y30" s="241"/>
      <c r="Z30" s="149" t="s">
        <v>275</v>
      </c>
      <c r="AA30" s="238"/>
      <c r="AB30" s="239"/>
      <c r="AC30" s="238"/>
      <c r="AD30" s="239"/>
      <c r="AE30" s="238"/>
      <c r="AF30" s="239"/>
      <c r="AG30" s="238"/>
      <c r="AH30" s="239"/>
      <c r="AI30" s="238"/>
      <c r="AJ30" s="239"/>
      <c r="AL30" s="137">
        <v>25</v>
      </c>
      <c r="AM30" s="137" t="str">
        <f>IF(申込一覧表!AA30="","",申込一覧表!AA30)</f>
        <v/>
      </c>
      <c r="AN30" s="146" t="str">
        <f>IF(申込一覧表!B30="","",申込一覧表!B30)</f>
        <v/>
      </c>
      <c r="AV30" s="147"/>
    </row>
    <row r="31" spans="1:48" ht="17.25" customHeight="1" thickBot="1">
      <c r="A31" s="242"/>
      <c r="B31" s="150" t="s">
        <v>276</v>
      </c>
      <c r="C31" s="234"/>
      <c r="D31" s="235"/>
      <c r="E31" s="234"/>
      <c r="F31" s="235"/>
      <c r="G31" s="234"/>
      <c r="H31" s="235"/>
      <c r="I31" s="234"/>
      <c r="J31" s="235"/>
      <c r="K31" s="234"/>
      <c r="L31" s="235"/>
      <c r="M31" s="242"/>
      <c r="N31" s="150" t="s">
        <v>276</v>
      </c>
      <c r="O31" s="234"/>
      <c r="P31" s="235"/>
      <c r="Q31" s="234"/>
      <c r="R31" s="235"/>
      <c r="S31" s="234"/>
      <c r="T31" s="235"/>
      <c r="U31" s="234"/>
      <c r="V31" s="235"/>
      <c r="W31" s="234"/>
      <c r="X31" s="235"/>
      <c r="Y31" s="242"/>
      <c r="Z31" s="150" t="s">
        <v>276</v>
      </c>
      <c r="AA31" s="234"/>
      <c r="AB31" s="235"/>
      <c r="AC31" s="234"/>
      <c r="AD31" s="235"/>
      <c r="AE31" s="234"/>
      <c r="AF31" s="235"/>
      <c r="AG31" s="234"/>
      <c r="AH31" s="235"/>
      <c r="AI31" s="234"/>
      <c r="AJ31" s="235"/>
      <c r="AL31" s="137">
        <v>26</v>
      </c>
      <c r="AM31" s="137" t="str">
        <f>IF(申込一覧表!AA31="","",申込一覧表!AA31)</f>
        <v/>
      </c>
      <c r="AN31" s="146" t="str">
        <f>IF(申込一覧表!B31="","",申込一覧表!B31)</f>
        <v/>
      </c>
      <c r="AV31" s="147"/>
    </row>
    <row r="32" spans="1:48" ht="17.25" customHeight="1">
      <c r="A32" s="240" t="s">
        <v>310</v>
      </c>
      <c r="B32" s="148" t="s">
        <v>273</v>
      </c>
      <c r="C32" s="236"/>
      <c r="D32" s="237"/>
      <c r="E32" s="236"/>
      <c r="F32" s="237"/>
      <c r="G32" s="236"/>
      <c r="H32" s="237"/>
      <c r="I32" s="236"/>
      <c r="J32" s="237"/>
      <c r="K32" s="236"/>
      <c r="L32" s="237"/>
      <c r="M32" s="240" t="s">
        <v>310</v>
      </c>
      <c r="N32" s="148" t="s">
        <v>273</v>
      </c>
      <c r="O32" s="236"/>
      <c r="P32" s="237"/>
      <c r="Q32" s="236"/>
      <c r="R32" s="237"/>
      <c r="S32" s="236"/>
      <c r="T32" s="237"/>
      <c r="U32" s="236"/>
      <c r="V32" s="237"/>
      <c r="W32" s="236"/>
      <c r="X32" s="237"/>
      <c r="Y32" s="240" t="s">
        <v>310</v>
      </c>
      <c r="Z32" s="148" t="s">
        <v>273</v>
      </c>
      <c r="AA32" s="236"/>
      <c r="AB32" s="237"/>
      <c r="AC32" s="236"/>
      <c r="AD32" s="237"/>
      <c r="AE32" s="236"/>
      <c r="AF32" s="237"/>
      <c r="AG32" s="236"/>
      <c r="AH32" s="237"/>
      <c r="AI32" s="236"/>
      <c r="AJ32" s="237"/>
      <c r="AL32" s="137">
        <v>27</v>
      </c>
      <c r="AM32" s="137" t="str">
        <f>IF(申込一覧表!AA32="","",申込一覧表!AA32)</f>
        <v/>
      </c>
      <c r="AN32" s="146" t="str">
        <f>IF(申込一覧表!B32="","",申込一覧表!B32)</f>
        <v/>
      </c>
    </row>
    <row r="33" spans="1:48" ht="17.25" customHeight="1">
      <c r="A33" s="241"/>
      <c r="B33" s="149" t="s">
        <v>274</v>
      </c>
      <c r="C33" s="238"/>
      <c r="D33" s="239"/>
      <c r="E33" s="238"/>
      <c r="F33" s="239"/>
      <c r="G33" s="238"/>
      <c r="H33" s="239"/>
      <c r="I33" s="238"/>
      <c r="J33" s="239"/>
      <c r="K33" s="238"/>
      <c r="L33" s="239"/>
      <c r="M33" s="241"/>
      <c r="N33" s="149" t="s">
        <v>274</v>
      </c>
      <c r="O33" s="238"/>
      <c r="P33" s="239"/>
      <c r="Q33" s="238"/>
      <c r="R33" s="239"/>
      <c r="S33" s="238"/>
      <c r="T33" s="239"/>
      <c r="U33" s="238"/>
      <c r="V33" s="239"/>
      <c r="W33" s="238"/>
      <c r="X33" s="239"/>
      <c r="Y33" s="241"/>
      <c r="Z33" s="149" t="s">
        <v>274</v>
      </c>
      <c r="AA33" s="238"/>
      <c r="AB33" s="239"/>
      <c r="AC33" s="238"/>
      <c r="AD33" s="239"/>
      <c r="AE33" s="238"/>
      <c r="AF33" s="239"/>
      <c r="AG33" s="238"/>
      <c r="AH33" s="239"/>
      <c r="AI33" s="238"/>
      <c r="AJ33" s="239"/>
      <c r="AL33" s="137">
        <v>28</v>
      </c>
      <c r="AM33" s="137" t="str">
        <f>IF(申込一覧表!AA33="","",申込一覧表!AA33)</f>
        <v/>
      </c>
      <c r="AN33" s="146" t="str">
        <f>IF(申込一覧表!B33="","",申込一覧表!B33)</f>
        <v/>
      </c>
    </row>
    <row r="34" spans="1:48" ht="17.25" customHeight="1">
      <c r="A34" s="241"/>
      <c r="B34" s="149" t="s">
        <v>275</v>
      </c>
      <c r="C34" s="238"/>
      <c r="D34" s="239"/>
      <c r="E34" s="238"/>
      <c r="F34" s="239"/>
      <c r="G34" s="238"/>
      <c r="H34" s="239"/>
      <c r="I34" s="238"/>
      <c r="J34" s="239"/>
      <c r="K34" s="238"/>
      <c r="L34" s="239"/>
      <c r="M34" s="241"/>
      <c r="N34" s="149" t="s">
        <v>275</v>
      </c>
      <c r="O34" s="238"/>
      <c r="P34" s="239"/>
      <c r="Q34" s="238"/>
      <c r="R34" s="239"/>
      <c r="S34" s="238"/>
      <c r="T34" s="239"/>
      <c r="U34" s="238"/>
      <c r="V34" s="239"/>
      <c r="W34" s="238"/>
      <c r="X34" s="239"/>
      <c r="Y34" s="241"/>
      <c r="Z34" s="149" t="s">
        <v>275</v>
      </c>
      <c r="AA34" s="238"/>
      <c r="AB34" s="239"/>
      <c r="AC34" s="238"/>
      <c r="AD34" s="239"/>
      <c r="AE34" s="238"/>
      <c r="AF34" s="239"/>
      <c r="AG34" s="238"/>
      <c r="AH34" s="239"/>
      <c r="AI34" s="238"/>
      <c r="AJ34" s="239"/>
      <c r="AL34" s="137">
        <v>29</v>
      </c>
      <c r="AM34" s="137" t="str">
        <f>IF(申込一覧表!AA34="","",申込一覧表!AA34)</f>
        <v/>
      </c>
      <c r="AN34" s="146" t="str">
        <f>IF(申込一覧表!B34="","",申込一覧表!B34)</f>
        <v/>
      </c>
      <c r="AV34" s="147"/>
    </row>
    <row r="35" spans="1:48" ht="17.25" customHeight="1" thickBot="1">
      <c r="A35" s="242"/>
      <c r="B35" s="150" t="s">
        <v>276</v>
      </c>
      <c r="C35" s="234"/>
      <c r="D35" s="235"/>
      <c r="E35" s="234"/>
      <c r="F35" s="235"/>
      <c r="G35" s="234"/>
      <c r="H35" s="235"/>
      <c r="I35" s="234"/>
      <c r="J35" s="235"/>
      <c r="K35" s="234"/>
      <c r="L35" s="235"/>
      <c r="M35" s="242"/>
      <c r="N35" s="150" t="s">
        <v>276</v>
      </c>
      <c r="O35" s="234"/>
      <c r="P35" s="235"/>
      <c r="Q35" s="234"/>
      <c r="R35" s="235"/>
      <c r="S35" s="234"/>
      <c r="T35" s="235"/>
      <c r="U35" s="234"/>
      <c r="V35" s="235"/>
      <c r="W35" s="234"/>
      <c r="X35" s="235"/>
      <c r="Y35" s="242"/>
      <c r="Z35" s="150" t="s">
        <v>276</v>
      </c>
      <c r="AA35" s="234"/>
      <c r="AB35" s="235"/>
      <c r="AC35" s="234"/>
      <c r="AD35" s="235"/>
      <c r="AE35" s="234"/>
      <c r="AF35" s="235"/>
      <c r="AG35" s="234"/>
      <c r="AH35" s="235"/>
      <c r="AI35" s="234"/>
      <c r="AJ35" s="235"/>
      <c r="AL35" s="137">
        <v>30</v>
      </c>
      <c r="AM35" s="137" t="str">
        <f>IF(申込一覧表!AA35="","",申込一覧表!AA35)</f>
        <v/>
      </c>
      <c r="AN35" s="146" t="str">
        <f>IF(申込一覧表!B35="","",申込一覧表!B35)</f>
        <v/>
      </c>
      <c r="AV35" s="147"/>
    </row>
    <row r="36" spans="1:48" ht="17.25" customHeight="1">
      <c r="A36" s="240" t="s">
        <v>309</v>
      </c>
      <c r="B36" s="148" t="s">
        <v>273</v>
      </c>
      <c r="C36" s="236"/>
      <c r="D36" s="237"/>
      <c r="E36" s="236"/>
      <c r="F36" s="237"/>
      <c r="G36" s="236"/>
      <c r="H36" s="237"/>
      <c r="I36" s="236"/>
      <c r="J36" s="237"/>
      <c r="K36" s="236"/>
      <c r="L36" s="237"/>
      <c r="M36" s="240" t="s">
        <v>309</v>
      </c>
      <c r="N36" s="148" t="s">
        <v>273</v>
      </c>
      <c r="O36" s="236"/>
      <c r="P36" s="237"/>
      <c r="Q36" s="236"/>
      <c r="R36" s="237"/>
      <c r="S36" s="236"/>
      <c r="T36" s="237"/>
      <c r="U36" s="236"/>
      <c r="V36" s="237"/>
      <c r="W36" s="236"/>
      <c r="X36" s="237"/>
      <c r="Y36" s="240" t="s">
        <v>309</v>
      </c>
      <c r="Z36" s="148" t="s">
        <v>273</v>
      </c>
      <c r="AA36" s="236"/>
      <c r="AB36" s="237"/>
      <c r="AC36" s="236"/>
      <c r="AD36" s="237"/>
      <c r="AE36" s="236"/>
      <c r="AF36" s="237"/>
      <c r="AG36" s="236"/>
      <c r="AH36" s="237"/>
      <c r="AI36" s="236"/>
      <c r="AJ36" s="237"/>
      <c r="AL36" s="137">
        <v>31</v>
      </c>
      <c r="AM36" s="137" t="str">
        <f>IF(申込一覧表!AA36="","",申込一覧表!AA36)</f>
        <v/>
      </c>
      <c r="AN36" s="146" t="str">
        <f>IF(申込一覧表!B36="","",申込一覧表!B36)</f>
        <v/>
      </c>
    </row>
    <row r="37" spans="1:48" ht="17.25" customHeight="1">
      <c r="A37" s="241"/>
      <c r="B37" s="149" t="s">
        <v>274</v>
      </c>
      <c r="C37" s="238"/>
      <c r="D37" s="239"/>
      <c r="E37" s="238"/>
      <c r="F37" s="239"/>
      <c r="G37" s="238"/>
      <c r="H37" s="239"/>
      <c r="I37" s="238"/>
      <c r="J37" s="239"/>
      <c r="K37" s="238"/>
      <c r="L37" s="239"/>
      <c r="M37" s="241"/>
      <c r="N37" s="149" t="s">
        <v>274</v>
      </c>
      <c r="O37" s="238"/>
      <c r="P37" s="239"/>
      <c r="Q37" s="238"/>
      <c r="R37" s="239"/>
      <c r="S37" s="238"/>
      <c r="T37" s="239"/>
      <c r="U37" s="238"/>
      <c r="V37" s="239"/>
      <c r="W37" s="238"/>
      <c r="X37" s="239"/>
      <c r="Y37" s="241"/>
      <c r="Z37" s="149" t="s">
        <v>274</v>
      </c>
      <c r="AA37" s="238"/>
      <c r="AB37" s="239"/>
      <c r="AC37" s="238"/>
      <c r="AD37" s="239"/>
      <c r="AE37" s="238"/>
      <c r="AF37" s="239"/>
      <c r="AG37" s="238"/>
      <c r="AH37" s="239"/>
      <c r="AI37" s="238"/>
      <c r="AJ37" s="239"/>
      <c r="AL37" s="137">
        <v>32</v>
      </c>
      <c r="AM37" s="137" t="str">
        <f>IF(申込一覧表!AA37="","",申込一覧表!AA37)</f>
        <v/>
      </c>
      <c r="AN37" s="146" t="str">
        <f>IF(申込一覧表!B37="","",申込一覧表!B37)</f>
        <v/>
      </c>
    </row>
    <row r="38" spans="1:48" ht="17.25" customHeight="1">
      <c r="A38" s="241"/>
      <c r="B38" s="149" t="s">
        <v>275</v>
      </c>
      <c r="C38" s="238"/>
      <c r="D38" s="239"/>
      <c r="E38" s="238"/>
      <c r="F38" s="239"/>
      <c r="G38" s="238"/>
      <c r="H38" s="239"/>
      <c r="I38" s="238"/>
      <c r="J38" s="239"/>
      <c r="K38" s="238"/>
      <c r="L38" s="239"/>
      <c r="M38" s="241"/>
      <c r="N38" s="149" t="s">
        <v>275</v>
      </c>
      <c r="O38" s="238"/>
      <c r="P38" s="239"/>
      <c r="Q38" s="238"/>
      <c r="R38" s="239"/>
      <c r="S38" s="238"/>
      <c r="T38" s="239"/>
      <c r="U38" s="238"/>
      <c r="V38" s="239"/>
      <c r="W38" s="238"/>
      <c r="X38" s="239"/>
      <c r="Y38" s="241"/>
      <c r="Z38" s="149" t="s">
        <v>275</v>
      </c>
      <c r="AA38" s="238"/>
      <c r="AB38" s="239"/>
      <c r="AC38" s="238"/>
      <c r="AD38" s="239"/>
      <c r="AE38" s="238"/>
      <c r="AF38" s="239"/>
      <c r="AG38" s="238"/>
      <c r="AH38" s="239"/>
      <c r="AI38" s="238"/>
      <c r="AJ38" s="239"/>
      <c r="AL38" s="137">
        <v>33</v>
      </c>
      <c r="AM38" s="137" t="str">
        <f>IF(申込一覧表!AA38="","",申込一覧表!AA38)</f>
        <v/>
      </c>
      <c r="AN38" s="146" t="str">
        <f>IF(申込一覧表!B38="","",申込一覧表!B38)</f>
        <v/>
      </c>
    </row>
    <row r="39" spans="1:48" ht="17.25" customHeight="1" thickBot="1">
      <c r="A39" s="242"/>
      <c r="B39" s="150" t="s">
        <v>276</v>
      </c>
      <c r="C39" s="234"/>
      <c r="D39" s="235"/>
      <c r="E39" s="234"/>
      <c r="F39" s="235"/>
      <c r="G39" s="234"/>
      <c r="H39" s="235"/>
      <c r="I39" s="234"/>
      <c r="J39" s="235"/>
      <c r="K39" s="234"/>
      <c r="L39" s="235"/>
      <c r="M39" s="242"/>
      <c r="N39" s="150" t="s">
        <v>276</v>
      </c>
      <c r="O39" s="234"/>
      <c r="P39" s="235"/>
      <c r="Q39" s="234"/>
      <c r="R39" s="235"/>
      <c r="S39" s="234"/>
      <c r="T39" s="235"/>
      <c r="U39" s="234"/>
      <c r="V39" s="235"/>
      <c r="W39" s="234"/>
      <c r="X39" s="235"/>
      <c r="Y39" s="242"/>
      <c r="Z39" s="150" t="s">
        <v>276</v>
      </c>
      <c r="AA39" s="234"/>
      <c r="AB39" s="235"/>
      <c r="AC39" s="234"/>
      <c r="AD39" s="235"/>
      <c r="AE39" s="234"/>
      <c r="AF39" s="235"/>
      <c r="AG39" s="234"/>
      <c r="AH39" s="235"/>
      <c r="AI39" s="234"/>
      <c r="AJ39" s="235"/>
      <c r="AL39" s="137">
        <v>34</v>
      </c>
      <c r="AM39" s="137" t="str">
        <f>IF(申込一覧表!AA39="","",申込一覧表!AA39)</f>
        <v/>
      </c>
      <c r="AN39" s="146" t="str">
        <f>IF(申込一覧表!B39="","",申込一覧表!B39)</f>
        <v/>
      </c>
    </row>
    <row r="40" spans="1:48" ht="17.25" customHeight="1">
      <c r="A40" s="240" t="s">
        <v>308</v>
      </c>
      <c r="B40" s="148" t="s">
        <v>273</v>
      </c>
      <c r="C40" s="245"/>
      <c r="D40" s="246"/>
      <c r="E40" s="245"/>
      <c r="F40" s="246"/>
      <c r="G40" s="245"/>
      <c r="H40" s="246"/>
      <c r="I40" s="245"/>
      <c r="J40" s="246"/>
      <c r="K40" s="245"/>
      <c r="L40" s="246"/>
      <c r="M40" s="240" t="s">
        <v>308</v>
      </c>
      <c r="N40" s="148" t="s">
        <v>273</v>
      </c>
      <c r="O40" s="245"/>
      <c r="P40" s="246"/>
      <c r="Q40" s="245"/>
      <c r="R40" s="246"/>
      <c r="S40" s="245"/>
      <c r="T40" s="246"/>
      <c r="U40" s="245"/>
      <c r="V40" s="246"/>
      <c r="W40" s="245"/>
      <c r="X40" s="246"/>
      <c r="Y40" s="240" t="s">
        <v>308</v>
      </c>
      <c r="Z40" s="148" t="s">
        <v>273</v>
      </c>
      <c r="AA40" s="245"/>
      <c r="AB40" s="246"/>
      <c r="AC40" s="245"/>
      <c r="AD40" s="246"/>
      <c r="AE40" s="245"/>
      <c r="AF40" s="246"/>
      <c r="AG40" s="245"/>
      <c r="AH40" s="246"/>
      <c r="AI40" s="245"/>
      <c r="AJ40" s="246"/>
      <c r="AL40" s="137">
        <v>35</v>
      </c>
      <c r="AM40" s="137" t="str">
        <f>IF(申込一覧表!AA40="","",申込一覧表!AA40)</f>
        <v/>
      </c>
      <c r="AN40" s="146" t="str">
        <f>IF(申込一覧表!B40="","",申込一覧表!B40)</f>
        <v/>
      </c>
    </row>
    <row r="41" spans="1:48" ht="17.25" customHeight="1">
      <c r="A41" s="241"/>
      <c r="B41" s="149" t="s">
        <v>274</v>
      </c>
      <c r="C41" s="238"/>
      <c r="D41" s="239"/>
      <c r="E41" s="238"/>
      <c r="F41" s="239"/>
      <c r="G41" s="238"/>
      <c r="H41" s="239"/>
      <c r="I41" s="238"/>
      <c r="J41" s="239"/>
      <c r="K41" s="238"/>
      <c r="L41" s="239"/>
      <c r="M41" s="241"/>
      <c r="N41" s="149" t="s">
        <v>274</v>
      </c>
      <c r="O41" s="238"/>
      <c r="P41" s="239"/>
      <c r="Q41" s="238"/>
      <c r="R41" s="239"/>
      <c r="S41" s="238"/>
      <c r="T41" s="239"/>
      <c r="U41" s="238"/>
      <c r="V41" s="239"/>
      <c r="W41" s="238"/>
      <c r="X41" s="239"/>
      <c r="Y41" s="241"/>
      <c r="Z41" s="149" t="s">
        <v>274</v>
      </c>
      <c r="AA41" s="238"/>
      <c r="AB41" s="239"/>
      <c r="AC41" s="238"/>
      <c r="AD41" s="239"/>
      <c r="AE41" s="238"/>
      <c r="AF41" s="239"/>
      <c r="AG41" s="238"/>
      <c r="AH41" s="239"/>
      <c r="AI41" s="238"/>
      <c r="AJ41" s="239"/>
      <c r="AL41" s="137">
        <v>36</v>
      </c>
      <c r="AM41" s="137" t="str">
        <f>IF(申込一覧表!AA41="","",申込一覧表!AA41)</f>
        <v/>
      </c>
      <c r="AN41" s="146" t="str">
        <f>IF(申込一覧表!B41="","",申込一覧表!B41)</f>
        <v/>
      </c>
    </row>
    <row r="42" spans="1:48" ht="17.25" customHeight="1">
      <c r="A42" s="241"/>
      <c r="B42" s="149" t="s">
        <v>275</v>
      </c>
      <c r="C42" s="238"/>
      <c r="D42" s="239"/>
      <c r="E42" s="238"/>
      <c r="F42" s="239"/>
      <c r="G42" s="238"/>
      <c r="H42" s="239"/>
      <c r="I42" s="238"/>
      <c r="J42" s="239"/>
      <c r="K42" s="238"/>
      <c r="L42" s="239"/>
      <c r="M42" s="241"/>
      <c r="N42" s="149" t="s">
        <v>275</v>
      </c>
      <c r="O42" s="238"/>
      <c r="P42" s="239"/>
      <c r="Q42" s="238"/>
      <c r="R42" s="239"/>
      <c r="S42" s="238"/>
      <c r="T42" s="239"/>
      <c r="U42" s="238"/>
      <c r="V42" s="239"/>
      <c r="W42" s="238"/>
      <c r="X42" s="239"/>
      <c r="Y42" s="241"/>
      <c r="Z42" s="149" t="s">
        <v>275</v>
      </c>
      <c r="AA42" s="238"/>
      <c r="AB42" s="239"/>
      <c r="AC42" s="238"/>
      <c r="AD42" s="239"/>
      <c r="AE42" s="238"/>
      <c r="AF42" s="239"/>
      <c r="AG42" s="238"/>
      <c r="AH42" s="239"/>
      <c r="AI42" s="238"/>
      <c r="AJ42" s="239"/>
      <c r="AL42" s="137">
        <v>37</v>
      </c>
      <c r="AM42" s="137" t="str">
        <f>IF(申込一覧表!AA42="","",申込一覧表!AA42)</f>
        <v/>
      </c>
      <c r="AN42" s="146" t="str">
        <f>IF(申込一覧表!B42="","",申込一覧表!B42)</f>
        <v/>
      </c>
    </row>
    <row r="43" spans="1:48" ht="17.25" customHeight="1" thickBot="1">
      <c r="A43" s="242"/>
      <c r="B43" s="150" t="s">
        <v>276</v>
      </c>
      <c r="C43" s="247"/>
      <c r="D43" s="248"/>
      <c r="E43" s="247"/>
      <c r="F43" s="248"/>
      <c r="G43" s="247"/>
      <c r="H43" s="248"/>
      <c r="I43" s="247"/>
      <c r="J43" s="248"/>
      <c r="K43" s="247"/>
      <c r="L43" s="248"/>
      <c r="M43" s="242"/>
      <c r="N43" s="150" t="s">
        <v>276</v>
      </c>
      <c r="O43" s="247"/>
      <c r="P43" s="248"/>
      <c r="Q43" s="247"/>
      <c r="R43" s="248"/>
      <c r="S43" s="247"/>
      <c r="T43" s="248"/>
      <c r="U43" s="247"/>
      <c r="V43" s="248"/>
      <c r="W43" s="247"/>
      <c r="X43" s="248"/>
      <c r="Y43" s="242"/>
      <c r="Z43" s="150" t="s">
        <v>276</v>
      </c>
      <c r="AA43" s="247"/>
      <c r="AB43" s="248"/>
      <c r="AC43" s="247"/>
      <c r="AD43" s="248"/>
      <c r="AE43" s="247"/>
      <c r="AF43" s="248"/>
      <c r="AG43" s="247"/>
      <c r="AH43" s="248"/>
      <c r="AI43" s="247"/>
      <c r="AJ43" s="248"/>
      <c r="AL43" s="137">
        <v>38</v>
      </c>
      <c r="AM43" s="137" t="str">
        <f>IF(申込一覧表!AA43="","",申込一覧表!AA43)</f>
        <v/>
      </c>
      <c r="AN43" s="146" t="str">
        <f>IF(申込一覧表!B43="","",申込一覧表!B43)</f>
        <v/>
      </c>
    </row>
    <row r="44" spans="1:48" ht="15.75" customHeight="1">
      <c r="A44" s="240" t="s">
        <v>303</v>
      </c>
      <c r="B44" s="148" t="s">
        <v>273</v>
      </c>
      <c r="C44" s="245"/>
      <c r="D44" s="246"/>
      <c r="E44" s="245"/>
      <c r="F44" s="246"/>
      <c r="G44" s="245"/>
      <c r="H44" s="246"/>
      <c r="I44" s="245"/>
      <c r="J44" s="246"/>
      <c r="K44" s="245"/>
      <c r="L44" s="246"/>
      <c r="M44" s="240" t="s">
        <v>303</v>
      </c>
      <c r="N44" s="148" t="s">
        <v>273</v>
      </c>
      <c r="O44" s="245"/>
      <c r="P44" s="246"/>
      <c r="Q44" s="245"/>
      <c r="R44" s="246"/>
      <c r="S44" s="245"/>
      <c r="T44" s="246"/>
      <c r="U44" s="245"/>
      <c r="V44" s="246"/>
      <c r="W44" s="245"/>
      <c r="X44" s="246"/>
      <c r="Y44" s="240" t="s">
        <v>303</v>
      </c>
      <c r="Z44" s="148" t="s">
        <v>273</v>
      </c>
      <c r="AA44" s="245"/>
      <c r="AB44" s="246"/>
      <c r="AC44" s="245"/>
      <c r="AD44" s="246"/>
      <c r="AE44" s="245"/>
      <c r="AF44" s="246"/>
      <c r="AG44" s="245"/>
      <c r="AH44" s="246"/>
      <c r="AI44" s="245"/>
      <c r="AJ44" s="246"/>
      <c r="AL44" s="137">
        <v>39</v>
      </c>
      <c r="AM44" s="137" t="str">
        <f>IF(申込一覧表!AA44="","",申込一覧表!AA44)</f>
        <v/>
      </c>
      <c r="AN44" s="146" t="str">
        <f>IF(申込一覧表!B44="","",申込一覧表!B44)</f>
        <v/>
      </c>
    </row>
    <row r="45" spans="1:48" ht="15.75" customHeight="1">
      <c r="A45" s="241"/>
      <c r="B45" s="149" t="s">
        <v>274</v>
      </c>
      <c r="C45" s="238"/>
      <c r="D45" s="239"/>
      <c r="E45" s="238"/>
      <c r="F45" s="239"/>
      <c r="G45" s="238"/>
      <c r="H45" s="239"/>
      <c r="I45" s="238"/>
      <c r="J45" s="239"/>
      <c r="K45" s="238"/>
      <c r="L45" s="239"/>
      <c r="M45" s="241"/>
      <c r="N45" s="149" t="s">
        <v>274</v>
      </c>
      <c r="O45" s="238"/>
      <c r="P45" s="239"/>
      <c r="Q45" s="238"/>
      <c r="R45" s="239"/>
      <c r="S45" s="238"/>
      <c r="T45" s="239"/>
      <c r="U45" s="238"/>
      <c r="V45" s="239"/>
      <c r="W45" s="238"/>
      <c r="X45" s="239"/>
      <c r="Y45" s="241"/>
      <c r="Z45" s="149" t="s">
        <v>274</v>
      </c>
      <c r="AA45" s="238"/>
      <c r="AB45" s="239"/>
      <c r="AC45" s="238"/>
      <c r="AD45" s="239"/>
      <c r="AE45" s="238"/>
      <c r="AF45" s="239"/>
      <c r="AG45" s="238"/>
      <c r="AH45" s="239"/>
      <c r="AI45" s="238"/>
      <c r="AJ45" s="239"/>
      <c r="AL45" s="137">
        <v>40</v>
      </c>
      <c r="AM45" s="137" t="str">
        <f>IF(申込一覧表!AA45="","",申込一覧表!AA45)</f>
        <v/>
      </c>
      <c r="AN45" s="146" t="str">
        <f>IF(申込一覧表!B45="","",申込一覧表!B45)</f>
        <v/>
      </c>
    </row>
    <row r="46" spans="1:48" ht="15.75" customHeight="1">
      <c r="A46" s="241"/>
      <c r="B46" s="149" t="s">
        <v>275</v>
      </c>
      <c r="C46" s="238"/>
      <c r="D46" s="239"/>
      <c r="E46" s="238"/>
      <c r="F46" s="239"/>
      <c r="G46" s="238"/>
      <c r="H46" s="239"/>
      <c r="I46" s="238"/>
      <c r="J46" s="239"/>
      <c r="K46" s="238"/>
      <c r="L46" s="239"/>
      <c r="M46" s="241"/>
      <c r="N46" s="149" t="s">
        <v>275</v>
      </c>
      <c r="O46" s="238"/>
      <c r="P46" s="239"/>
      <c r="Q46" s="238"/>
      <c r="R46" s="239"/>
      <c r="S46" s="238"/>
      <c r="T46" s="239"/>
      <c r="U46" s="238"/>
      <c r="V46" s="239"/>
      <c r="W46" s="238"/>
      <c r="X46" s="239"/>
      <c r="Y46" s="241"/>
      <c r="Z46" s="149" t="s">
        <v>275</v>
      </c>
      <c r="AA46" s="238"/>
      <c r="AB46" s="239"/>
      <c r="AC46" s="238"/>
      <c r="AD46" s="239"/>
      <c r="AE46" s="238"/>
      <c r="AF46" s="239"/>
      <c r="AG46" s="238"/>
      <c r="AH46" s="239"/>
      <c r="AI46" s="238"/>
      <c r="AJ46" s="239"/>
      <c r="AL46" s="137">
        <v>41</v>
      </c>
      <c r="AM46" s="137" t="str">
        <f>IF(申込一覧表!AA46="","",申込一覧表!AA46)</f>
        <v/>
      </c>
      <c r="AN46" s="146" t="str">
        <f>IF(申込一覧表!B46="","",申込一覧表!B46)</f>
        <v/>
      </c>
    </row>
    <row r="47" spans="1:48" ht="15.75" customHeight="1" thickBot="1">
      <c r="A47" s="242"/>
      <c r="B47" s="150" t="s">
        <v>276</v>
      </c>
      <c r="C47" s="247"/>
      <c r="D47" s="248"/>
      <c r="E47" s="247"/>
      <c r="F47" s="248"/>
      <c r="G47" s="247"/>
      <c r="H47" s="248"/>
      <c r="I47" s="247"/>
      <c r="J47" s="248"/>
      <c r="K47" s="247"/>
      <c r="L47" s="248"/>
      <c r="M47" s="242"/>
      <c r="N47" s="150" t="s">
        <v>276</v>
      </c>
      <c r="O47" s="247"/>
      <c r="P47" s="248"/>
      <c r="Q47" s="247"/>
      <c r="R47" s="248"/>
      <c r="S47" s="247"/>
      <c r="T47" s="248"/>
      <c r="U47" s="247"/>
      <c r="V47" s="248"/>
      <c r="W47" s="247"/>
      <c r="X47" s="248"/>
      <c r="Y47" s="242"/>
      <c r="Z47" s="150" t="s">
        <v>276</v>
      </c>
      <c r="AA47" s="247"/>
      <c r="AB47" s="248"/>
      <c r="AC47" s="247"/>
      <c r="AD47" s="248"/>
      <c r="AE47" s="247"/>
      <c r="AF47" s="248"/>
      <c r="AG47" s="247"/>
      <c r="AH47" s="248"/>
      <c r="AI47" s="247"/>
      <c r="AJ47" s="248"/>
      <c r="AL47" s="137">
        <v>42</v>
      </c>
      <c r="AM47" s="137" t="str">
        <f>IF(申込一覧表!AA47="","",申込一覧表!AA47)</f>
        <v/>
      </c>
      <c r="AN47" s="146" t="str">
        <f>IF(申込一覧表!B47="","",申込一覧表!B47)</f>
        <v/>
      </c>
    </row>
    <row r="48" spans="1:48" ht="15.75" customHeight="1">
      <c r="A48" s="240" t="s">
        <v>302</v>
      </c>
      <c r="B48" s="148" t="s">
        <v>273</v>
      </c>
      <c r="C48" s="245"/>
      <c r="D48" s="246"/>
      <c r="E48" s="245"/>
      <c r="F48" s="246"/>
      <c r="G48" s="245"/>
      <c r="H48" s="246"/>
      <c r="I48" s="245"/>
      <c r="J48" s="246"/>
      <c r="K48" s="245"/>
      <c r="L48" s="246"/>
      <c r="M48" s="240" t="s">
        <v>302</v>
      </c>
      <c r="N48" s="148" t="s">
        <v>273</v>
      </c>
      <c r="O48" s="245"/>
      <c r="P48" s="246"/>
      <c r="Q48" s="245"/>
      <c r="R48" s="246"/>
      <c r="S48" s="245"/>
      <c r="T48" s="246"/>
      <c r="U48" s="245"/>
      <c r="V48" s="246"/>
      <c r="W48" s="245"/>
      <c r="X48" s="246"/>
      <c r="Y48" s="240" t="s">
        <v>302</v>
      </c>
      <c r="Z48" s="148" t="s">
        <v>273</v>
      </c>
      <c r="AA48" s="245"/>
      <c r="AB48" s="246"/>
      <c r="AC48" s="245"/>
      <c r="AD48" s="246"/>
      <c r="AE48" s="245"/>
      <c r="AF48" s="246"/>
      <c r="AG48" s="245"/>
      <c r="AH48" s="246"/>
      <c r="AI48" s="245"/>
      <c r="AJ48" s="246"/>
      <c r="AL48" s="137">
        <v>43</v>
      </c>
      <c r="AM48" s="137" t="str">
        <f>IF(申込一覧表!AA48="","",申込一覧表!AA48)</f>
        <v/>
      </c>
      <c r="AN48" s="146" t="str">
        <f>IF(申込一覧表!B48="","",申込一覧表!B48)</f>
        <v/>
      </c>
    </row>
    <row r="49" spans="1:40" ht="15.75" customHeight="1">
      <c r="A49" s="241"/>
      <c r="B49" s="149" t="s">
        <v>274</v>
      </c>
      <c r="C49" s="238"/>
      <c r="D49" s="239"/>
      <c r="E49" s="238"/>
      <c r="F49" s="239"/>
      <c r="G49" s="238"/>
      <c r="H49" s="239"/>
      <c r="I49" s="238"/>
      <c r="J49" s="239"/>
      <c r="K49" s="238"/>
      <c r="L49" s="239"/>
      <c r="M49" s="241"/>
      <c r="N49" s="149" t="s">
        <v>274</v>
      </c>
      <c r="O49" s="238"/>
      <c r="P49" s="239"/>
      <c r="Q49" s="238"/>
      <c r="R49" s="239"/>
      <c r="S49" s="238"/>
      <c r="T49" s="239"/>
      <c r="U49" s="238"/>
      <c r="V49" s="239"/>
      <c r="W49" s="238"/>
      <c r="X49" s="239"/>
      <c r="Y49" s="241"/>
      <c r="Z49" s="149" t="s">
        <v>274</v>
      </c>
      <c r="AA49" s="238"/>
      <c r="AB49" s="239"/>
      <c r="AC49" s="238"/>
      <c r="AD49" s="239"/>
      <c r="AE49" s="238"/>
      <c r="AF49" s="239"/>
      <c r="AG49" s="238"/>
      <c r="AH49" s="239"/>
      <c r="AI49" s="238"/>
      <c r="AJ49" s="239"/>
      <c r="AL49" s="137">
        <v>44</v>
      </c>
      <c r="AM49" s="137" t="str">
        <f>IF(申込一覧表!AA49="","",申込一覧表!AA49)</f>
        <v/>
      </c>
      <c r="AN49" s="146" t="str">
        <f>IF(申込一覧表!B49="","",申込一覧表!B49)</f>
        <v/>
      </c>
    </row>
    <row r="50" spans="1:40" ht="15.75" customHeight="1">
      <c r="A50" s="241"/>
      <c r="B50" s="149" t="s">
        <v>275</v>
      </c>
      <c r="C50" s="238"/>
      <c r="D50" s="239"/>
      <c r="E50" s="238"/>
      <c r="F50" s="239"/>
      <c r="G50" s="238"/>
      <c r="H50" s="239"/>
      <c r="I50" s="238"/>
      <c r="J50" s="239"/>
      <c r="K50" s="238"/>
      <c r="L50" s="239"/>
      <c r="M50" s="241"/>
      <c r="N50" s="149" t="s">
        <v>275</v>
      </c>
      <c r="O50" s="238"/>
      <c r="P50" s="239"/>
      <c r="Q50" s="238"/>
      <c r="R50" s="239"/>
      <c r="S50" s="238"/>
      <c r="T50" s="239"/>
      <c r="U50" s="238"/>
      <c r="V50" s="239"/>
      <c r="W50" s="238"/>
      <c r="X50" s="239"/>
      <c r="Y50" s="241"/>
      <c r="Z50" s="149" t="s">
        <v>275</v>
      </c>
      <c r="AA50" s="238"/>
      <c r="AB50" s="239"/>
      <c r="AC50" s="238"/>
      <c r="AD50" s="239"/>
      <c r="AE50" s="238"/>
      <c r="AF50" s="239"/>
      <c r="AG50" s="238"/>
      <c r="AH50" s="239"/>
      <c r="AI50" s="238"/>
      <c r="AJ50" s="239"/>
      <c r="AL50" s="137">
        <v>45</v>
      </c>
      <c r="AM50" s="137" t="str">
        <f>IF(申込一覧表!AA50="","",申込一覧表!AA50)</f>
        <v/>
      </c>
      <c r="AN50" s="146" t="str">
        <f>IF(申込一覧表!B50="","",申込一覧表!B50)</f>
        <v/>
      </c>
    </row>
    <row r="51" spans="1:40" ht="15.75" customHeight="1" thickBot="1">
      <c r="A51" s="242"/>
      <c r="B51" s="150" t="s">
        <v>276</v>
      </c>
      <c r="C51" s="247"/>
      <c r="D51" s="248"/>
      <c r="E51" s="247"/>
      <c r="F51" s="248"/>
      <c r="G51" s="247"/>
      <c r="H51" s="248"/>
      <c r="I51" s="247"/>
      <c r="J51" s="248"/>
      <c r="K51" s="247"/>
      <c r="L51" s="248"/>
      <c r="M51" s="242"/>
      <c r="N51" s="150" t="s">
        <v>276</v>
      </c>
      <c r="O51" s="247"/>
      <c r="P51" s="248"/>
      <c r="Q51" s="247"/>
      <c r="R51" s="248"/>
      <c r="S51" s="247"/>
      <c r="T51" s="248"/>
      <c r="U51" s="247"/>
      <c r="V51" s="248"/>
      <c r="W51" s="247"/>
      <c r="X51" s="248"/>
      <c r="Y51" s="242"/>
      <c r="Z51" s="150" t="s">
        <v>276</v>
      </c>
      <c r="AA51" s="247"/>
      <c r="AB51" s="248"/>
      <c r="AC51" s="247"/>
      <c r="AD51" s="248"/>
      <c r="AE51" s="247"/>
      <c r="AF51" s="248"/>
      <c r="AG51" s="247"/>
      <c r="AH51" s="248"/>
      <c r="AI51" s="247"/>
      <c r="AJ51" s="248"/>
      <c r="AL51" s="137">
        <v>46</v>
      </c>
      <c r="AM51" s="137" t="str">
        <f>IF(申込一覧表!AA51="","",申込一覧表!AA51)</f>
        <v/>
      </c>
      <c r="AN51" s="146" t="str">
        <f>IF(申込一覧表!B51="","",申込一覧表!B51)</f>
        <v/>
      </c>
    </row>
    <row r="52" spans="1:40" ht="14.25" customHeight="1">
      <c r="A52" s="240" t="s">
        <v>300</v>
      </c>
      <c r="B52" s="148" t="s">
        <v>273</v>
      </c>
      <c r="C52" s="245"/>
      <c r="D52" s="246"/>
      <c r="E52" s="245"/>
      <c r="F52" s="246"/>
      <c r="G52" s="245"/>
      <c r="H52" s="246"/>
      <c r="I52" s="245"/>
      <c r="J52" s="246"/>
      <c r="K52" s="245"/>
      <c r="L52" s="246"/>
      <c r="M52" s="240" t="s">
        <v>300</v>
      </c>
      <c r="N52" s="148" t="s">
        <v>273</v>
      </c>
      <c r="O52" s="245"/>
      <c r="P52" s="246"/>
      <c r="Q52" s="245"/>
      <c r="R52" s="246"/>
      <c r="S52" s="245"/>
      <c r="T52" s="246"/>
      <c r="U52" s="245"/>
      <c r="V52" s="246"/>
      <c r="W52" s="245"/>
      <c r="X52" s="246"/>
      <c r="Y52" s="240" t="s">
        <v>300</v>
      </c>
      <c r="Z52" s="148" t="s">
        <v>273</v>
      </c>
      <c r="AA52" s="245"/>
      <c r="AB52" s="246"/>
      <c r="AC52" s="245"/>
      <c r="AD52" s="246"/>
      <c r="AE52" s="245"/>
      <c r="AF52" s="246"/>
      <c r="AG52" s="245"/>
      <c r="AH52" s="246"/>
      <c r="AI52" s="245"/>
      <c r="AJ52" s="246"/>
      <c r="AL52" s="137">
        <v>47</v>
      </c>
      <c r="AM52" s="137" t="str">
        <f>IF(申込一覧表!AA52="","",申込一覧表!AA52)</f>
        <v/>
      </c>
      <c r="AN52" s="146" t="str">
        <f>IF(申込一覧表!B52="","",申込一覧表!B52)</f>
        <v/>
      </c>
    </row>
    <row r="53" spans="1:40" ht="14.25" customHeight="1">
      <c r="A53" s="241"/>
      <c r="B53" s="149" t="s">
        <v>274</v>
      </c>
      <c r="C53" s="238"/>
      <c r="D53" s="239"/>
      <c r="E53" s="238"/>
      <c r="F53" s="239"/>
      <c r="G53" s="238"/>
      <c r="H53" s="239"/>
      <c r="I53" s="238"/>
      <c r="J53" s="239"/>
      <c r="K53" s="238"/>
      <c r="L53" s="239"/>
      <c r="M53" s="241"/>
      <c r="N53" s="149" t="s">
        <v>274</v>
      </c>
      <c r="O53" s="238"/>
      <c r="P53" s="239"/>
      <c r="Q53" s="238"/>
      <c r="R53" s="239"/>
      <c r="S53" s="238"/>
      <c r="T53" s="239"/>
      <c r="U53" s="238"/>
      <c r="V53" s="239"/>
      <c r="W53" s="238"/>
      <c r="X53" s="239"/>
      <c r="Y53" s="241"/>
      <c r="Z53" s="149" t="s">
        <v>274</v>
      </c>
      <c r="AA53" s="238"/>
      <c r="AB53" s="239"/>
      <c r="AC53" s="238"/>
      <c r="AD53" s="239"/>
      <c r="AE53" s="238"/>
      <c r="AF53" s="239"/>
      <c r="AG53" s="238"/>
      <c r="AH53" s="239"/>
      <c r="AI53" s="238"/>
      <c r="AJ53" s="239"/>
      <c r="AL53" s="137">
        <v>48</v>
      </c>
      <c r="AM53" s="137" t="str">
        <f>IF(申込一覧表!AA53="","",申込一覧表!AA53)</f>
        <v/>
      </c>
      <c r="AN53" s="146" t="str">
        <f>IF(申込一覧表!B53="","",申込一覧表!B53)</f>
        <v/>
      </c>
    </row>
    <row r="54" spans="1:40" ht="14.25" customHeight="1">
      <c r="A54" s="241"/>
      <c r="B54" s="149" t="s">
        <v>275</v>
      </c>
      <c r="C54" s="238"/>
      <c r="D54" s="239"/>
      <c r="E54" s="238"/>
      <c r="F54" s="239"/>
      <c r="G54" s="238"/>
      <c r="H54" s="239"/>
      <c r="I54" s="238"/>
      <c r="J54" s="239"/>
      <c r="K54" s="238"/>
      <c r="L54" s="239"/>
      <c r="M54" s="241"/>
      <c r="N54" s="149" t="s">
        <v>275</v>
      </c>
      <c r="O54" s="238"/>
      <c r="P54" s="239"/>
      <c r="Q54" s="238"/>
      <c r="R54" s="239"/>
      <c r="S54" s="238"/>
      <c r="T54" s="239"/>
      <c r="U54" s="238"/>
      <c r="V54" s="239"/>
      <c r="W54" s="238"/>
      <c r="X54" s="239"/>
      <c r="Y54" s="241"/>
      <c r="Z54" s="149" t="s">
        <v>275</v>
      </c>
      <c r="AA54" s="238"/>
      <c r="AB54" s="239"/>
      <c r="AC54" s="238"/>
      <c r="AD54" s="239"/>
      <c r="AE54" s="238"/>
      <c r="AF54" s="239"/>
      <c r="AG54" s="238"/>
      <c r="AH54" s="239"/>
      <c r="AI54" s="238"/>
      <c r="AJ54" s="239"/>
      <c r="AL54" s="137">
        <v>49</v>
      </c>
      <c r="AM54" s="137" t="str">
        <f>IF(申込一覧表!AA54="","",申込一覧表!AA54)</f>
        <v/>
      </c>
      <c r="AN54" s="146" t="str">
        <f>IF(申込一覧表!B54="","",申込一覧表!B54)</f>
        <v/>
      </c>
    </row>
    <row r="55" spans="1:40" ht="14.25" customHeight="1" thickBot="1">
      <c r="A55" s="242"/>
      <c r="B55" s="150" t="s">
        <v>276</v>
      </c>
      <c r="C55" s="247"/>
      <c r="D55" s="248"/>
      <c r="E55" s="247"/>
      <c r="F55" s="248"/>
      <c r="G55" s="247"/>
      <c r="H55" s="248"/>
      <c r="I55" s="247"/>
      <c r="J55" s="248"/>
      <c r="K55" s="247"/>
      <c r="L55" s="248"/>
      <c r="M55" s="242"/>
      <c r="N55" s="150" t="s">
        <v>276</v>
      </c>
      <c r="O55" s="247"/>
      <c r="P55" s="248"/>
      <c r="Q55" s="247"/>
      <c r="R55" s="248"/>
      <c r="S55" s="247"/>
      <c r="T55" s="248"/>
      <c r="U55" s="247"/>
      <c r="V55" s="248"/>
      <c r="W55" s="247"/>
      <c r="X55" s="248"/>
      <c r="Y55" s="242"/>
      <c r="Z55" s="150" t="s">
        <v>276</v>
      </c>
      <c r="AA55" s="247"/>
      <c r="AB55" s="248"/>
      <c r="AC55" s="247"/>
      <c r="AD55" s="248"/>
      <c r="AE55" s="247"/>
      <c r="AF55" s="248"/>
      <c r="AG55" s="247"/>
      <c r="AH55" s="248"/>
      <c r="AI55" s="247"/>
      <c r="AJ55" s="248"/>
      <c r="AL55" s="137">
        <v>50</v>
      </c>
      <c r="AM55" s="137" t="str">
        <f>IF(申込一覧表!AA55="","",申込一覧表!AA55)</f>
        <v/>
      </c>
      <c r="AN55" s="146" t="str">
        <f>IF(申込一覧表!B55="","",申込一覧表!B55)</f>
        <v/>
      </c>
    </row>
    <row r="56" spans="1:40" ht="14.25" customHeight="1">
      <c r="A56" s="240" t="s">
        <v>297</v>
      </c>
      <c r="B56" s="148" t="s">
        <v>273</v>
      </c>
      <c r="C56" s="245"/>
      <c r="D56" s="246"/>
      <c r="E56" s="245"/>
      <c r="F56" s="246"/>
      <c r="G56" s="245"/>
      <c r="H56" s="246"/>
      <c r="I56" s="245"/>
      <c r="J56" s="246"/>
      <c r="K56" s="245"/>
      <c r="L56" s="246"/>
      <c r="M56" s="240" t="s">
        <v>297</v>
      </c>
      <c r="N56" s="148" t="s">
        <v>273</v>
      </c>
      <c r="O56" s="245"/>
      <c r="P56" s="246"/>
      <c r="Q56" s="245"/>
      <c r="R56" s="246"/>
      <c r="S56" s="245"/>
      <c r="T56" s="246"/>
      <c r="U56" s="245"/>
      <c r="V56" s="246"/>
      <c r="W56" s="245"/>
      <c r="X56" s="246"/>
      <c r="Y56" s="240" t="s">
        <v>297</v>
      </c>
      <c r="Z56" s="148" t="s">
        <v>273</v>
      </c>
      <c r="AA56" s="245"/>
      <c r="AB56" s="246"/>
      <c r="AC56" s="245"/>
      <c r="AD56" s="246"/>
      <c r="AE56" s="245"/>
      <c r="AF56" s="246"/>
      <c r="AG56" s="245"/>
      <c r="AH56" s="246"/>
      <c r="AI56" s="245"/>
      <c r="AJ56" s="246"/>
      <c r="AL56" s="137">
        <v>51</v>
      </c>
      <c r="AM56" s="137" t="str">
        <f>IF(申込一覧表!AA56="","",申込一覧表!AA56)</f>
        <v/>
      </c>
      <c r="AN56" s="146" t="str">
        <f>IF(申込一覧表!B56="","",申込一覧表!B56)</f>
        <v/>
      </c>
    </row>
    <row r="57" spans="1:40" ht="14.25" customHeight="1">
      <c r="A57" s="241"/>
      <c r="B57" s="149" t="s">
        <v>274</v>
      </c>
      <c r="C57" s="238"/>
      <c r="D57" s="239"/>
      <c r="E57" s="238"/>
      <c r="F57" s="239"/>
      <c r="G57" s="238"/>
      <c r="H57" s="239"/>
      <c r="I57" s="238"/>
      <c r="J57" s="239"/>
      <c r="K57" s="238"/>
      <c r="L57" s="239"/>
      <c r="M57" s="241"/>
      <c r="N57" s="149" t="s">
        <v>274</v>
      </c>
      <c r="O57" s="238"/>
      <c r="P57" s="239"/>
      <c r="Q57" s="238"/>
      <c r="R57" s="239"/>
      <c r="S57" s="238"/>
      <c r="T57" s="239"/>
      <c r="U57" s="238"/>
      <c r="V57" s="239"/>
      <c r="W57" s="238"/>
      <c r="X57" s="239"/>
      <c r="Y57" s="241"/>
      <c r="Z57" s="149" t="s">
        <v>274</v>
      </c>
      <c r="AA57" s="238"/>
      <c r="AB57" s="239"/>
      <c r="AC57" s="238"/>
      <c r="AD57" s="239"/>
      <c r="AE57" s="238"/>
      <c r="AF57" s="239"/>
      <c r="AG57" s="238"/>
      <c r="AH57" s="239"/>
      <c r="AI57" s="238"/>
      <c r="AJ57" s="239"/>
      <c r="AL57" s="137">
        <v>52</v>
      </c>
      <c r="AM57" s="137" t="str">
        <f>IF(申込一覧表!AA57="","",申込一覧表!AA57)</f>
        <v/>
      </c>
      <c r="AN57" s="146" t="str">
        <f>IF(申込一覧表!B57="","",申込一覧表!B57)</f>
        <v/>
      </c>
    </row>
    <row r="58" spans="1:40" ht="14.25" customHeight="1">
      <c r="A58" s="241"/>
      <c r="B58" s="149" t="s">
        <v>275</v>
      </c>
      <c r="C58" s="238"/>
      <c r="D58" s="239"/>
      <c r="E58" s="238"/>
      <c r="F58" s="239"/>
      <c r="G58" s="238"/>
      <c r="H58" s="239"/>
      <c r="I58" s="238"/>
      <c r="J58" s="239"/>
      <c r="K58" s="238"/>
      <c r="L58" s="239"/>
      <c r="M58" s="241"/>
      <c r="N58" s="149" t="s">
        <v>275</v>
      </c>
      <c r="O58" s="238"/>
      <c r="P58" s="239"/>
      <c r="Q58" s="238"/>
      <c r="R58" s="239"/>
      <c r="S58" s="238"/>
      <c r="T58" s="239"/>
      <c r="U58" s="238"/>
      <c r="V58" s="239"/>
      <c r="W58" s="238"/>
      <c r="X58" s="239"/>
      <c r="Y58" s="241"/>
      <c r="Z58" s="149" t="s">
        <v>275</v>
      </c>
      <c r="AA58" s="238"/>
      <c r="AB58" s="239"/>
      <c r="AC58" s="238"/>
      <c r="AD58" s="239"/>
      <c r="AE58" s="238"/>
      <c r="AF58" s="239"/>
      <c r="AG58" s="238"/>
      <c r="AH58" s="239"/>
      <c r="AI58" s="238"/>
      <c r="AJ58" s="239"/>
      <c r="AL58" s="137">
        <v>53</v>
      </c>
      <c r="AM58" s="137" t="str">
        <f>IF(申込一覧表!AA58="","",申込一覧表!AA58)</f>
        <v/>
      </c>
      <c r="AN58" s="146" t="str">
        <f>IF(申込一覧表!B58="","",申込一覧表!B58)</f>
        <v/>
      </c>
    </row>
    <row r="59" spans="1:40" ht="14.25" customHeight="1" thickBot="1">
      <c r="A59" s="242"/>
      <c r="B59" s="150" t="s">
        <v>276</v>
      </c>
      <c r="C59" s="247"/>
      <c r="D59" s="248"/>
      <c r="E59" s="247"/>
      <c r="F59" s="248"/>
      <c r="G59" s="247"/>
      <c r="H59" s="248"/>
      <c r="I59" s="247"/>
      <c r="J59" s="248"/>
      <c r="K59" s="247"/>
      <c r="L59" s="248"/>
      <c r="M59" s="242"/>
      <c r="N59" s="150" t="s">
        <v>276</v>
      </c>
      <c r="O59" s="247"/>
      <c r="P59" s="248"/>
      <c r="Q59" s="247"/>
      <c r="R59" s="248"/>
      <c r="S59" s="247"/>
      <c r="T59" s="248"/>
      <c r="U59" s="247"/>
      <c r="V59" s="248"/>
      <c r="W59" s="247"/>
      <c r="X59" s="248"/>
      <c r="Y59" s="242"/>
      <c r="Z59" s="150" t="s">
        <v>276</v>
      </c>
      <c r="AA59" s="247"/>
      <c r="AB59" s="248"/>
      <c r="AC59" s="247"/>
      <c r="AD59" s="248"/>
      <c r="AE59" s="247"/>
      <c r="AF59" s="248"/>
      <c r="AG59" s="247"/>
      <c r="AH59" s="248"/>
      <c r="AI59" s="247"/>
      <c r="AJ59" s="248"/>
      <c r="AL59" s="137">
        <v>54</v>
      </c>
      <c r="AM59" s="137" t="str">
        <f>IF(申込一覧表!AA59="","",申込一覧表!AA59)</f>
        <v/>
      </c>
      <c r="AN59" s="146" t="str">
        <f>IF(申込一覧表!B59="","",申込一覧表!B59)</f>
        <v/>
      </c>
    </row>
    <row r="60" spans="1:40" ht="14.25" customHeight="1">
      <c r="A60" s="240" t="s">
        <v>272</v>
      </c>
      <c r="B60" s="148" t="s">
        <v>273</v>
      </c>
      <c r="C60" s="245"/>
      <c r="D60" s="246"/>
      <c r="E60" s="245"/>
      <c r="F60" s="246"/>
      <c r="G60" s="245"/>
      <c r="H60" s="246"/>
      <c r="I60" s="245"/>
      <c r="J60" s="246"/>
      <c r="K60" s="245"/>
      <c r="L60" s="246"/>
      <c r="M60" s="240" t="s">
        <v>272</v>
      </c>
      <c r="N60" s="148" t="s">
        <v>273</v>
      </c>
      <c r="O60" s="245"/>
      <c r="P60" s="246"/>
      <c r="Q60" s="245"/>
      <c r="R60" s="246"/>
      <c r="S60" s="245"/>
      <c r="T60" s="246"/>
      <c r="U60" s="245"/>
      <c r="V60" s="246"/>
      <c r="W60" s="245"/>
      <c r="X60" s="246"/>
      <c r="Y60" s="240" t="s">
        <v>272</v>
      </c>
      <c r="Z60" s="148" t="s">
        <v>273</v>
      </c>
      <c r="AA60" s="245"/>
      <c r="AB60" s="246"/>
      <c r="AC60" s="245"/>
      <c r="AD60" s="246"/>
      <c r="AE60" s="245"/>
      <c r="AF60" s="246"/>
      <c r="AG60" s="245"/>
      <c r="AH60" s="246"/>
      <c r="AI60" s="245"/>
      <c r="AJ60" s="246"/>
      <c r="AL60" s="137">
        <v>55</v>
      </c>
      <c r="AM60" s="137" t="str">
        <f>IF(申込一覧表!AA60="","",申込一覧表!AA60)</f>
        <v/>
      </c>
      <c r="AN60" s="146" t="str">
        <f>IF(申込一覧表!B60="","",申込一覧表!B60)</f>
        <v/>
      </c>
    </row>
    <row r="61" spans="1:40" ht="14.25" customHeight="1">
      <c r="A61" s="241"/>
      <c r="B61" s="149" t="s">
        <v>274</v>
      </c>
      <c r="C61" s="238"/>
      <c r="D61" s="239"/>
      <c r="E61" s="238"/>
      <c r="F61" s="239"/>
      <c r="G61" s="238"/>
      <c r="H61" s="239"/>
      <c r="I61" s="238"/>
      <c r="J61" s="239"/>
      <c r="K61" s="238"/>
      <c r="L61" s="239"/>
      <c r="M61" s="241"/>
      <c r="N61" s="149" t="s">
        <v>274</v>
      </c>
      <c r="O61" s="238"/>
      <c r="P61" s="239"/>
      <c r="Q61" s="238"/>
      <c r="R61" s="239"/>
      <c r="S61" s="238"/>
      <c r="T61" s="239"/>
      <c r="U61" s="238"/>
      <c r="V61" s="239"/>
      <c r="W61" s="238"/>
      <c r="X61" s="239"/>
      <c r="Y61" s="241"/>
      <c r="Z61" s="149" t="s">
        <v>274</v>
      </c>
      <c r="AA61" s="238"/>
      <c r="AB61" s="239"/>
      <c r="AC61" s="238"/>
      <c r="AD61" s="239"/>
      <c r="AE61" s="238"/>
      <c r="AF61" s="239"/>
      <c r="AG61" s="238"/>
      <c r="AH61" s="239"/>
      <c r="AI61" s="238"/>
      <c r="AJ61" s="239"/>
      <c r="AL61" s="137">
        <v>56</v>
      </c>
      <c r="AM61" s="137" t="str">
        <f>IF(申込一覧表!AA61="","",申込一覧表!AA61)</f>
        <v/>
      </c>
      <c r="AN61" s="146" t="str">
        <f>IF(申込一覧表!B61="","",申込一覧表!B61)</f>
        <v/>
      </c>
    </row>
    <row r="62" spans="1:40" ht="14.25" customHeight="1">
      <c r="A62" s="241"/>
      <c r="B62" s="149" t="s">
        <v>275</v>
      </c>
      <c r="C62" s="238"/>
      <c r="D62" s="239"/>
      <c r="E62" s="238"/>
      <c r="F62" s="239"/>
      <c r="G62" s="238"/>
      <c r="H62" s="239"/>
      <c r="I62" s="238"/>
      <c r="J62" s="239"/>
      <c r="K62" s="238"/>
      <c r="L62" s="239"/>
      <c r="M62" s="241"/>
      <c r="N62" s="149" t="s">
        <v>275</v>
      </c>
      <c r="O62" s="238"/>
      <c r="P62" s="239"/>
      <c r="Q62" s="238"/>
      <c r="R62" s="239"/>
      <c r="S62" s="238"/>
      <c r="T62" s="239"/>
      <c r="U62" s="238"/>
      <c r="V62" s="239"/>
      <c r="W62" s="238"/>
      <c r="X62" s="239"/>
      <c r="Y62" s="241"/>
      <c r="Z62" s="149" t="s">
        <v>275</v>
      </c>
      <c r="AA62" s="238"/>
      <c r="AB62" s="239"/>
      <c r="AC62" s="238"/>
      <c r="AD62" s="239"/>
      <c r="AE62" s="238"/>
      <c r="AF62" s="239"/>
      <c r="AG62" s="238"/>
      <c r="AH62" s="239"/>
      <c r="AI62" s="238"/>
      <c r="AJ62" s="239"/>
      <c r="AL62" s="137">
        <v>57</v>
      </c>
      <c r="AM62" s="137" t="str">
        <f>IF(申込一覧表!AA62="","",申込一覧表!AA62)</f>
        <v/>
      </c>
      <c r="AN62" s="146" t="str">
        <f>IF(申込一覧表!B62="","",申込一覧表!B62)</f>
        <v/>
      </c>
    </row>
    <row r="63" spans="1:40" ht="14.25" customHeight="1" thickBot="1">
      <c r="A63" s="242"/>
      <c r="B63" s="150" t="s">
        <v>276</v>
      </c>
      <c r="C63" s="247"/>
      <c r="D63" s="248"/>
      <c r="E63" s="247"/>
      <c r="F63" s="248"/>
      <c r="G63" s="247"/>
      <c r="H63" s="248"/>
      <c r="I63" s="247"/>
      <c r="J63" s="248"/>
      <c r="K63" s="247"/>
      <c r="L63" s="248"/>
      <c r="M63" s="242"/>
      <c r="N63" s="150" t="s">
        <v>276</v>
      </c>
      <c r="O63" s="247"/>
      <c r="P63" s="248"/>
      <c r="Q63" s="247"/>
      <c r="R63" s="248"/>
      <c r="S63" s="247"/>
      <c r="T63" s="248"/>
      <c r="U63" s="247"/>
      <c r="V63" s="248"/>
      <c r="W63" s="247"/>
      <c r="X63" s="248"/>
      <c r="Y63" s="242"/>
      <c r="Z63" s="150" t="s">
        <v>276</v>
      </c>
      <c r="AA63" s="247"/>
      <c r="AB63" s="248"/>
      <c r="AC63" s="247"/>
      <c r="AD63" s="248"/>
      <c r="AE63" s="247"/>
      <c r="AF63" s="248"/>
      <c r="AG63" s="247"/>
      <c r="AH63" s="248"/>
      <c r="AI63" s="247"/>
      <c r="AJ63" s="248"/>
      <c r="AL63" s="137">
        <v>58</v>
      </c>
      <c r="AM63" s="137" t="str">
        <f>IF(申込一覧表!AA63="","",申込一覧表!AA63)</f>
        <v/>
      </c>
      <c r="AN63" s="146" t="str">
        <f>IF(申込一覧表!B63="","",申込一覧表!B63)</f>
        <v/>
      </c>
    </row>
    <row r="64" spans="1:40" ht="14.25" customHeight="1">
      <c r="A64" s="240" t="s">
        <v>277</v>
      </c>
      <c r="B64" s="148" t="s">
        <v>273</v>
      </c>
      <c r="C64" s="245"/>
      <c r="D64" s="246"/>
      <c r="E64" s="245"/>
      <c r="F64" s="246"/>
      <c r="G64" s="245"/>
      <c r="H64" s="246"/>
      <c r="I64" s="245"/>
      <c r="J64" s="246"/>
      <c r="K64" s="245"/>
      <c r="L64" s="246"/>
      <c r="M64" s="240" t="s">
        <v>277</v>
      </c>
      <c r="N64" s="148" t="s">
        <v>273</v>
      </c>
      <c r="O64" s="245"/>
      <c r="P64" s="246"/>
      <c r="Q64" s="245"/>
      <c r="R64" s="246"/>
      <c r="S64" s="245"/>
      <c r="T64" s="246"/>
      <c r="U64" s="245"/>
      <c r="V64" s="246"/>
      <c r="W64" s="245"/>
      <c r="X64" s="246"/>
      <c r="Y64" s="240" t="s">
        <v>277</v>
      </c>
      <c r="Z64" s="148" t="s">
        <v>273</v>
      </c>
      <c r="AA64" s="245"/>
      <c r="AB64" s="246"/>
      <c r="AC64" s="245"/>
      <c r="AD64" s="246"/>
      <c r="AE64" s="245"/>
      <c r="AF64" s="246"/>
      <c r="AG64" s="245"/>
      <c r="AH64" s="246"/>
      <c r="AI64" s="245"/>
      <c r="AJ64" s="246"/>
      <c r="AL64" s="137">
        <v>59</v>
      </c>
      <c r="AM64" s="137" t="str">
        <f>IF(申込一覧表!AA64="","",申込一覧表!AA64)</f>
        <v/>
      </c>
      <c r="AN64" s="146" t="str">
        <f>IF(申込一覧表!B64="","",申込一覧表!B64)</f>
        <v/>
      </c>
    </row>
    <row r="65" spans="1:40" ht="14.25" customHeight="1">
      <c r="A65" s="241"/>
      <c r="B65" s="149" t="s">
        <v>274</v>
      </c>
      <c r="C65" s="238"/>
      <c r="D65" s="239"/>
      <c r="E65" s="238"/>
      <c r="F65" s="239"/>
      <c r="G65" s="238"/>
      <c r="H65" s="239"/>
      <c r="I65" s="238"/>
      <c r="J65" s="239"/>
      <c r="K65" s="238"/>
      <c r="L65" s="239"/>
      <c r="M65" s="241"/>
      <c r="N65" s="149" t="s">
        <v>274</v>
      </c>
      <c r="O65" s="238"/>
      <c r="P65" s="239"/>
      <c r="Q65" s="238"/>
      <c r="R65" s="239"/>
      <c r="S65" s="238"/>
      <c r="T65" s="239"/>
      <c r="U65" s="238"/>
      <c r="V65" s="239"/>
      <c r="W65" s="238"/>
      <c r="X65" s="239"/>
      <c r="Y65" s="241"/>
      <c r="Z65" s="149" t="s">
        <v>274</v>
      </c>
      <c r="AA65" s="238"/>
      <c r="AB65" s="239"/>
      <c r="AC65" s="238"/>
      <c r="AD65" s="239"/>
      <c r="AE65" s="238"/>
      <c r="AF65" s="239"/>
      <c r="AG65" s="238"/>
      <c r="AH65" s="239"/>
      <c r="AI65" s="238"/>
      <c r="AJ65" s="239"/>
      <c r="AL65" s="137">
        <v>60</v>
      </c>
      <c r="AM65" s="137" t="str">
        <f>IF(申込一覧表!AA65="","",申込一覧表!AA65)</f>
        <v/>
      </c>
      <c r="AN65" s="146" t="str">
        <f>IF(申込一覧表!B65="","",申込一覧表!B65)</f>
        <v/>
      </c>
    </row>
    <row r="66" spans="1:40" ht="14.25" customHeight="1">
      <c r="A66" s="241"/>
      <c r="B66" s="149" t="s">
        <v>275</v>
      </c>
      <c r="C66" s="238"/>
      <c r="D66" s="239"/>
      <c r="E66" s="238"/>
      <c r="F66" s="239"/>
      <c r="G66" s="238"/>
      <c r="H66" s="239"/>
      <c r="I66" s="238"/>
      <c r="J66" s="239"/>
      <c r="K66" s="238"/>
      <c r="L66" s="239"/>
      <c r="M66" s="241"/>
      <c r="N66" s="149" t="s">
        <v>275</v>
      </c>
      <c r="O66" s="238"/>
      <c r="P66" s="239"/>
      <c r="Q66" s="238"/>
      <c r="R66" s="239"/>
      <c r="S66" s="238"/>
      <c r="T66" s="239"/>
      <c r="U66" s="238"/>
      <c r="V66" s="239"/>
      <c r="W66" s="238"/>
      <c r="X66" s="239"/>
      <c r="Y66" s="241"/>
      <c r="Z66" s="149" t="s">
        <v>275</v>
      </c>
      <c r="AA66" s="238"/>
      <c r="AB66" s="239"/>
      <c r="AC66" s="238"/>
      <c r="AD66" s="239"/>
      <c r="AE66" s="238"/>
      <c r="AF66" s="239"/>
      <c r="AG66" s="238"/>
      <c r="AH66" s="239"/>
      <c r="AI66" s="238"/>
      <c r="AJ66" s="239"/>
      <c r="AL66" s="137">
        <v>61</v>
      </c>
      <c r="AM66" s="137" t="str">
        <f>IF(申込一覧表!AA66="","",申込一覧表!AA66)</f>
        <v/>
      </c>
      <c r="AN66" s="146" t="str">
        <f>IF(申込一覧表!B66="","",申込一覧表!B66)</f>
        <v/>
      </c>
    </row>
    <row r="67" spans="1:40" ht="14.25" customHeight="1" thickBot="1">
      <c r="A67" s="242"/>
      <c r="B67" s="150" t="s">
        <v>276</v>
      </c>
      <c r="C67" s="247"/>
      <c r="D67" s="248"/>
      <c r="E67" s="247"/>
      <c r="F67" s="248"/>
      <c r="G67" s="247"/>
      <c r="H67" s="248"/>
      <c r="I67" s="247"/>
      <c r="J67" s="248"/>
      <c r="K67" s="247"/>
      <c r="L67" s="248"/>
      <c r="M67" s="242"/>
      <c r="N67" s="150" t="s">
        <v>276</v>
      </c>
      <c r="O67" s="247"/>
      <c r="P67" s="248"/>
      <c r="Q67" s="247"/>
      <c r="R67" s="248"/>
      <c r="S67" s="247"/>
      <c r="T67" s="248"/>
      <c r="U67" s="247"/>
      <c r="V67" s="248"/>
      <c r="W67" s="247"/>
      <c r="X67" s="248"/>
      <c r="Y67" s="242"/>
      <c r="Z67" s="150" t="s">
        <v>276</v>
      </c>
      <c r="AA67" s="247"/>
      <c r="AB67" s="248"/>
      <c r="AC67" s="247"/>
      <c r="AD67" s="248"/>
      <c r="AE67" s="247"/>
      <c r="AF67" s="248"/>
      <c r="AG67" s="247"/>
      <c r="AH67" s="248"/>
      <c r="AI67" s="247"/>
      <c r="AJ67" s="248"/>
      <c r="AL67" s="137">
        <v>62</v>
      </c>
      <c r="AM67" s="137" t="str">
        <f>IF(申込一覧表!AA67="","",申込一覧表!AA67)</f>
        <v/>
      </c>
      <c r="AN67" s="146" t="str">
        <f>IF(申込一覧表!B67="","",申込一覧表!B67)</f>
        <v/>
      </c>
    </row>
    <row r="68" spans="1:40" ht="15.75" customHeight="1">
      <c r="A68" s="240" t="s">
        <v>278</v>
      </c>
      <c r="B68" s="148" t="s">
        <v>273</v>
      </c>
      <c r="C68" s="245"/>
      <c r="D68" s="246"/>
      <c r="E68" s="245"/>
      <c r="F68" s="246"/>
      <c r="G68" s="245"/>
      <c r="H68" s="246"/>
      <c r="I68" s="245"/>
      <c r="J68" s="246"/>
      <c r="K68" s="245"/>
      <c r="L68" s="246"/>
      <c r="M68" s="240" t="s">
        <v>278</v>
      </c>
      <c r="N68" s="148" t="s">
        <v>273</v>
      </c>
      <c r="O68" s="245"/>
      <c r="P68" s="246"/>
      <c r="Q68" s="245"/>
      <c r="R68" s="246"/>
      <c r="S68" s="245"/>
      <c r="T68" s="246"/>
      <c r="U68" s="245"/>
      <c r="V68" s="246"/>
      <c r="W68" s="245"/>
      <c r="X68" s="246"/>
      <c r="Y68" s="240" t="s">
        <v>278</v>
      </c>
      <c r="Z68" s="148" t="s">
        <v>273</v>
      </c>
      <c r="AA68" s="245"/>
      <c r="AB68" s="246"/>
      <c r="AC68" s="245"/>
      <c r="AD68" s="246"/>
      <c r="AE68" s="245"/>
      <c r="AF68" s="246"/>
      <c r="AG68" s="245"/>
      <c r="AH68" s="246"/>
      <c r="AI68" s="245"/>
      <c r="AJ68" s="246"/>
      <c r="AL68" s="137">
        <v>63</v>
      </c>
      <c r="AM68" s="137" t="str">
        <f>IF(申込一覧表!AA68="","",申込一覧表!AA68)</f>
        <v/>
      </c>
      <c r="AN68" s="146" t="str">
        <f>IF(申込一覧表!B68="","",申込一覧表!B68)</f>
        <v/>
      </c>
    </row>
    <row r="69" spans="1:40" ht="15.75" customHeight="1">
      <c r="A69" s="241"/>
      <c r="B69" s="149" t="s">
        <v>274</v>
      </c>
      <c r="C69" s="238"/>
      <c r="D69" s="239"/>
      <c r="E69" s="238"/>
      <c r="F69" s="239"/>
      <c r="G69" s="238"/>
      <c r="H69" s="239"/>
      <c r="I69" s="238"/>
      <c r="J69" s="239"/>
      <c r="K69" s="238"/>
      <c r="L69" s="239"/>
      <c r="M69" s="241"/>
      <c r="N69" s="149" t="s">
        <v>274</v>
      </c>
      <c r="O69" s="238"/>
      <c r="P69" s="239"/>
      <c r="Q69" s="238"/>
      <c r="R69" s="239"/>
      <c r="S69" s="238"/>
      <c r="T69" s="239"/>
      <c r="U69" s="238"/>
      <c r="V69" s="239"/>
      <c r="W69" s="238"/>
      <c r="X69" s="239"/>
      <c r="Y69" s="241"/>
      <c r="Z69" s="149" t="s">
        <v>274</v>
      </c>
      <c r="AA69" s="238"/>
      <c r="AB69" s="239"/>
      <c r="AC69" s="238"/>
      <c r="AD69" s="239"/>
      <c r="AE69" s="238"/>
      <c r="AF69" s="239"/>
      <c r="AG69" s="238"/>
      <c r="AH69" s="239"/>
      <c r="AI69" s="238"/>
      <c r="AJ69" s="239"/>
      <c r="AL69" s="137">
        <v>64</v>
      </c>
      <c r="AM69" s="137" t="str">
        <f>IF(申込一覧表!AA69="","",申込一覧表!AA69)</f>
        <v/>
      </c>
      <c r="AN69" s="146" t="str">
        <f>IF(申込一覧表!B69="","",申込一覧表!B69)</f>
        <v/>
      </c>
    </row>
    <row r="70" spans="1:40" ht="15.75" customHeight="1">
      <c r="A70" s="241"/>
      <c r="B70" s="149" t="s">
        <v>275</v>
      </c>
      <c r="C70" s="238"/>
      <c r="D70" s="239"/>
      <c r="E70" s="238"/>
      <c r="F70" s="239"/>
      <c r="G70" s="238"/>
      <c r="H70" s="239"/>
      <c r="I70" s="238"/>
      <c r="J70" s="239"/>
      <c r="K70" s="238"/>
      <c r="L70" s="239"/>
      <c r="M70" s="241"/>
      <c r="N70" s="149" t="s">
        <v>275</v>
      </c>
      <c r="O70" s="238"/>
      <c r="P70" s="239"/>
      <c r="Q70" s="238"/>
      <c r="R70" s="239"/>
      <c r="S70" s="238"/>
      <c r="T70" s="239"/>
      <c r="U70" s="238"/>
      <c r="V70" s="239"/>
      <c r="W70" s="238"/>
      <c r="X70" s="239"/>
      <c r="Y70" s="241"/>
      <c r="Z70" s="149" t="s">
        <v>275</v>
      </c>
      <c r="AA70" s="238"/>
      <c r="AB70" s="239"/>
      <c r="AC70" s="238"/>
      <c r="AD70" s="239"/>
      <c r="AE70" s="238"/>
      <c r="AF70" s="239"/>
      <c r="AG70" s="238"/>
      <c r="AH70" s="239"/>
      <c r="AI70" s="238"/>
      <c r="AJ70" s="239"/>
      <c r="AL70" s="137">
        <v>65</v>
      </c>
      <c r="AM70" s="137" t="str">
        <f>IF(申込一覧表!AA70="","",申込一覧表!AA70)</f>
        <v/>
      </c>
      <c r="AN70" s="146" t="str">
        <f>IF(申込一覧表!B70="","",申込一覧表!B70)</f>
        <v/>
      </c>
    </row>
    <row r="71" spans="1:40" ht="15.75" customHeight="1" thickBot="1">
      <c r="A71" s="242"/>
      <c r="B71" s="150" t="s">
        <v>276</v>
      </c>
      <c r="C71" s="247"/>
      <c r="D71" s="248"/>
      <c r="E71" s="247"/>
      <c r="F71" s="248"/>
      <c r="G71" s="247"/>
      <c r="H71" s="248"/>
      <c r="I71" s="247"/>
      <c r="J71" s="248"/>
      <c r="K71" s="247"/>
      <c r="L71" s="248"/>
      <c r="M71" s="242"/>
      <c r="N71" s="150" t="s">
        <v>276</v>
      </c>
      <c r="O71" s="247"/>
      <c r="P71" s="248"/>
      <c r="Q71" s="247"/>
      <c r="R71" s="248"/>
      <c r="S71" s="247"/>
      <c r="T71" s="248"/>
      <c r="U71" s="247"/>
      <c r="V71" s="248"/>
      <c r="W71" s="247"/>
      <c r="X71" s="248"/>
      <c r="Y71" s="242"/>
      <c r="Z71" s="150" t="s">
        <v>276</v>
      </c>
      <c r="AA71" s="247"/>
      <c r="AB71" s="248"/>
      <c r="AC71" s="247"/>
      <c r="AD71" s="248"/>
      <c r="AE71" s="247"/>
      <c r="AF71" s="248"/>
      <c r="AG71" s="247"/>
      <c r="AH71" s="248"/>
      <c r="AI71" s="247"/>
      <c r="AJ71" s="248"/>
      <c r="AL71" s="137">
        <v>66</v>
      </c>
      <c r="AM71" s="137" t="str">
        <f>IF(申込一覧表!AA71="","",申込一覧表!AA71)</f>
        <v/>
      </c>
      <c r="AN71" s="146" t="str">
        <f>IF(申込一覧表!B71="","",申込一覧表!B71)</f>
        <v/>
      </c>
    </row>
    <row r="72" spans="1:40" ht="15.75" customHeight="1">
      <c r="A72" s="240" t="s">
        <v>279</v>
      </c>
      <c r="B72" s="148" t="s">
        <v>273</v>
      </c>
      <c r="C72" s="245"/>
      <c r="D72" s="246"/>
      <c r="E72" s="245"/>
      <c r="F72" s="246"/>
      <c r="G72" s="245"/>
      <c r="H72" s="246"/>
      <c r="I72" s="245"/>
      <c r="J72" s="246"/>
      <c r="K72" s="245"/>
      <c r="L72" s="246"/>
      <c r="M72" s="240" t="s">
        <v>279</v>
      </c>
      <c r="N72" s="148" t="s">
        <v>273</v>
      </c>
      <c r="O72" s="245"/>
      <c r="P72" s="246"/>
      <c r="Q72" s="245"/>
      <c r="R72" s="246"/>
      <c r="S72" s="245"/>
      <c r="T72" s="246"/>
      <c r="U72" s="245"/>
      <c r="V72" s="246"/>
      <c r="W72" s="245"/>
      <c r="X72" s="246"/>
      <c r="Y72" s="240" t="s">
        <v>279</v>
      </c>
      <c r="Z72" s="148" t="s">
        <v>273</v>
      </c>
      <c r="AA72" s="245"/>
      <c r="AB72" s="246"/>
      <c r="AC72" s="245"/>
      <c r="AD72" s="246"/>
      <c r="AE72" s="245"/>
      <c r="AF72" s="246"/>
      <c r="AG72" s="245"/>
      <c r="AH72" s="246"/>
      <c r="AI72" s="245"/>
      <c r="AJ72" s="246"/>
      <c r="AL72" s="137">
        <v>67</v>
      </c>
      <c r="AM72" s="137" t="str">
        <f>IF(申込一覧表!AA72="","",申込一覧表!AA72)</f>
        <v/>
      </c>
      <c r="AN72" s="146" t="str">
        <f>IF(申込一覧表!B72="","",申込一覧表!B72)</f>
        <v/>
      </c>
    </row>
    <row r="73" spans="1:40" ht="15.75" customHeight="1">
      <c r="A73" s="241"/>
      <c r="B73" s="149" t="s">
        <v>274</v>
      </c>
      <c r="C73" s="238"/>
      <c r="D73" s="239"/>
      <c r="E73" s="238"/>
      <c r="F73" s="239"/>
      <c r="G73" s="238"/>
      <c r="H73" s="239"/>
      <c r="I73" s="238"/>
      <c r="J73" s="239"/>
      <c r="K73" s="238"/>
      <c r="L73" s="239"/>
      <c r="M73" s="241"/>
      <c r="N73" s="149" t="s">
        <v>274</v>
      </c>
      <c r="O73" s="238"/>
      <c r="P73" s="239"/>
      <c r="Q73" s="238"/>
      <c r="R73" s="239"/>
      <c r="S73" s="238"/>
      <c r="T73" s="239"/>
      <c r="U73" s="238"/>
      <c r="V73" s="239"/>
      <c r="W73" s="238"/>
      <c r="X73" s="239"/>
      <c r="Y73" s="241"/>
      <c r="Z73" s="149" t="s">
        <v>274</v>
      </c>
      <c r="AA73" s="238"/>
      <c r="AB73" s="239"/>
      <c r="AC73" s="238"/>
      <c r="AD73" s="239"/>
      <c r="AE73" s="238"/>
      <c r="AF73" s="239"/>
      <c r="AG73" s="238"/>
      <c r="AH73" s="239"/>
      <c r="AI73" s="238"/>
      <c r="AJ73" s="239"/>
      <c r="AL73" s="137">
        <v>68</v>
      </c>
      <c r="AM73" s="137" t="str">
        <f>IF(申込一覧表!AA73="","",申込一覧表!AA73)</f>
        <v/>
      </c>
      <c r="AN73" s="146" t="str">
        <f>IF(申込一覧表!B73="","",申込一覧表!B73)</f>
        <v/>
      </c>
    </row>
    <row r="74" spans="1:40" ht="15.75" customHeight="1">
      <c r="A74" s="241"/>
      <c r="B74" s="149" t="s">
        <v>275</v>
      </c>
      <c r="C74" s="238"/>
      <c r="D74" s="239"/>
      <c r="E74" s="238"/>
      <c r="F74" s="239"/>
      <c r="G74" s="238"/>
      <c r="H74" s="239"/>
      <c r="I74" s="238"/>
      <c r="J74" s="239"/>
      <c r="K74" s="238"/>
      <c r="L74" s="239"/>
      <c r="M74" s="241"/>
      <c r="N74" s="149" t="s">
        <v>275</v>
      </c>
      <c r="O74" s="238"/>
      <c r="P74" s="239"/>
      <c r="Q74" s="238"/>
      <c r="R74" s="239"/>
      <c r="S74" s="238"/>
      <c r="T74" s="239"/>
      <c r="U74" s="238"/>
      <c r="V74" s="239"/>
      <c r="W74" s="238"/>
      <c r="X74" s="239"/>
      <c r="Y74" s="241"/>
      <c r="Z74" s="149" t="s">
        <v>275</v>
      </c>
      <c r="AA74" s="238"/>
      <c r="AB74" s="239"/>
      <c r="AC74" s="238"/>
      <c r="AD74" s="239"/>
      <c r="AE74" s="238"/>
      <c r="AF74" s="239"/>
      <c r="AG74" s="238"/>
      <c r="AH74" s="239"/>
      <c r="AI74" s="238"/>
      <c r="AJ74" s="239"/>
      <c r="AL74" s="137">
        <v>69</v>
      </c>
      <c r="AM74" s="137" t="str">
        <f>IF(申込一覧表!AA74="","",申込一覧表!AA74)</f>
        <v/>
      </c>
      <c r="AN74" s="146" t="str">
        <f>IF(申込一覧表!B74="","",申込一覧表!B74)</f>
        <v/>
      </c>
    </row>
    <row r="75" spans="1:40" ht="15.75" customHeight="1" thickBot="1">
      <c r="A75" s="242"/>
      <c r="B75" s="150" t="s">
        <v>276</v>
      </c>
      <c r="C75" s="247"/>
      <c r="D75" s="248"/>
      <c r="E75" s="247"/>
      <c r="F75" s="248"/>
      <c r="G75" s="247"/>
      <c r="H75" s="248"/>
      <c r="I75" s="247"/>
      <c r="J75" s="248"/>
      <c r="K75" s="247"/>
      <c r="L75" s="248"/>
      <c r="M75" s="242"/>
      <c r="N75" s="150" t="s">
        <v>276</v>
      </c>
      <c r="O75" s="247"/>
      <c r="P75" s="248"/>
      <c r="Q75" s="247"/>
      <c r="R75" s="248"/>
      <c r="S75" s="247"/>
      <c r="T75" s="248"/>
      <c r="U75" s="247"/>
      <c r="V75" s="248"/>
      <c r="W75" s="247"/>
      <c r="X75" s="248"/>
      <c r="Y75" s="242"/>
      <c r="Z75" s="150" t="s">
        <v>276</v>
      </c>
      <c r="AA75" s="247"/>
      <c r="AB75" s="248"/>
      <c r="AC75" s="247"/>
      <c r="AD75" s="248"/>
      <c r="AE75" s="247"/>
      <c r="AF75" s="248"/>
      <c r="AG75" s="247"/>
      <c r="AH75" s="248"/>
      <c r="AI75" s="247"/>
      <c r="AJ75" s="248"/>
      <c r="AL75" s="137">
        <v>70</v>
      </c>
      <c r="AM75" s="137" t="str">
        <f>IF(申込一覧表!AA75="","",申込一覧表!AA75)</f>
        <v/>
      </c>
      <c r="AN75" s="146" t="str">
        <f>IF(申込一覧表!B75="","",申込一覧表!B75)</f>
        <v/>
      </c>
    </row>
    <row r="76" spans="1:40" ht="15.75" customHeight="1">
      <c r="A76" s="240" t="s">
        <v>280</v>
      </c>
      <c r="B76" s="148" t="s">
        <v>273</v>
      </c>
      <c r="C76" s="245"/>
      <c r="D76" s="246"/>
      <c r="E76" s="245"/>
      <c r="F76" s="246"/>
      <c r="G76" s="245"/>
      <c r="H76" s="246"/>
      <c r="I76" s="245"/>
      <c r="J76" s="246"/>
      <c r="K76" s="245"/>
      <c r="L76" s="246"/>
      <c r="M76" s="240" t="s">
        <v>280</v>
      </c>
      <c r="N76" s="148" t="s">
        <v>273</v>
      </c>
      <c r="O76" s="245"/>
      <c r="P76" s="246"/>
      <c r="Q76" s="245"/>
      <c r="R76" s="246"/>
      <c r="S76" s="245"/>
      <c r="T76" s="246"/>
      <c r="U76" s="245"/>
      <c r="V76" s="246"/>
      <c r="W76" s="245"/>
      <c r="X76" s="246"/>
      <c r="Y76" s="240" t="s">
        <v>280</v>
      </c>
      <c r="Z76" s="148" t="s">
        <v>273</v>
      </c>
      <c r="AA76" s="245"/>
      <c r="AB76" s="246"/>
      <c r="AC76" s="245"/>
      <c r="AD76" s="246"/>
      <c r="AE76" s="245"/>
      <c r="AF76" s="246"/>
      <c r="AG76" s="245"/>
      <c r="AH76" s="246"/>
      <c r="AI76" s="245"/>
      <c r="AJ76" s="246"/>
      <c r="AL76" s="137">
        <v>71</v>
      </c>
      <c r="AM76" s="137" t="str">
        <f>IF(申込一覧表!AA76="","",申込一覧表!AA76)</f>
        <v/>
      </c>
      <c r="AN76" s="146" t="str">
        <f>IF(申込一覧表!B76="","",申込一覧表!B76)</f>
        <v/>
      </c>
    </row>
    <row r="77" spans="1:40" ht="15.75" customHeight="1">
      <c r="A77" s="241"/>
      <c r="B77" s="149" t="s">
        <v>274</v>
      </c>
      <c r="C77" s="238"/>
      <c r="D77" s="239"/>
      <c r="E77" s="238"/>
      <c r="F77" s="239"/>
      <c r="G77" s="238"/>
      <c r="H77" s="239"/>
      <c r="I77" s="238"/>
      <c r="J77" s="239"/>
      <c r="K77" s="238"/>
      <c r="L77" s="239"/>
      <c r="M77" s="241"/>
      <c r="N77" s="149" t="s">
        <v>274</v>
      </c>
      <c r="O77" s="238"/>
      <c r="P77" s="239"/>
      <c r="Q77" s="238"/>
      <c r="R77" s="239"/>
      <c r="S77" s="238"/>
      <c r="T77" s="239"/>
      <c r="U77" s="238"/>
      <c r="V77" s="239"/>
      <c r="W77" s="238"/>
      <c r="X77" s="239"/>
      <c r="Y77" s="241"/>
      <c r="Z77" s="149" t="s">
        <v>274</v>
      </c>
      <c r="AA77" s="238"/>
      <c r="AB77" s="239"/>
      <c r="AC77" s="238"/>
      <c r="AD77" s="239"/>
      <c r="AE77" s="238"/>
      <c r="AF77" s="239"/>
      <c r="AG77" s="238"/>
      <c r="AH77" s="239"/>
      <c r="AI77" s="238"/>
      <c r="AJ77" s="239"/>
      <c r="AL77" s="137">
        <v>72</v>
      </c>
      <c r="AM77" s="137" t="str">
        <f>IF(申込一覧表!AA77="","",申込一覧表!AA77)</f>
        <v/>
      </c>
      <c r="AN77" s="146" t="str">
        <f>IF(申込一覧表!B77="","",申込一覧表!B77)</f>
        <v/>
      </c>
    </row>
    <row r="78" spans="1:40" ht="15.75" customHeight="1">
      <c r="A78" s="241"/>
      <c r="B78" s="149" t="s">
        <v>275</v>
      </c>
      <c r="C78" s="238"/>
      <c r="D78" s="239"/>
      <c r="E78" s="238"/>
      <c r="F78" s="239"/>
      <c r="G78" s="238"/>
      <c r="H78" s="239"/>
      <c r="I78" s="238"/>
      <c r="J78" s="239"/>
      <c r="K78" s="238"/>
      <c r="L78" s="239"/>
      <c r="M78" s="241"/>
      <c r="N78" s="149" t="s">
        <v>275</v>
      </c>
      <c r="O78" s="238"/>
      <c r="P78" s="239"/>
      <c r="Q78" s="238"/>
      <c r="R78" s="239"/>
      <c r="S78" s="238"/>
      <c r="T78" s="239"/>
      <c r="U78" s="238"/>
      <c r="V78" s="239"/>
      <c r="W78" s="238"/>
      <c r="X78" s="239"/>
      <c r="Y78" s="241"/>
      <c r="Z78" s="149" t="s">
        <v>275</v>
      </c>
      <c r="AA78" s="238"/>
      <c r="AB78" s="239"/>
      <c r="AC78" s="238"/>
      <c r="AD78" s="239"/>
      <c r="AE78" s="238"/>
      <c r="AF78" s="239"/>
      <c r="AG78" s="238"/>
      <c r="AH78" s="239"/>
      <c r="AI78" s="238"/>
      <c r="AJ78" s="239"/>
      <c r="AL78" s="137">
        <v>73</v>
      </c>
      <c r="AM78" s="137" t="str">
        <f>IF(申込一覧表!AA78="","",申込一覧表!AA78)</f>
        <v/>
      </c>
      <c r="AN78" s="146" t="str">
        <f>IF(申込一覧表!B78="","",申込一覧表!B78)</f>
        <v/>
      </c>
    </row>
    <row r="79" spans="1:40" ht="15.75" customHeight="1" thickBot="1">
      <c r="A79" s="242"/>
      <c r="B79" s="150" t="s">
        <v>276</v>
      </c>
      <c r="C79" s="247"/>
      <c r="D79" s="248"/>
      <c r="E79" s="247"/>
      <c r="F79" s="248"/>
      <c r="G79" s="247"/>
      <c r="H79" s="248"/>
      <c r="I79" s="247"/>
      <c r="J79" s="248"/>
      <c r="K79" s="247"/>
      <c r="L79" s="248"/>
      <c r="M79" s="242"/>
      <c r="N79" s="150" t="s">
        <v>276</v>
      </c>
      <c r="O79" s="247"/>
      <c r="P79" s="248"/>
      <c r="Q79" s="247"/>
      <c r="R79" s="248"/>
      <c r="S79" s="247"/>
      <c r="T79" s="248"/>
      <c r="U79" s="247"/>
      <c r="V79" s="248"/>
      <c r="W79" s="247"/>
      <c r="X79" s="248"/>
      <c r="Y79" s="242"/>
      <c r="Z79" s="150" t="s">
        <v>276</v>
      </c>
      <c r="AA79" s="247"/>
      <c r="AB79" s="248"/>
      <c r="AC79" s="247"/>
      <c r="AD79" s="248"/>
      <c r="AE79" s="247"/>
      <c r="AF79" s="248"/>
      <c r="AG79" s="247"/>
      <c r="AH79" s="248"/>
      <c r="AI79" s="247"/>
      <c r="AJ79" s="248"/>
      <c r="AL79" s="137">
        <v>74</v>
      </c>
      <c r="AM79" s="137" t="str">
        <f>IF(申込一覧表!AA79="","",申込一覧表!AA79)</f>
        <v/>
      </c>
      <c r="AN79" s="146" t="str">
        <f>IF(申込一覧表!B79="","",申込一覧表!B79)</f>
        <v/>
      </c>
    </row>
    <row r="80" spans="1:40" ht="15.75" customHeight="1">
      <c r="A80" s="240" t="s">
        <v>281</v>
      </c>
      <c r="B80" s="148" t="s">
        <v>273</v>
      </c>
      <c r="C80" s="245"/>
      <c r="D80" s="246"/>
      <c r="E80" s="245"/>
      <c r="F80" s="246"/>
      <c r="G80" s="245"/>
      <c r="H80" s="246"/>
      <c r="I80" s="245"/>
      <c r="J80" s="246"/>
      <c r="K80" s="245"/>
      <c r="L80" s="246"/>
      <c r="M80" s="240" t="s">
        <v>281</v>
      </c>
      <c r="N80" s="148" t="s">
        <v>273</v>
      </c>
      <c r="O80" s="245"/>
      <c r="P80" s="246"/>
      <c r="Q80" s="245"/>
      <c r="R80" s="246"/>
      <c r="S80" s="245"/>
      <c r="T80" s="246"/>
      <c r="U80" s="245"/>
      <c r="V80" s="246"/>
      <c r="W80" s="245"/>
      <c r="X80" s="246"/>
      <c r="Y80" s="240" t="s">
        <v>281</v>
      </c>
      <c r="Z80" s="148" t="s">
        <v>273</v>
      </c>
      <c r="AA80" s="245"/>
      <c r="AB80" s="246"/>
      <c r="AC80" s="245"/>
      <c r="AD80" s="246"/>
      <c r="AE80" s="245"/>
      <c r="AF80" s="246"/>
      <c r="AG80" s="245"/>
      <c r="AH80" s="246"/>
      <c r="AI80" s="245"/>
      <c r="AJ80" s="246"/>
      <c r="AL80" s="137">
        <v>75</v>
      </c>
      <c r="AM80" s="137" t="str">
        <f>IF(申込一覧表!AA80="","",申込一覧表!AA80)</f>
        <v/>
      </c>
      <c r="AN80" s="146" t="str">
        <f>IF(申込一覧表!B80="","",申込一覧表!B80)</f>
        <v/>
      </c>
    </row>
    <row r="81" spans="1:40" ht="15.75" customHeight="1">
      <c r="A81" s="241"/>
      <c r="B81" s="149" t="s">
        <v>274</v>
      </c>
      <c r="C81" s="238"/>
      <c r="D81" s="239"/>
      <c r="E81" s="238"/>
      <c r="F81" s="239"/>
      <c r="G81" s="238"/>
      <c r="H81" s="239"/>
      <c r="I81" s="238"/>
      <c r="J81" s="239"/>
      <c r="K81" s="238"/>
      <c r="L81" s="239"/>
      <c r="M81" s="241"/>
      <c r="N81" s="149" t="s">
        <v>274</v>
      </c>
      <c r="O81" s="238"/>
      <c r="P81" s="239"/>
      <c r="Q81" s="238"/>
      <c r="R81" s="239"/>
      <c r="S81" s="238"/>
      <c r="T81" s="239"/>
      <c r="U81" s="238"/>
      <c r="V81" s="239"/>
      <c r="W81" s="238"/>
      <c r="X81" s="239"/>
      <c r="Y81" s="241"/>
      <c r="Z81" s="149" t="s">
        <v>274</v>
      </c>
      <c r="AA81" s="238"/>
      <c r="AB81" s="239"/>
      <c r="AC81" s="238"/>
      <c r="AD81" s="239"/>
      <c r="AE81" s="238"/>
      <c r="AF81" s="239"/>
      <c r="AG81" s="238"/>
      <c r="AH81" s="239"/>
      <c r="AI81" s="238"/>
      <c r="AJ81" s="239"/>
      <c r="AL81" s="137">
        <v>76</v>
      </c>
      <c r="AM81" s="137" t="str">
        <f>IF(申込一覧表!AA81="","",申込一覧表!AA81)</f>
        <v/>
      </c>
      <c r="AN81" s="146" t="str">
        <f>IF(申込一覧表!B81="","",申込一覧表!B81)</f>
        <v/>
      </c>
    </row>
    <row r="82" spans="1:40" ht="15.75" customHeight="1">
      <c r="A82" s="241"/>
      <c r="B82" s="149" t="s">
        <v>275</v>
      </c>
      <c r="C82" s="238"/>
      <c r="D82" s="239"/>
      <c r="E82" s="238"/>
      <c r="F82" s="239"/>
      <c r="G82" s="238"/>
      <c r="H82" s="239"/>
      <c r="I82" s="238"/>
      <c r="J82" s="239"/>
      <c r="K82" s="238"/>
      <c r="L82" s="239"/>
      <c r="M82" s="241"/>
      <c r="N82" s="149" t="s">
        <v>275</v>
      </c>
      <c r="O82" s="238"/>
      <c r="P82" s="239"/>
      <c r="Q82" s="238"/>
      <c r="R82" s="239"/>
      <c r="S82" s="238"/>
      <c r="T82" s="239"/>
      <c r="U82" s="238"/>
      <c r="V82" s="239"/>
      <c r="W82" s="238"/>
      <c r="X82" s="239"/>
      <c r="Y82" s="241"/>
      <c r="Z82" s="149" t="s">
        <v>275</v>
      </c>
      <c r="AA82" s="238"/>
      <c r="AB82" s="239"/>
      <c r="AC82" s="238"/>
      <c r="AD82" s="239"/>
      <c r="AE82" s="238"/>
      <c r="AF82" s="239"/>
      <c r="AG82" s="238"/>
      <c r="AH82" s="239"/>
      <c r="AI82" s="238"/>
      <c r="AJ82" s="239"/>
      <c r="AL82" s="137">
        <v>77</v>
      </c>
      <c r="AM82" s="137" t="str">
        <f>IF(申込一覧表!AA82="","",申込一覧表!AA82)</f>
        <v/>
      </c>
      <c r="AN82" s="146" t="str">
        <f>IF(申込一覧表!B82="","",申込一覧表!B82)</f>
        <v/>
      </c>
    </row>
    <row r="83" spans="1:40" ht="15.75" customHeight="1" thickBot="1">
      <c r="A83" s="242"/>
      <c r="B83" s="150" t="s">
        <v>276</v>
      </c>
      <c r="C83" s="247"/>
      <c r="D83" s="248"/>
      <c r="E83" s="247"/>
      <c r="F83" s="248"/>
      <c r="G83" s="247"/>
      <c r="H83" s="248"/>
      <c r="I83" s="247"/>
      <c r="J83" s="248"/>
      <c r="K83" s="247"/>
      <c r="L83" s="248"/>
      <c r="M83" s="242"/>
      <c r="N83" s="150" t="s">
        <v>276</v>
      </c>
      <c r="O83" s="247"/>
      <c r="P83" s="248"/>
      <c r="Q83" s="247"/>
      <c r="R83" s="248"/>
      <c r="S83" s="247"/>
      <c r="T83" s="248"/>
      <c r="U83" s="247"/>
      <c r="V83" s="248"/>
      <c r="W83" s="247"/>
      <c r="X83" s="248"/>
      <c r="Y83" s="242"/>
      <c r="Z83" s="150" t="s">
        <v>276</v>
      </c>
      <c r="AA83" s="247"/>
      <c r="AB83" s="248"/>
      <c r="AC83" s="247"/>
      <c r="AD83" s="248"/>
      <c r="AE83" s="247"/>
      <c r="AF83" s="248"/>
      <c r="AG83" s="247"/>
      <c r="AH83" s="248"/>
      <c r="AI83" s="247"/>
      <c r="AJ83" s="248"/>
      <c r="AL83" s="137">
        <v>78</v>
      </c>
      <c r="AM83" s="137" t="str">
        <f>IF(申込一覧表!AA83="","",申込一覧表!AA83)</f>
        <v/>
      </c>
      <c r="AN83" s="146" t="str">
        <f>IF(申込一覧表!B83="","",申込一覧表!B83)</f>
        <v/>
      </c>
    </row>
    <row r="84" spans="1:40" ht="15.75" customHeight="1">
      <c r="A84" s="240" t="s">
        <v>282</v>
      </c>
      <c r="B84" s="148" t="s">
        <v>273</v>
      </c>
      <c r="C84" s="245"/>
      <c r="D84" s="246"/>
      <c r="E84" s="245"/>
      <c r="F84" s="246"/>
      <c r="G84" s="245"/>
      <c r="H84" s="246"/>
      <c r="I84" s="245"/>
      <c r="J84" s="246"/>
      <c r="K84" s="245"/>
      <c r="L84" s="246"/>
      <c r="M84" s="240" t="s">
        <v>282</v>
      </c>
      <c r="N84" s="148" t="s">
        <v>273</v>
      </c>
      <c r="O84" s="245"/>
      <c r="P84" s="246"/>
      <c r="Q84" s="245"/>
      <c r="R84" s="246"/>
      <c r="S84" s="245"/>
      <c r="T84" s="246"/>
      <c r="U84" s="245"/>
      <c r="V84" s="246"/>
      <c r="W84" s="245"/>
      <c r="X84" s="246"/>
      <c r="Y84" s="240" t="s">
        <v>282</v>
      </c>
      <c r="Z84" s="148" t="s">
        <v>273</v>
      </c>
      <c r="AA84" s="245"/>
      <c r="AB84" s="246"/>
      <c r="AC84" s="245"/>
      <c r="AD84" s="246"/>
      <c r="AE84" s="245"/>
      <c r="AF84" s="246"/>
      <c r="AG84" s="245"/>
      <c r="AH84" s="246"/>
      <c r="AI84" s="245"/>
      <c r="AJ84" s="246"/>
      <c r="AL84" s="137">
        <v>79</v>
      </c>
      <c r="AM84" s="137" t="str">
        <f>IF(申込一覧表!AA84="","",申込一覧表!AA84)</f>
        <v/>
      </c>
      <c r="AN84" s="146" t="str">
        <f>IF(申込一覧表!B84="","",申込一覧表!B84)</f>
        <v/>
      </c>
    </row>
    <row r="85" spans="1:40" ht="15.75" customHeight="1">
      <c r="A85" s="241"/>
      <c r="B85" s="149" t="s">
        <v>274</v>
      </c>
      <c r="C85" s="238"/>
      <c r="D85" s="239"/>
      <c r="E85" s="238"/>
      <c r="F85" s="239"/>
      <c r="G85" s="238"/>
      <c r="H85" s="239"/>
      <c r="I85" s="238"/>
      <c r="J85" s="239"/>
      <c r="K85" s="238"/>
      <c r="L85" s="239"/>
      <c r="M85" s="241"/>
      <c r="N85" s="149" t="s">
        <v>274</v>
      </c>
      <c r="O85" s="238"/>
      <c r="P85" s="239"/>
      <c r="Q85" s="238"/>
      <c r="R85" s="239"/>
      <c r="S85" s="238"/>
      <c r="T85" s="239"/>
      <c r="U85" s="238"/>
      <c r="V85" s="239"/>
      <c r="W85" s="238"/>
      <c r="X85" s="239"/>
      <c r="Y85" s="241"/>
      <c r="Z85" s="149" t="s">
        <v>274</v>
      </c>
      <c r="AA85" s="238"/>
      <c r="AB85" s="239"/>
      <c r="AC85" s="238"/>
      <c r="AD85" s="239"/>
      <c r="AE85" s="238"/>
      <c r="AF85" s="239"/>
      <c r="AG85" s="238"/>
      <c r="AH85" s="239"/>
      <c r="AI85" s="238"/>
      <c r="AJ85" s="239"/>
      <c r="AL85" s="137">
        <v>80</v>
      </c>
      <c r="AM85" s="137" t="str">
        <f>IF(申込一覧表!AA85="","",申込一覧表!AA85)</f>
        <v/>
      </c>
      <c r="AN85" s="146" t="str">
        <f>IF(申込一覧表!B85="","",申込一覧表!B85)</f>
        <v/>
      </c>
    </row>
    <row r="86" spans="1:40" ht="15.75" customHeight="1">
      <c r="A86" s="241"/>
      <c r="B86" s="149" t="s">
        <v>275</v>
      </c>
      <c r="C86" s="238"/>
      <c r="D86" s="239"/>
      <c r="E86" s="238"/>
      <c r="F86" s="239"/>
      <c r="G86" s="238"/>
      <c r="H86" s="239"/>
      <c r="I86" s="238"/>
      <c r="J86" s="239"/>
      <c r="K86" s="238"/>
      <c r="L86" s="239"/>
      <c r="M86" s="241"/>
      <c r="N86" s="149" t="s">
        <v>275</v>
      </c>
      <c r="O86" s="238"/>
      <c r="P86" s="239"/>
      <c r="Q86" s="238"/>
      <c r="R86" s="239"/>
      <c r="S86" s="238"/>
      <c r="T86" s="239"/>
      <c r="U86" s="238"/>
      <c r="V86" s="239"/>
      <c r="W86" s="238"/>
      <c r="X86" s="239"/>
      <c r="Y86" s="241"/>
      <c r="Z86" s="149" t="s">
        <v>275</v>
      </c>
      <c r="AA86" s="238"/>
      <c r="AB86" s="239"/>
      <c r="AC86" s="238"/>
      <c r="AD86" s="239"/>
      <c r="AE86" s="238"/>
      <c r="AF86" s="239"/>
      <c r="AG86" s="238"/>
      <c r="AH86" s="239"/>
      <c r="AI86" s="238"/>
      <c r="AJ86" s="239"/>
      <c r="AL86" s="137">
        <v>81</v>
      </c>
      <c r="AM86" s="137" t="str">
        <f>IF(申込一覧表!AA86="","",申込一覧表!AA86)</f>
        <v/>
      </c>
      <c r="AN86" s="146" t="str">
        <f>IF(申込一覧表!B86="","",申込一覧表!B86)</f>
        <v/>
      </c>
    </row>
    <row r="87" spans="1:40" ht="15.75" customHeight="1" thickBot="1">
      <c r="A87" s="242"/>
      <c r="B87" s="150" t="s">
        <v>276</v>
      </c>
      <c r="C87" s="247"/>
      <c r="D87" s="248"/>
      <c r="E87" s="247"/>
      <c r="F87" s="248"/>
      <c r="G87" s="247"/>
      <c r="H87" s="248"/>
      <c r="I87" s="247"/>
      <c r="J87" s="248"/>
      <c r="K87" s="247"/>
      <c r="L87" s="248"/>
      <c r="M87" s="242"/>
      <c r="N87" s="150" t="s">
        <v>276</v>
      </c>
      <c r="O87" s="247"/>
      <c r="P87" s="248"/>
      <c r="Q87" s="247"/>
      <c r="R87" s="248"/>
      <c r="S87" s="247"/>
      <c r="T87" s="248"/>
      <c r="U87" s="247"/>
      <c r="V87" s="248"/>
      <c r="W87" s="247"/>
      <c r="X87" s="248"/>
      <c r="Y87" s="242"/>
      <c r="Z87" s="150" t="s">
        <v>276</v>
      </c>
      <c r="AA87" s="247"/>
      <c r="AB87" s="248"/>
      <c r="AC87" s="247"/>
      <c r="AD87" s="248"/>
      <c r="AE87" s="247"/>
      <c r="AF87" s="248"/>
      <c r="AG87" s="247"/>
      <c r="AH87" s="248"/>
      <c r="AI87" s="247"/>
      <c r="AJ87" s="248"/>
      <c r="AL87" s="137">
        <v>82</v>
      </c>
      <c r="AM87" s="137" t="str">
        <f>IF(申込一覧表!AA87="","",申込一覧表!AA87)</f>
        <v/>
      </c>
      <c r="AN87" s="146" t="str">
        <f>IF(申込一覧表!B87="","",申込一覧表!B87)</f>
        <v/>
      </c>
    </row>
    <row r="88" spans="1:40" ht="15.75" customHeight="1">
      <c r="A88" s="240" t="s">
        <v>283</v>
      </c>
      <c r="B88" s="148" t="s">
        <v>273</v>
      </c>
      <c r="C88" s="245"/>
      <c r="D88" s="246"/>
      <c r="E88" s="245"/>
      <c r="F88" s="246"/>
      <c r="G88" s="245"/>
      <c r="H88" s="246"/>
      <c r="I88" s="245"/>
      <c r="J88" s="246"/>
      <c r="K88" s="245"/>
      <c r="L88" s="246"/>
      <c r="M88" s="240" t="s">
        <v>283</v>
      </c>
      <c r="N88" s="148" t="s">
        <v>273</v>
      </c>
      <c r="O88" s="245"/>
      <c r="P88" s="246"/>
      <c r="Q88" s="245"/>
      <c r="R88" s="246"/>
      <c r="S88" s="245"/>
      <c r="T88" s="246"/>
      <c r="U88" s="245"/>
      <c r="V88" s="246"/>
      <c r="W88" s="245"/>
      <c r="X88" s="246"/>
      <c r="Y88" s="240" t="s">
        <v>283</v>
      </c>
      <c r="Z88" s="148" t="s">
        <v>273</v>
      </c>
      <c r="AA88" s="245"/>
      <c r="AB88" s="246"/>
      <c r="AC88" s="245"/>
      <c r="AD88" s="246"/>
      <c r="AE88" s="245"/>
      <c r="AF88" s="246"/>
      <c r="AG88" s="245"/>
      <c r="AH88" s="246"/>
      <c r="AI88" s="245"/>
      <c r="AJ88" s="246"/>
      <c r="AL88" s="137">
        <v>83</v>
      </c>
      <c r="AM88" s="137" t="str">
        <f>IF(申込一覧表!AA88="","",申込一覧表!AA88)</f>
        <v/>
      </c>
      <c r="AN88" s="146" t="str">
        <f>IF(申込一覧表!B88="","",申込一覧表!B88)</f>
        <v/>
      </c>
    </row>
    <row r="89" spans="1:40" ht="15.75" customHeight="1">
      <c r="A89" s="241"/>
      <c r="B89" s="149" t="s">
        <v>274</v>
      </c>
      <c r="C89" s="238"/>
      <c r="D89" s="239"/>
      <c r="E89" s="238"/>
      <c r="F89" s="239"/>
      <c r="G89" s="238"/>
      <c r="H89" s="239"/>
      <c r="I89" s="238"/>
      <c r="J89" s="239"/>
      <c r="K89" s="238"/>
      <c r="L89" s="239"/>
      <c r="M89" s="241"/>
      <c r="N89" s="149" t="s">
        <v>274</v>
      </c>
      <c r="O89" s="238"/>
      <c r="P89" s="239"/>
      <c r="Q89" s="238"/>
      <c r="R89" s="239"/>
      <c r="S89" s="238"/>
      <c r="T89" s="239"/>
      <c r="U89" s="238"/>
      <c r="V89" s="239"/>
      <c r="W89" s="238"/>
      <c r="X89" s="239"/>
      <c r="Y89" s="241"/>
      <c r="Z89" s="149" t="s">
        <v>274</v>
      </c>
      <c r="AA89" s="238"/>
      <c r="AB89" s="239"/>
      <c r="AC89" s="238"/>
      <c r="AD89" s="239"/>
      <c r="AE89" s="238"/>
      <c r="AF89" s="239"/>
      <c r="AG89" s="238"/>
      <c r="AH89" s="239"/>
      <c r="AI89" s="238"/>
      <c r="AJ89" s="239"/>
      <c r="AL89" s="137">
        <v>84</v>
      </c>
      <c r="AM89" s="137" t="str">
        <f>IF(申込一覧表!AA89="","",申込一覧表!AA89)</f>
        <v/>
      </c>
      <c r="AN89" s="146" t="str">
        <f>IF(申込一覧表!B89="","",申込一覧表!B89)</f>
        <v/>
      </c>
    </row>
    <row r="90" spans="1:40" ht="15.75" customHeight="1">
      <c r="A90" s="241"/>
      <c r="B90" s="149" t="s">
        <v>275</v>
      </c>
      <c r="C90" s="238"/>
      <c r="D90" s="239"/>
      <c r="E90" s="238"/>
      <c r="F90" s="239"/>
      <c r="G90" s="238"/>
      <c r="H90" s="239"/>
      <c r="I90" s="238"/>
      <c r="J90" s="239"/>
      <c r="K90" s="238"/>
      <c r="L90" s="239"/>
      <c r="M90" s="241"/>
      <c r="N90" s="149" t="s">
        <v>275</v>
      </c>
      <c r="O90" s="238"/>
      <c r="P90" s="239"/>
      <c r="Q90" s="238"/>
      <c r="R90" s="239"/>
      <c r="S90" s="238"/>
      <c r="T90" s="239"/>
      <c r="U90" s="238"/>
      <c r="V90" s="239"/>
      <c r="W90" s="238"/>
      <c r="X90" s="239"/>
      <c r="Y90" s="241"/>
      <c r="Z90" s="149" t="s">
        <v>275</v>
      </c>
      <c r="AA90" s="238"/>
      <c r="AB90" s="239"/>
      <c r="AC90" s="238"/>
      <c r="AD90" s="239"/>
      <c r="AE90" s="238"/>
      <c r="AF90" s="239"/>
      <c r="AG90" s="238"/>
      <c r="AH90" s="239"/>
      <c r="AI90" s="238"/>
      <c r="AJ90" s="239"/>
      <c r="AL90" s="137">
        <v>85</v>
      </c>
      <c r="AM90" s="137" t="str">
        <f>IF(申込一覧表!AA90="","",申込一覧表!AA90)</f>
        <v/>
      </c>
      <c r="AN90" s="146" t="str">
        <f>IF(申込一覧表!B90="","",申込一覧表!B90)</f>
        <v/>
      </c>
    </row>
    <row r="91" spans="1:40" ht="15.75" customHeight="1" thickBot="1">
      <c r="A91" s="242"/>
      <c r="B91" s="150" t="s">
        <v>276</v>
      </c>
      <c r="C91" s="247"/>
      <c r="D91" s="248"/>
      <c r="E91" s="247"/>
      <c r="F91" s="248"/>
      <c r="G91" s="247"/>
      <c r="H91" s="248"/>
      <c r="I91" s="247"/>
      <c r="J91" s="248"/>
      <c r="K91" s="247"/>
      <c r="L91" s="248"/>
      <c r="M91" s="242"/>
      <c r="N91" s="150" t="s">
        <v>276</v>
      </c>
      <c r="O91" s="247"/>
      <c r="P91" s="248"/>
      <c r="Q91" s="247"/>
      <c r="R91" s="248"/>
      <c r="S91" s="247"/>
      <c r="T91" s="248"/>
      <c r="U91" s="247"/>
      <c r="V91" s="248"/>
      <c r="W91" s="247"/>
      <c r="X91" s="248"/>
      <c r="Y91" s="242"/>
      <c r="Z91" s="150" t="s">
        <v>276</v>
      </c>
      <c r="AA91" s="247"/>
      <c r="AB91" s="248"/>
      <c r="AC91" s="247"/>
      <c r="AD91" s="248"/>
      <c r="AE91" s="247"/>
      <c r="AF91" s="248"/>
      <c r="AG91" s="247"/>
      <c r="AH91" s="248"/>
      <c r="AI91" s="247"/>
      <c r="AJ91" s="248"/>
      <c r="AL91" s="137">
        <v>86</v>
      </c>
      <c r="AM91" s="137" t="str">
        <f>IF(申込一覧表!AA91="","",申込一覧表!AA91)</f>
        <v/>
      </c>
      <c r="AN91" s="146" t="str">
        <f>IF(申込一覧表!B91="","",申込一覧表!B91)</f>
        <v/>
      </c>
    </row>
    <row r="92" spans="1:40" ht="15.75" customHeight="1">
      <c r="A92" s="240" t="s">
        <v>284</v>
      </c>
      <c r="B92" s="148" t="s">
        <v>273</v>
      </c>
      <c r="C92" s="245"/>
      <c r="D92" s="246"/>
      <c r="E92" s="245"/>
      <c r="F92" s="246"/>
      <c r="G92" s="245"/>
      <c r="H92" s="246"/>
      <c r="I92" s="245"/>
      <c r="J92" s="246"/>
      <c r="K92" s="245"/>
      <c r="L92" s="246"/>
      <c r="M92" s="240" t="s">
        <v>284</v>
      </c>
      <c r="N92" s="148" t="s">
        <v>273</v>
      </c>
      <c r="O92" s="245"/>
      <c r="P92" s="246"/>
      <c r="Q92" s="245"/>
      <c r="R92" s="246"/>
      <c r="S92" s="245"/>
      <c r="T92" s="246"/>
      <c r="U92" s="245"/>
      <c r="V92" s="246"/>
      <c r="W92" s="245"/>
      <c r="X92" s="246"/>
      <c r="Y92" s="240" t="s">
        <v>284</v>
      </c>
      <c r="Z92" s="148" t="s">
        <v>273</v>
      </c>
      <c r="AA92" s="245"/>
      <c r="AB92" s="246"/>
      <c r="AC92" s="245"/>
      <c r="AD92" s="246"/>
      <c r="AE92" s="245"/>
      <c r="AF92" s="246"/>
      <c r="AG92" s="245"/>
      <c r="AH92" s="246"/>
      <c r="AI92" s="245"/>
      <c r="AJ92" s="246"/>
      <c r="AL92" s="137">
        <v>87</v>
      </c>
      <c r="AM92" s="137" t="str">
        <f>IF(申込一覧表!AA92="","",申込一覧表!AA92)</f>
        <v/>
      </c>
      <c r="AN92" s="146" t="str">
        <f>IF(申込一覧表!B92="","",申込一覧表!B92)</f>
        <v/>
      </c>
    </row>
    <row r="93" spans="1:40" ht="15.75" customHeight="1">
      <c r="A93" s="241"/>
      <c r="B93" s="149" t="s">
        <v>274</v>
      </c>
      <c r="C93" s="238"/>
      <c r="D93" s="239"/>
      <c r="E93" s="238"/>
      <c r="F93" s="239"/>
      <c r="G93" s="238"/>
      <c r="H93" s="239"/>
      <c r="I93" s="238"/>
      <c r="J93" s="239"/>
      <c r="K93" s="238"/>
      <c r="L93" s="239"/>
      <c r="M93" s="241"/>
      <c r="N93" s="149" t="s">
        <v>274</v>
      </c>
      <c r="O93" s="238"/>
      <c r="P93" s="239"/>
      <c r="Q93" s="238"/>
      <c r="R93" s="239"/>
      <c r="S93" s="238"/>
      <c r="T93" s="239"/>
      <c r="U93" s="238"/>
      <c r="V93" s="239"/>
      <c r="W93" s="238"/>
      <c r="X93" s="239"/>
      <c r="Y93" s="241"/>
      <c r="Z93" s="149" t="s">
        <v>274</v>
      </c>
      <c r="AA93" s="238"/>
      <c r="AB93" s="239"/>
      <c r="AC93" s="238"/>
      <c r="AD93" s="239"/>
      <c r="AE93" s="238"/>
      <c r="AF93" s="239"/>
      <c r="AG93" s="238"/>
      <c r="AH93" s="239"/>
      <c r="AI93" s="238"/>
      <c r="AJ93" s="239"/>
      <c r="AL93" s="137">
        <v>88</v>
      </c>
      <c r="AM93" s="137" t="str">
        <f>IF(申込一覧表!AA93="","",申込一覧表!AA93)</f>
        <v/>
      </c>
      <c r="AN93" s="146" t="str">
        <f>IF(申込一覧表!B93="","",申込一覧表!B93)</f>
        <v/>
      </c>
    </row>
    <row r="94" spans="1:40" ht="15.75" customHeight="1">
      <c r="A94" s="241"/>
      <c r="B94" s="149" t="s">
        <v>275</v>
      </c>
      <c r="C94" s="238"/>
      <c r="D94" s="239"/>
      <c r="E94" s="238"/>
      <c r="F94" s="239"/>
      <c r="G94" s="238"/>
      <c r="H94" s="239"/>
      <c r="I94" s="238"/>
      <c r="J94" s="239"/>
      <c r="K94" s="238"/>
      <c r="L94" s="239"/>
      <c r="M94" s="241"/>
      <c r="N94" s="149" t="s">
        <v>275</v>
      </c>
      <c r="O94" s="238"/>
      <c r="P94" s="239"/>
      <c r="Q94" s="238"/>
      <c r="R94" s="239"/>
      <c r="S94" s="238"/>
      <c r="T94" s="239"/>
      <c r="U94" s="238"/>
      <c r="V94" s="239"/>
      <c r="W94" s="238"/>
      <c r="X94" s="239"/>
      <c r="Y94" s="241"/>
      <c r="Z94" s="149" t="s">
        <v>275</v>
      </c>
      <c r="AA94" s="238"/>
      <c r="AB94" s="239"/>
      <c r="AC94" s="238"/>
      <c r="AD94" s="239"/>
      <c r="AE94" s="238"/>
      <c r="AF94" s="239"/>
      <c r="AG94" s="238"/>
      <c r="AH94" s="239"/>
      <c r="AI94" s="238"/>
      <c r="AJ94" s="239"/>
      <c r="AL94" s="137">
        <v>89</v>
      </c>
      <c r="AM94" s="137" t="str">
        <f>IF(申込一覧表!AA94="","",申込一覧表!AA94)</f>
        <v/>
      </c>
      <c r="AN94" s="146" t="str">
        <f>IF(申込一覧表!B94="","",申込一覧表!B94)</f>
        <v/>
      </c>
    </row>
    <row r="95" spans="1:40" ht="15.75" customHeight="1" thickBot="1">
      <c r="A95" s="242"/>
      <c r="B95" s="150" t="s">
        <v>276</v>
      </c>
      <c r="C95" s="247"/>
      <c r="D95" s="248"/>
      <c r="E95" s="247"/>
      <c r="F95" s="248"/>
      <c r="G95" s="247"/>
      <c r="H95" s="248"/>
      <c r="I95" s="247"/>
      <c r="J95" s="248"/>
      <c r="K95" s="247"/>
      <c r="L95" s="248"/>
      <c r="M95" s="242"/>
      <c r="N95" s="150" t="s">
        <v>276</v>
      </c>
      <c r="O95" s="247"/>
      <c r="P95" s="248"/>
      <c r="Q95" s="247"/>
      <c r="R95" s="248"/>
      <c r="S95" s="247"/>
      <c r="T95" s="248"/>
      <c r="U95" s="247"/>
      <c r="V95" s="248"/>
      <c r="W95" s="247"/>
      <c r="X95" s="248"/>
      <c r="Y95" s="242"/>
      <c r="Z95" s="150" t="s">
        <v>276</v>
      </c>
      <c r="AA95" s="247"/>
      <c r="AB95" s="248"/>
      <c r="AC95" s="247"/>
      <c r="AD95" s="248"/>
      <c r="AE95" s="247"/>
      <c r="AF95" s="248"/>
      <c r="AG95" s="247"/>
      <c r="AH95" s="248"/>
      <c r="AI95" s="247"/>
      <c r="AJ95" s="248"/>
      <c r="AL95" s="137">
        <v>90</v>
      </c>
      <c r="AM95" s="137" t="str">
        <f>IF(申込一覧表!AA95="","",申込一覧表!AA95)</f>
        <v/>
      </c>
      <c r="AN95" s="146" t="str">
        <f>IF(申込一覧表!B95="","",申込一覧表!B95)</f>
        <v/>
      </c>
    </row>
    <row r="96" spans="1:40" ht="15.75" customHeight="1">
      <c r="A96" s="240" t="s">
        <v>285</v>
      </c>
      <c r="B96" s="148" t="s">
        <v>273</v>
      </c>
      <c r="C96" s="245"/>
      <c r="D96" s="246"/>
      <c r="E96" s="245"/>
      <c r="F96" s="246"/>
      <c r="G96" s="245"/>
      <c r="H96" s="246"/>
      <c r="I96" s="245"/>
      <c r="J96" s="246"/>
      <c r="K96" s="245"/>
      <c r="L96" s="246"/>
      <c r="M96" s="240" t="s">
        <v>285</v>
      </c>
      <c r="N96" s="148" t="s">
        <v>273</v>
      </c>
      <c r="O96" s="245"/>
      <c r="P96" s="246"/>
      <c r="Q96" s="245"/>
      <c r="R96" s="246"/>
      <c r="S96" s="245"/>
      <c r="T96" s="246"/>
      <c r="U96" s="245"/>
      <c r="V96" s="246"/>
      <c r="W96" s="245"/>
      <c r="X96" s="246"/>
      <c r="Y96" s="240" t="s">
        <v>285</v>
      </c>
      <c r="Z96" s="148" t="s">
        <v>273</v>
      </c>
      <c r="AA96" s="245"/>
      <c r="AB96" s="246"/>
      <c r="AC96" s="245"/>
      <c r="AD96" s="246"/>
      <c r="AE96" s="245"/>
      <c r="AF96" s="246"/>
      <c r="AG96" s="245"/>
      <c r="AH96" s="246"/>
      <c r="AI96" s="245"/>
      <c r="AJ96" s="246"/>
      <c r="AL96" s="137">
        <v>91</v>
      </c>
      <c r="AM96" s="137" t="str">
        <f>IF(申込一覧表!AA96="","",申込一覧表!AA96)</f>
        <v/>
      </c>
      <c r="AN96" s="146" t="str">
        <f>IF(申込一覧表!B96="","",申込一覧表!B96)</f>
        <v/>
      </c>
    </row>
    <row r="97" spans="1:40" ht="15.75" customHeight="1">
      <c r="A97" s="241"/>
      <c r="B97" s="149" t="s">
        <v>274</v>
      </c>
      <c r="C97" s="238"/>
      <c r="D97" s="239"/>
      <c r="E97" s="238"/>
      <c r="F97" s="239"/>
      <c r="G97" s="238"/>
      <c r="H97" s="239"/>
      <c r="I97" s="238"/>
      <c r="J97" s="239"/>
      <c r="K97" s="238"/>
      <c r="L97" s="239"/>
      <c r="M97" s="241"/>
      <c r="N97" s="149" t="s">
        <v>274</v>
      </c>
      <c r="O97" s="238"/>
      <c r="P97" s="239"/>
      <c r="Q97" s="238"/>
      <c r="R97" s="239"/>
      <c r="S97" s="238"/>
      <c r="T97" s="239"/>
      <c r="U97" s="238"/>
      <c r="V97" s="239"/>
      <c r="W97" s="238"/>
      <c r="X97" s="239"/>
      <c r="Y97" s="241"/>
      <c r="Z97" s="149" t="s">
        <v>274</v>
      </c>
      <c r="AA97" s="238"/>
      <c r="AB97" s="239"/>
      <c r="AC97" s="238"/>
      <c r="AD97" s="239"/>
      <c r="AE97" s="238"/>
      <c r="AF97" s="239"/>
      <c r="AG97" s="238"/>
      <c r="AH97" s="239"/>
      <c r="AI97" s="238"/>
      <c r="AJ97" s="239"/>
      <c r="AL97" s="137">
        <v>92</v>
      </c>
      <c r="AM97" s="137" t="str">
        <f>IF(申込一覧表!AA97="","",申込一覧表!AA97)</f>
        <v/>
      </c>
      <c r="AN97" s="146" t="str">
        <f>IF(申込一覧表!B97="","",申込一覧表!B97)</f>
        <v/>
      </c>
    </row>
    <row r="98" spans="1:40" ht="15.75" customHeight="1">
      <c r="A98" s="241"/>
      <c r="B98" s="149" t="s">
        <v>275</v>
      </c>
      <c r="C98" s="238"/>
      <c r="D98" s="239"/>
      <c r="E98" s="238"/>
      <c r="F98" s="239"/>
      <c r="G98" s="238"/>
      <c r="H98" s="239"/>
      <c r="I98" s="238"/>
      <c r="J98" s="239"/>
      <c r="K98" s="238"/>
      <c r="L98" s="239"/>
      <c r="M98" s="241"/>
      <c r="N98" s="149" t="s">
        <v>275</v>
      </c>
      <c r="O98" s="238"/>
      <c r="P98" s="239"/>
      <c r="Q98" s="238"/>
      <c r="R98" s="239"/>
      <c r="S98" s="238"/>
      <c r="T98" s="239"/>
      <c r="U98" s="238"/>
      <c r="V98" s="239"/>
      <c r="W98" s="238"/>
      <c r="X98" s="239"/>
      <c r="Y98" s="241"/>
      <c r="Z98" s="149" t="s">
        <v>275</v>
      </c>
      <c r="AA98" s="238"/>
      <c r="AB98" s="239"/>
      <c r="AC98" s="238"/>
      <c r="AD98" s="239"/>
      <c r="AE98" s="238"/>
      <c r="AF98" s="239"/>
      <c r="AG98" s="238"/>
      <c r="AH98" s="239"/>
      <c r="AI98" s="238"/>
      <c r="AJ98" s="239"/>
      <c r="AL98" s="137">
        <v>93</v>
      </c>
      <c r="AM98" s="137" t="str">
        <f>IF(申込一覧表!AA98="","",申込一覧表!AA98)</f>
        <v/>
      </c>
      <c r="AN98" s="146" t="str">
        <f>IF(申込一覧表!B98="","",申込一覧表!B98)</f>
        <v/>
      </c>
    </row>
    <row r="99" spans="1:40" ht="15.75" customHeight="1" thickBot="1">
      <c r="A99" s="242"/>
      <c r="B99" s="150" t="s">
        <v>276</v>
      </c>
      <c r="C99" s="247"/>
      <c r="D99" s="248"/>
      <c r="E99" s="247"/>
      <c r="F99" s="248"/>
      <c r="G99" s="247"/>
      <c r="H99" s="248"/>
      <c r="I99" s="247"/>
      <c r="J99" s="248"/>
      <c r="K99" s="247"/>
      <c r="L99" s="248"/>
      <c r="M99" s="242"/>
      <c r="N99" s="150" t="s">
        <v>276</v>
      </c>
      <c r="O99" s="247"/>
      <c r="P99" s="248"/>
      <c r="Q99" s="247"/>
      <c r="R99" s="248"/>
      <c r="S99" s="247"/>
      <c r="T99" s="248"/>
      <c r="U99" s="247"/>
      <c r="V99" s="248"/>
      <c r="W99" s="247"/>
      <c r="X99" s="248"/>
      <c r="Y99" s="242"/>
      <c r="Z99" s="150" t="s">
        <v>276</v>
      </c>
      <c r="AA99" s="247"/>
      <c r="AB99" s="248"/>
      <c r="AC99" s="247"/>
      <c r="AD99" s="248"/>
      <c r="AE99" s="247"/>
      <c r="AF99" s="248"/>
      <c r="AG99" s="247"/>
      <c r="AH99" s="248"/>
      <c r="AI99" s="247"/>
      <c r="AJ99" s="248"/>
      <c r="AL99" s="137">
        <v>94</v>
      </c>
      <c r="AM99" s="137" t="str">
        <f>IF(申込一覧表!AA99="","",申込一覧表!AA99)</f>
        <v/>
      </c>
      <c r="AN99" s="146" t="str">
        <f>IF(申込一覧表!B99="","",申込一覧表!B99)</f>
        <v/>
      </c>
    </row>
    <row r="100" spans="1:40" ht="15.75" customHeight="1">
      <c r="A100" s="240" t="s">
        <v>286</v>
      </c>
      <c r="B100" s="148" t="s">
        <v>273</v>
      </c>
      <c r="C100" s="245"/>
      <c r="D100" s="246"/>
      <c r="E100" s="245"/>
      <c r="F100" s="246"/>
      <c r="G100" s="245"/>
      <c r="H100" s="246"/>
      <c r="I100" s="245"/>
      <c r="J100" s="246"/>
      <c r="K100" s="245"/>
      <c r="L100" s="246"/>
      <c r="M100" s="240" t="s">
        <v>286</v>
      </c>
      <c r="N100" s="148" t="s">
        <v>273</v>
      </c>
      <c r="O100" s="245"/>
      <c r="P100" s="246"/>
      <c r="Q100" s="245"/>
      <c r="R100" s="246"/>
      <c r="S100" s="245"/>
      <c r="T100" s="246"/>
      <c r="U100" s="245"/>
      <c r="V100" s="246"/>
      <c r="W100" s="245"/>
      <c r="X100" s="246"/>
      <c r="Y100" s="240" t="s">
        <v>286</v>
      </c>
      <c r="Z100" s="148" t="s">
        <v>273</v>
      </c>
      <c r="AA100" s="245"/>
      <c r="AB100" s="246"/>
      <c r="AC100" s="245"/>
      <c r="AD100" s="246"/>
      <c r="AE100" s="245"/>
      <c r="AF100" s="246"/>
      <c r="AG100" s="245"/>
      <c r="AH100" s="246"/>
      <c r="AI100" s="245"/>
      <c r="AJ100" s="246"/>
      <c r="AL100" s="137">
        <v>95</v>
      </c>
      <c r="AM100" s="137" t="str">
        <f>IF(申込一覧表!AA100="","",申込一覧表!AA100)</f>
        <v/>
      </c>
      <c r="AN100" s="146" t="str">
        <f>IF(申込一覧表!B100="","",申込一覧表!B100)</f>
        <v/>
      </c>
    </row>
    <row r="101" spans="1:40" ht="15.75" customHeight="1">
      <c r="A101" s="241"/>
      <c r="B101" s="149" t="s">
        <v>274</v>
      </c>
      <c r="C101" s="238"/>
      <c r="D101" s="239"/>
      <c r="E101" s="238"/>
      <c r="F101" s="239"/>
      <c r="G101" s="238"/>
      <c r="H101" s="239"/>
      <c r="I101" s="238"/>
      <c r="J101" s="239"/>
      <c r="K101" s="238"/>
      <c r="L101" s="239"/>
      <c r="M101" s="241"/>
      <c r="N101" s="149" t="s">
        <v>274</v>
      </c>
      <c r="O101" s="238"/>
      <c r="P101" s="239"/>
      <c r="Q101" s="238"/>
      <c r="R101" s="239"/>
      <c r="S101" s="238"/>
      <c r="T101" s="239"/>
      <c r="U101" s="238"/>
      <c r="V101" s="239"/>
      <c r="W101" s="238"/>
      <c r="X101" s="239"/>
      <c r="Y101" s="241"/>
      <c r="Z101" s="149" t="s">
        <v>274</v>
      </c>
      <c r="AA101" s="238"/>
      <c r="AB101" s="239"/>
      <c r="AC101" s="238"/>
      <c r="AD101" s="239"/>
      <c r="AE101" s="238"/>
      <c r="AF101" s="239"/>
      <c r="AG101" s="238"/>
      <c r="AH101" s="239"/>
      <c r="AI101" s="238"/>
      <c r="AJ101" s="239"/>
      <c r="AL101" s="137">
        <v>96</v>
      </c>
      <c r="AM101" s="137" t="str">
        <f>IF(申込一覧表!AA101="","",申込一覧表!AA101)</f>
        <v/>
      </c>
      <c r="AN101" s="146" t="str">
        <f>IF(申込一覧表!B101="","",申込一覧表!B101)</f>
        <v/>
      </c>
    </row>
    <row r="102" spans="1:40" ht="15.75" customHeight="1">
      <c r="A102" s="241"/>
      <c r="B102" s="149" t="s">
        <v>275</v>
      </c>
      <c r="C102" s="238"/>
      <c r="D102" s="239"/>
      <c r="E102" s="238"/>
      <c r="F102" s="239"/>
      <c r="G102" s="238"/>
      <c r="H102" s="239"/>
      <c r="I102" s="238"/>
      <c r="J102" s="239"/>
      <c r="K102" s="238"/>
      <c r="L102" s="239"/>
      <c r="M102" s="241"/>
      <c r="N102" s="149" t="s">
        <v>275</v>
      </c>
      <c r="O102" s="238"/>
      <c r="P102" s="239"/>
      <c r="Q102" s="238"/>
      <c r="R102" s="239"/>
      <c r="S102" s="238"/>
      <c r="T102" s="239"/>
      <c r="U102" s="238"/>
      <c r="V102" s="239"/>
      <c r="W102" s="238"/>
      <c r="X102" s="239"/>
      <c r="Y102" s="241"/>
      <c r="Z102" s="149" t="s">
        <v>275</v>
      </c>
      <c r="AA102" s="238"/>
      <c r="AB102" s="239"/>
      <c r="AC102" s="238"/>
      <c r="AD102" s="239"/>
      <c r="AE102" s="238"/>
      <c r="AF102" s="239"/>
      <c r="AG102" s="238"/>
      <c r="AH102" s="239"/>
      <c r="AI102" s="238"/>
      <c r="AJ102" s="239"/>
      <c r="AL102" s="137">
        <v>97</v>
      </c>
      <c r="AM102" s="137" t="str">
        <f>IF(申込一覧表!AA102="","",申込一覧表!AA102)</f>
        <v/>
      </c>
      <c r="AN102" s="146" t="str">
        <f>IF(申込一覧表!B102="","",申込一覧表!B102)</f>
        <v/>
      </c>
    </row>
    <row r="103" spans="1:40" ht="15.75" customHeight="1" thickBot="1">
      <c r="A103" s="242"/>
      <c r="B103" s="150" t="s">
        <v>276</v>
      </c>
      <c r="C103" s="247"/>
      <c r="D103" s="248"/>
      <c r="E103" s="247"/>
      <c r="F103" s="248"/>
      <c r="G103" s="247"/>
      <c r="H103" s="248"/>
      <c r="I103" s="247"/>
      <c r="J103" s="248"/>
      <c r="K103" s="247"/>
      <c r="L103" s="248"/>
      <c r="M103" s="242"/>
      <c r="N103" s="150" t="s">
        <v>276</v>
      </c>
      <c r="O103" s="247"/>
      <c r="P103" s="248"/>
      <c r="Q103" s="247"/>
      <c r="R103" s="248"/>
      <c r="S103" s="247"/>
      <c r="T103" s="248"/>
      <c r="U103" s="247"/>
      <c r="V103" s="248"/>
      <c r="W103" s="247"/>
      <c r="X103" s="248"/>
      <c r="Y103" s="242"/>
      <c r="Z103" s="150" t="s">
        <v>276</v>
      </c>
      <c r="AA103" s="247"/>
      <c r="AB103" s="248"/>
      <c r="AC103" s="247"/>
      <c r="AD103" s="248"/>
      <c r="AE103" s="247"/>
      <c r="AF103" s="248"/>
      <c r="AG103" s="247"/>
      <c r="AH103" s="248"/>
      <c r="AI103" s="247"/>
      <c r="AJ103" s="248"/>
      <c r="AL103" s="137">
        <v>98</v>
      </c>
      <c r="AM103" s="137" t="str">
        <f>IF(申込一覧表!AA103="","",申込一覧表!AA103)</f>
        <v/>
      </c>
      <c r="AN103" s="146" t="str">
        <f>IF(申込一覧表!B103="","",申込一覧表!B103)</f>
        <v/>
      </c>
    </row>
    <row r="104" spans="1:40" ht="15.75" customHeight="1">
      <c r="A104" s="240" t="s">
        <v>287</v>
      </c>
      <c r="B104" s="148" t="s">
        <v>273</v>
      </c>
      <c r="C104" s="245"/>
      <c r="D104" s="246"/>
      <c r="E104" s="245"/>
      <c r="F104" s="246"/>
      <c r="G104" s="245"/>
      <c r="H104" s="246"/>
      <c r="I104" s="245"/>
      <c r="J104" s="246"/>
      <c r="K104" s="245"/>
      <c r="L104" s="246"/>
      <c r="M104" s="240" t="s">
        <v>287</v>
      </c>
      <c r="N104" s="148" t="s">
        <v>273</v>
      </c>
      <c r="O104" s="245"/>
      <c r="P104" s="246"/>
      <c r="Q104" s="245"/>
      <c r="R104" s="246"/>
      <c r="S104" s="245"/>
      <c r="T104" s="246"/>
      <c r="U104" s="245"/>
      <c r="V104" s="246"/>
      <c r="W104" s="245"/>
      <c r="X104" s="246"/>
      <c r="Y104" s="240" t="s">
        <v>287</v>
      </c>
      <c r="Z104" s="148" t="s">
        <v>273</v>
      </c>
      <c r="AA104" s="245"/>
      <c r="AB104" s="246"/>
      <c r="AC104" s="245"/>
      <c r="AD104" s="246"/>
      <c r="AE104" s="245"/>
      <c r="AF104" s="246"/>
      <c r="AG104" s="245"/>
      <c r="AH104" s="246"/>
      <c r="AI104" s="245"/>
      <c r="AJ104" s="246"/>
      <c r="AL104" s="137">
        <v>99</v>
      </c>
      <c r="AM104" s="137" t="str">
        <f>IF(申込一覧表!AA104="","",申込一覧表!AA104)</f>
        <v/>
      </c>
      <c r="AN104" s="146" t="str">
        <f>IF(申込一覧表!B104="","",申込一覧表!B104)</f>
        <v/>
      </c>
    </row>
    <row r="105" spans="1:40" ht="15.75" customHeight="1">
      <c r="A105" s="241"/>
      <c r="B105" s="149" t="s">
        <v>274</v>
      </c>
      <c r="C105" s="238"/>
      <c r="D105" s="239"/>
      <c r="E105" s="238"/>
      <c r="F105" s="239"/>
      <c r="G105" s="238"/>
      <c r="H105" s="239"/>
      <c r="I105" s="238"/>
      <c r="J105" s="239"/>
      <c r="K105" s="238"/>
      <c r="L105" s="239"/>
      <c r="M105" s="241"/>
      <c r="N105" s="149" t="s">
        <v>274</v>
      </c>
      <c r="O105" s="238"/>
      <c r="P105" s="239"/>
      <c r="Q105" s="238"/>
      <c r="R105" s="239"/>
      <c r="S105" s="238"/>
      <c r="T105" s="239"/>
      <c r="U105" s="238"/>
      <c r="V105" s="239"/>
      <c r="W105" s="238"/>
      <c r="X105" s="239"/>
      <c r="Y105" s="241"/>
      <c r="Z105" s="149" t="s">
        <v>274</v>
      </c>
      <c r="AA105" s="238"/>
      <c r="AB105" s="239"/>
      <c r="AC105" s="238"/>
      <c r="AD105" s="239"/>
      <c r="AE105" s="238"/>
      <c r="AF105" s="239"/>
      <c r="AG105" s="238"/>
      <c r="AH105" s="239"/>
      <c r="AI105" s="238"/>
      <c r="AJ105" s="239"/>
      <c r="AL105" s="137">
        <v>100</v>
      </c>
      <c r="AM105" s="137" t="str">
        <f>IF(申込一覧表!AA105="","",申込一覧表!AA105)</f>
        <v/>
      </c>
      <c r="AN105" s="146" t="str">
        <f>IF(申込一覧表!B105="","",申込一覧表!B105)</f>
        <v/>
      </c>
    </row>
    <row r="106" spans="1:40" ht="15.75" customHeight="1">
      <c r="A106" s="241"/>
      <c r="B106" s="149" t="s">
        <v>275</v>
      </c>
      <c r="C106" s="238"/>
      <c r="D106" s="239"/>
      <c r="E106" s="238"/>
      <c r="F106" s="239"/>
      <c r="G106" s="238"/>
      <c r="H106" s="239"/>
      <c r="I106" s="238"/>
      <c r="J106" s="239"/>
      <c r="K106" s="238"/>
      <c r="L106" s="239"/>
      <c r="M106" s="241"/>
      <c r="N106" s="149" t="s">
        <v>275</v>
      </c>
      <c r="O106" s="238"/>
      <c r="P106" s="239"/>
      <c r="Q106" s="238"/>
      <c r="R106" s="239"/>
      <c r="S106" s="238"/>
      <c r="T106" s="239"/>
      <c r="U106" s="238"/>
      <c r="V106" s="239"/>
      <c r="W106" s="238"/>
      <c r="X106" s="239"/>
      <c r="Y106" s="241"/>
      <c r="Z106" s="149" t="s">
        <v>275</v>
      </c>
      <c r="AA106" s="238"/>
      <c r="AB106" s="239"/>
      <c r="AC106" s="238"/>
      <c r="AD106" s="239"/>
      <c r="AE106" s="238"/>
      <c r="AF106" s="239"/>
      <c r="AG106" s="238"/>
      <c r="AH106" s="239"/>
      <c r="AI106" s="238"/>
      <c r="AJ106" s="239"/>
      <c r="AL106" s="137">
        <v>101</v>
      </c>
      <c r="AM106" s="137" t="str">
        <f>IF(申込一覧表!AA106="","",申込一覧表!AA106)</f>
        <v/>
      </c>
      <c r="AN106" s="146" t="str">
        <f>IF(申込一覧表!B106="","",申込一覧表!B106)</f>
        <v/>
      </c>
    </row>
    <row r="107" spans="1:40" ht="15.75" customHeight="1" thickBot="1">
      <c r="A107" s="242"/>
      <c r="B107" s="150" t="s">
        <v>276</v>
      </c>
      <c r="C107" s="247"/>
      <c r="D107" s="248"/>
      <c r="E107" s="247"/>
      <c r="F107" s="248"/>
      <c r="G107" s="247"/>
      <c r="H107" s="248"/>
      <c r="I107" s="247"/>
      <c r="J107" s="248"/>
      <c r="K107" s="247"/>
      <c r="L107" s="248"/>
      <c r="M107" s="242"/>
      <c r="N107" s="150" t="s">
        <v>276</v>
      </c>
      <c r="O107" s="247"/>
      <c r="P107" s="248"/>
      <c r="Q107" s="247"/>
      <c r="R107" s="248"/>
      <c r="S107" s="247"/>
      <c r="T107" s="248"/>
      <c r="U107" s="247"/>
      <c r="V107" s="248"/>
      <c r="W107" s="247"/>
      <c r="X107" s="248"/>
      <c r="Y107" s="242"/>
      <c r="Z107" s="150" t="s">
        <v>276</v>
      </c>
      <c r="AA107" s="247"/>
      <c r="AB107" s="248"/>
      <c r="AC107" s="247"/>
      <c r="AD107" s="248"/>
      <c r="AE107" s="247"/>
      <c r="AF107" s="248"/>
      <c r="AG107" s="247"/>
      <c r="AH107" s="248"/>
      <c r="AI107" s="247"/>
      <c r="AJ107" s="248"/>
      <c r="AL107" s="137">
        <v>102</v>
      </c>
      <c r="AM107" s="137" t="str">
        <f>IF(申込一覧表!AA107="","",申込一覧表!AA107)</f>
        <v/>
      </c>
      <c r="AN107" s="146" t="str">
        <f>IF(申込一覧表!B107="","",申込一覧表!B107)</f>
        <v/>
      </c>
    </row>
    <row r="108" spans="1:40" ht="15.75" customHeight="1">
      <c r="A108" s="240" t="s">
        <v>288</v>
      </c>
      <c r="B108" s="148" t="s">
        <v>273</v>
      </c>
      <c r="C108" s="245"/>
      <c r="D108" s="246"/>
      <c r="E108" s="245"/>
      <c r="F108" s="246"/>
      <c r="G108" s="245"/>
      <c r="H108" s="246"/>
      <c r="I108" s="245"/>
      <c r="J108" s="246"/>
      <c r="K108" s="245"/>
      <c r="L108" s="246"/>
      <c r="M108" s="240" t="s">
        <v>288</v>
      </c>
      <c r="N108" s="148" t="s">
        <v>273</v>
      </c>
      <c r="O108" s="245"/>
      <c r="P108" s="246"/>
      <c r="Q108" s="245"/>
      <c r="R108" s="246"/>
      <c r="S108" s="245"/>
      <c r="T108" s="246"/>
      <c r="U108" s="245"/>
      <c r="V108" s="246"/>
      <c r="W108" s="245"/>
      <c r="X108" s="246"/>
      <c r="Y108" s="240" t="s">
        <v>288</v>
      </c>
      <c r="Z108" s="148" t="s">
        <v>273</v>
      </c>
      <c r="AA108" s="245"/>
      <c r="AB108" s="246"/>
      <c r="AC108" s="245"/>
      <c r="AD108" s="246"/>
      <c r="AE108" s="245"/>
      <c r="AF108" s="246"/>
      <c r="AG108" s="245"/>
      <c r="AH108" s="246"/>
      <c r="AI108" s="245"/>
      <c r="AJ108" s="246"/>
      <c r="AL108" s="137">
        <v>103</v>
      </c>
      <c r="AM108" s="137" t="str">
        <f>IF(申込一覧表!AA108="","",申込一覧表!AA108)</f>
        <v/>
      </c>
      <c r="AN108" s="146" t="str">
        <f>IF(申込一覧表!B108="","",申込一覧表!B108)</f>
        <v/>
      </c>
    </row>
    <row r="109" spans="1:40" ht="15">
      <c r="A109" s="241"/>
      <c r="B109" s="149" t="s">
        <v>274</v>
      </c>
      <c r="C109" s="238"/>
      <c r="D109" s="239"/>
      <c r="E109" s="238"/>
      <c r="F109" s="239"/>
      <c r="G109" s="238"/>
      <c r="H109" s="239"/>
      <c r="I109" s="238"/>
      <c r="J109" s="239"/>
      <c r="K109" s="238"/>
      <c r="L109" s="239"/>
      <c r="M109" s="241"/>
      <c r="N109" s="149" t="s">
        <v>274</v>
      </c>
      <c r="O109" s="238"/>
      <c r="P109" s="239"/>
      <c r="Q109" s="238"/>
      <c r="R109" s="239"/>
      <c r="S109" s="238"/>
      <c r="T109" s="239"/>
      <c r="U109" s="238"/>
      <c r="V109" s="239"/>
      <c r="W109" s="238"/>
      <c r="X109" s="239"/>
      <c r="Y109" s="241"/>
      <c r="Z109" s="149" t="s">
        <v>274</v>
      </c>
      <c r="AA109" s="238"/>
      <c r="AB109" s="239"/>
      <c r="AC109" s="238"/>
      <c r="AD109" s="239"/>
      <c r="AE109" s="238"/>
      <c r="AF109" s="239"/>
      <c r="AG109" s="238"/>
      <c r="AH109" s="239"/>
      <c r="AI109" s="238"/>
      <c r="AJ109" s="239"/>
      <c r="AL109" s="137">
        <v>104</v>
      </c>
      <c r="AM109" s="137" t="str">
        <f>IF(申込一覧表!AA109="","",申込一覧表!AA109)</f>
        <v/>
      </c>
      <c r="AN109" s="146" t="str">
        <f>IF(申込一覧表!B109="","",申込一覧表!B109)</f>
        <v/>
      </c>
    </row>
    <row r="110" spans="1:40" ht="15">
      <c r="A110" s="241"/>
      <c r="B110" s="149" t="s">
        <v>275</v>
      </c>
      <c r="C110" s="238"/>
      <c r="D110" s="239"/>
      <c r="E110" s="238"/>
      <c r="F110" s="239"/>
      <c r="G110" s="238"/>
      <c r="H110" s="239"/>
      <c r="I110" s="238"/>
      <c r="J110" s="239"/>
      <c r="K110" s="238"/>
      <c r="L110" s="239"/>
      <c r="M110" s="241"/>
      <c r="N110" s="149" t="s">
        <v>275</v>
      </c>
      <c r="O110" s="238"/>
      <c r="P110" s="239"/>
      <c r="Q110" s="238"/>
      <c r="R110" s="239"/>
      <c r="S110" s="238"/>
      <c r="T110" s="239"/>
      <c r="U110" s="238"/>
      <c r="V110" s="239"/>
      <c r="W110" s="238"/>
      <c r="X110" s="239"/>
      <c r="Y110" s="241"/>
      <c r="Z110" s="149" t="s">
        <v>275</v>
      </c>
      <c r="AA110" s="238"/>
      <c r="AB110" s="239"/>
      <c r="AC110" s="238"/>
      <c r="AD110" s="239"/>
      <c r="AE110" s="238"/>
      <c r="AF110" s="239"/>
      <c r="AG110" s="238"/>
      <c r="AH110" s="239"/>
      <c r="AI110" s="238"/>
      <c r="AJ110" s="239"/>
      <c r="AL110" s="137">
        <v>105</v>
      </c>
      <c r="AM110" s="137" t="str">
        <f>IF(申込一覧表!AA110="","",申込一覧表!AA110)</f>
        <v/>
      </c>
      <c r="AN110" s="146" t="str">
        <f>IF(申込一覧表!B110="","",申込一覧表!B110)</f>
        <v/>
      </c>
    </row>
    <row r="111" spans="1:40" ht="15.75" thickBot="1">
      <c r="A111" s="242"/>
      <c r="B111" s="150" t="s">
        <v>276</v>
      </c>
      <c r="C111" s="247"/>
      <c r="D111" s="248"/>
      <c r="E111" s="247"/>
      <c r="F111" s="248"/>
      <c r="G111" s="247"/>
      <c r="H111" s="248"/>
      <c r="I111" s="247"/>
      <c r="J111" s="248"/>
      <c r="K111" s="247"/>
      <c r="L111" s="248"/>
      <c r="M111" s="242"/>
      <c r="N111" s="150" t="s">
        <v>276</v>
      </c>
      <c r="O111" s="247"/>
      <c r="P111" s="248"/>
      <c r="Q111" s="247"/>
      <c r="R111" s="248"/>
      <c r="S111" s="247"/>
      <c r="T111" s="248"/>
      <c r="U111" s="247"/>
      <c r="V111" s="248"/>
      <c r="W111" s="247"/>
      <c r="X111" s="248"/>
      <c r="Y111" s="242"/>
      <c r="Z111" s="150" t="s">
        <v>276</v>
      </c>
      <c r="AA111" s="247"/>
      <c r="AB111" s="248"/>
      <c r="AC111" s="247"/>
      <c r="AD111" s="248"/>
      <c r="AE111" s="247"/>
      <c r="AF111" s="248"/>
      <c r="AG111" s="247"/>
      <c r="AH111" s="248"/>
      <c r="AI111" s="247"/>
      <c r="AJ111" s="248"/>
      <c r="AL111" s="137">
        <v>106</v>
      </c>
      <c r="AM111" s="137" t="str">
        <f>IF(申込一覧表!AA111="","",申込一覧表!AA111)</f>
        <v/>
      </c>
      <c r="AN111" s="146" t="str">
        <f>IF(申込一覧表!B111="","",申込一覧表!B111)</f>
        <v/>
      </c>
    </row>
    <row r="112" spans="1:40" ht="15">
      <c r="A112" s="240" t="s">
        <v>289</v>
      </c>
      <c r="B112" s="148" t="s">
        <v>273</v>
      </c>
      <c r="C112" s="245"/>
      <c r="D112" s="246"/>
      <c r="E112" s="245"/>
      <c r="F112" s="246"/>
      <c r="G112" s="245"/>
      <c r="H112" s="246"/>
      <c r="I112" s="245"/>
      <c r="J112" s="246"/>
      <c r="K112" s="245"/>
      <c r="L112" s="246"/>
      <c r="M112" s="240" t="s">
        <v>290</v>
      </c>
      <c r="N112" s="148" t="s">
        <v>273</v>
      </c>
      <c r="O112" s="245"/>
      <c r="P112" s="246"/>
      <c r="Q112" s="245"/>
      <c r="R112" s="246"/>
      <c r="S112" s="245"/>
      <c r="T112" s="246"/>
      <c r="U112" s="245"/>
      <c r="V112" s="246"/>
      <c r="W112" s="245"/>
      <c r="X112" s="246"/>
      <c r="Y112" s="240" t="s">
        <v>290</v>
      </c>
      <c r="Z112" s="148" t="s">
        <v>273</v>
      </c>
      <c r="AA112" s="245"/>
      <c r="AB112" s="246"/>
      <c r="AC112" s="245"/>
      <c r="AD112" s="246"/>
      <c r="AE112" s="245"/>
      <c r="AF112" s="246"/>
      <c r="AG112" s="245"/>
      <c r="AH112" s="246"/>
      <c r="AI112" s="245"/>
      <c r="AJ112" s="246"/>
      <c r="AL112" s="137">
        <v>107</v>
      </c>
      <c r="AM112" s="137" t="str">
        <f>IF(申込一覧表!AA112="","",申込一覧表!AA112)</f>
        <v/>
      </c>
      <c r="AN112" s="146" t="str">
        <f>IF(申込一覧表!B112="","",申込一覧表!B112)</f>
        <v/>
      </c>
    </row>
    <row r="113" spans="1:40" ht="15">
      <c r="A113" s="241"/>
      <c r="B113" s="149" t="s">
        <v>274</v>
      </c>
      <c r="C113" s="238"/>
      <c r="D113" s="239"/>
      <c r="E113" s="238"/>
      <c r="F113" s="239"/>
      <c r="G113" s="238"/>
      <c r="H113" s="239"/>
      <c r="I113" s="238"/>
      <c r="J113" s="239"/>
      <c r="K113" s="238"/>
      <c r="L113" s="239"/>
      <c r="M113" s="241"/>
      <c r="N113" s="149" t="s">
        <v>274</v>
      </c>
      <c r="O113" s="238"/>
      <c r="P113" s="239"/>
      <c r="Q113" s="238"/>
      <c r="R113" s="239"/>
      <c r="S113" s="238"/>
      <c r="T113" s="239"/>
      <c r="U113" s="238"/>
      <c r="V113" s="239"/>
      <c r="W113" s="238"/>
      <c r="X113" s="239"/>
      <c r="Y113" s="241"/>
      <c r="Z113" s="149" t="s">
        <v>274</v>
      </c>
      <c r="AA113" s="238"/>
      <c r="AB113" s="239"/>
      <c r="AC113" s="238"/>
      <c r="AD113" s="239"/>
      <c r="AE113" s="238"/>
      <c r="AF113" s="239"/>
      <c r="AG113" s="238"/>
      <c r="AH113" s="239"/>
      <c r="AI113" s="238"/>
      <c r="AJ113" s="239"/>
      <c r="AL113" s="137">
        <v>108</v>
      </c>
      <c r="AM113" s="137" t="str">
        <f>IF(申込一覧表!AA113="","",申込一覧表!AA113)</f>
        <v/>
      </c>
      <c r="AN113" s="146" t="str">
        <f>IF(申込一覧表!B113="","",申込一覧表!B113)</f>
        <v/>
      </c>
    </row>
    <row r="114" spans="1:40" ht="15">
      <c r="A114" s="241"/>
      <c r="B114" s="149" t="s">
        <v>275</v>
      </c>
      <c r="C114" s="238"/>
      <c r="D114" s="239"/>
      <c r="E114" s="238"/>
      <c r="F114" s="239"/>
      <c r="G114" s="238"/>
      <c r="H114" s="239"/>
      <c r="I114" s="238"/>
      <c r="J114" s="239"/>
      <c r="K114" s="238"/>
      <c r="L114" s="239"/>
      <c r="M114" s="241"/>
      <c r="N114" s="149" t="s">
        <v>275</v>
      </c>
      <c r="O114" s="238"/>
      <c r="P114" s="239"/>
      <c r="Q114" s="238"/>
      <c r="R114" s="239"/>
      <c r="S114" s="238"/>
      <c r="T114" s="239"/>
      <c r="U114" s="238"/>
      <c r="V114" s="239"/>
      <c r="W114" s="238"/>
      <c r="X114" s="239"/>
      <c r="Y114" s="241"/>
      <c r="Z114" s="149" t="s">
        <v>275</v>
      </c>
      <c r="AA114" s="238"/>
      <c r="AB114" s="239"/>
      <c r="AC114" s="238"/>
      <c r="AD114" s="239"/>
      <c r="AE114" s="238"/>
      <c r="AF114" s="239"/>
      <c r="AG114" s="238"/>
      <c r="AH114" s="239"/>
      <c r="AI114" s="238"/>
      <c r="AJ114" s="239"/>
      <c r="AL114" s="137">
        <v>109</v>
      </c>
      <c r="AM114" s="137" t="str">
        <f>IF(申込一覧表!AA114="","",申込一覧表!AA114)</f>
        <v/>
      </c>
      <c r="AN114" s="146" t="str">
        <f>IF(申込一覧表!B114="","",申込一覧表!B114)</f>
        <v/>
      </c>
    </row>
    <row r="115" spans="1:40" ht="15.75" thickBot="1">
      <c r="A115" s="242"/>
      <c r="B115" s="150" t="s">
        <v>276</v>
      </c>
      <c r="C115" s="247"/>
      <c r="D115" s="248"/>
      <c r="E115" s="247"/>
      <c r="F115" s="248"/>
      <c r="G115" s="247"/>
      <c r="H115" s="248"/>
      <c r="I115" s="247"/>
      <c r="J115" s="248"/>
      <c r="K115" s="247"/>
      <c r="L115" s="248"/>
      <c r="M115" s="242"/>
      <c r="N115" s="150" t="s">
        <v>276</v>
      </c>
      <c r="O115" s="247"/>
      <c r="P115" s="248"/>
      <c r="Q115" s="247"/>
      <c r="R115" s="248"/>
      <c r="S115" s="247"/>
      <c r="T115" s="248"/>
      <c r="U115" s="247"/>
      <c r="V115" s="248"/>
      <c r="W115" s="247"/>
      <c r="X115" s="248"/>
      <c r="Y115" s="242"/>
      <c r="Z115" s="150" t="s">
        <v>276</v>
      </c>
      <c r="AA115" s="247"/>
      <c r="AB115" s="248"/>
      <c r="AC115" s="247"/>
      <c r="AD115" s="248"/>
      <c r="AE115" s="247"/>
      <c r="AF115" s="248"/>
      <c r="AG115" s="247"/>
      <c r="AH115" s="248"/>
      <c r="AI115" s="247"/>
      <c r="AJ115" s="248"/>
      <c r="AL115" s="137">
        <v>110</v>
      </c>
      <c r="AM115" s="137" t="str">
        <f>IF(申込一覧表!AA115="","",申込一覧表!AA115)</f>
        <v/>
      </c>
      <c r="AN115" s="146" t="str">
        <f>IF(申込一覧表!B115="","",申込一覧表!B115)</f>
        <v/>
      </c>
    </row>
    <row r="116" spans="1:40" ht="15">
      <c r="A116" s="240" t="s">
        <v>291</v>
      </c>
      <c r="B116" s="148" t="s">
        <v>273</v>
      </c>
      <c r="C116" s="245"/>
      <c r="D116" s="246"/>
      <c r="E116" s="245"/>
      <c r="F116" s="246"/>
      <c r="G116" s="245"/>
      <c r="H116" s="246"/>
      <c r="I116" s="245"/>
      <c r="J116" s="246"/>
      <c r="K116" s="245"/>
      <c r="L116" s="246"/>
      <c r="M116" s="240" t="s">
        <v>292</v>
      </c>
      <c r="N116" s="148" t="s">
        <v>273</v>
      </c>
      <c r="O116" s="245"/>
      <c r="P116" s="246"/>
      <c r="Q116" s="245"/>
      <c r="R116" s="246"/>
      <c r="S116" s="245"/>
      <c r="T116" s="246"/>
      <c r="U116" s="245"/>
      <c r="V116" s="246"/>
      <c r="W116" s="245"/>
      <c r="X116" s="246"/>
      <c r="Y116" s="240" t="s">
        <v>292</v>
      </c>
      <c r="Z116" s="148" t="s">
        <v>273</v>
      </c>
      <c r="AA116" s="245"/>
      <c r="AB116" s="246"/>
      <c r="AC116" s="245"/>
      <c r="AD116" s="246"/>
      <c r="AE116" s="245"/>
      <c r="AF116" s="246"/>
      <c r="AG116" s="245"/>
      <c r="AH116" s="246"/>
      <c r="AI116" s="245"/>
      <c r="AJ116" s="246"/>
      <c r="AL116" s="137">
        <v>111</v>
      </c>
      <c r="AM116" s="137" t="str">
        <f>IF(申込一覧表!AA116="","",申込一覧表!AA116)</f>
        <v/>
      </c>
      <c r="AN116" s="146" t="str">
        <f>IF(申込一覧表!B116="","",申込一覧表!B116)</f>
        <v/>
      </c>
    </row>
    <row r="117" spans="1:40" ht="15">
      <c r="A117" s="241"/>
      <c r="B117" s="149" t="s">
        <v>274</v>
      </c>
      <c r="C117" s="238"/>
      <c r="D117" s="239"/>
      <c r="E117" s="238"/>
      <c r="F117" s="239"/>
      <c r="G117" s="238"/>
      <c r="H117" s="239"/>
      <c r="I117" s="238"/>
      <c r="J117" s="239"/>
      <c r="K117" s="238"/>
      <c r="L117" s="239"/>
      <c r="M117" s="241"/>
      <c r="N117" s="149" t="s">
        <v>274</v>
      </c>
      <c r="O117" s="238"/>
      <c r="P117" s="239"/>
      <c r="Q117" s="238"/>
      <c r="R117" s="239"/>
      <c r="S117" s="238"/>
      <c r="T117" s="239"/>
      <c r="U117" s="238"/>
      <c r="V117" s="239"/>
      <c r="W117" s="238"/>
      <c r="X117" s="239"/>
      <c r="Y117" s="241"/>
      <c r="Z117" s="149" t="s">
        <v>274</v>
      </c>
      <c r="AA117" s="238"/>
      <c r="AB117" s="239"/>
      <c r="AC117" s="238"/>
      <c r="AD117" s="239"/>
      <c r="AE117" s="238"/>
      <c r="AF117" s="239"/>
      <c r="AG117" s="238"/>
      <c r="AH117" s="239"/>
      <c r="AI117" s="238"/>
      <c r="AJ117" s="239"/>
      <c r="AL117" s="137">
        <v>112</v>
      </c>
      <c r="AM117" s="137" t="str">
        <f>IF(申込一覧表!AA117="","",申込一覧表!AA117)</f>
        <v/>
      </c>
      <c r="AN117" s="146" t="str">
        <f>IF(申込一覧表!B117="","",申込一覧表!B117)</f>
        <v/>
      </c>
    </row>
    <row r="118" spans="1:40" ht="15">
      <c r="A118" s="241"/>
      <c r="B118" s="149" t="s">
        <v>275</v>
      </c>
      <c r="C118" s="238"/>
      <c r="D118" s="239"/>
      <c r="E118" s="238"/>
      <c r="F118" s="239"/>
      <c r="G118" s="238"/>
      <c r="H118" s="239"/>
      <c r="I118" s="238"/>
      <c r="J118" s="239"/>
      <c r="K118" s="238"/>
      <c r="L118" s="239"/>
      <c r="M118" s="241"/>
      <c r="N118" s="149" t="s">
        <v>275</v>
      </c>
      <c r="O118" s="238"/>
      <c r="P118" s="239"/>
      <c r="Q118" s="238"/>
      <c r="R118" s="239"/>
      <c r="S118" s="238"/>
      <c r="T118" s="239"/>
      <c r="U118" s="238"/>
      <c r="V118" s="239"/>
      <c r="W118" s="238"/>
      <c r="X118" s="239"/>
      <c r="Y118" s="241"/>
      <c r="Z118" s="149" t="s">
        <v>275</v>
      </c>
      <c r="AA118" s="238"/>
      <c r="AB118" s="239"/>
      <c r="AC118" s="238"/>
      <c r="AD118" s="239"/>
      <c r="AE118" s="238"/>
      <c r="AF118" s="239"/>
      <c r="AG118" s="238"/>
      <c r="AH118" s="239"/>
      <c r="AI118" s="238"/>
      <c r="AJ118" s="239"/>
      <c r="AL118" s="137">
        <v>113</v>
      </c>
      <c r="AM118" s="137" t="str">
        <f>IF(申込一覧表!AA118="","",申込一覧表!AA118)</f>
        <v/>
      </c>
      <c r="AN118" s="146" t="str">
        <f>IF(申込一覧表!B118="","",申込一覧表!B118)</f>
        <v/>
      </c>
    </row>
    <row r="119" spans="1:40" ht="15.75" thickBot="1">
      <c r="A119" s="242"/>
      <c r="B119" s="150" t="s">
        <v>276</v>
      </c>
      <c r="C119" s="247"/>
      <c r="D119" s="248"/>
      <c r="E119" s="247"/>
      <c r="F119" s="248"/>
      <c r="G119" s="247"/>
      <c r="H119" s="248"/>
      <c r="I119" s="247"/>
      <c r="J119" s="248"/>
      <c r="K119" s="247"/>
      <c r="L119" s="248"/>
      <c r="M119" s="242"/>
      <c r="N119" s="150" t="s">
        <v>276</v>
      </c>
      <c r="O119" s="247"/>
      <c r="P119" s="248"/>
      <c r="Q119" s="247"/>
      <c r="R119" s="248"/>
      <c r="S119" s="247"/>
      <c r="T119" s="248"/>
      <c r="U119" s="247"/>
      <c r="V119" s="248"/>
      <c r="W119" s="247"/>
      <c r="X119" s="248"/>
      <c r="Y119" s="242"/>
      <c r="Z119" s="150" t="s">
        <v>276</v>
      </c>
      <c r="AA119" s="247"/>
      <c r="AB119" s="248"/>
      <c r="AC119" s="247"/>
      <c r="AD119" s="248"/>
      <c r="AE119" s="247"/>
      <c r="AF119" s="248"/>
      <c r="AG119" s="247"/>
      <c r="AH119" s="248"/>
      <c r="AI119" s="247"/>
      <c r="AJ119" s="248"/>
      <c r="AL119" s="137">
        <v>114</v>
      </c>
      <c r="AM119" s="137" t="str">
        <f>IF(申込一覧表!AA119="","",申込一覧表!AA119)</f>
        <v/>
      </c>
      <c r="AN119" s="146" t="str">
        <f>IF(申込一覧表!B119="","",申込一覧表!B119)</f>
        <v/>
      </c>
    </row>
    <row r="120" spans="1:40" ht="15">
      <c r="A120" s="240" t="s">
        <v>293</v>
      </c>
      <c r="B120" s="148" t="s">
        <v>273</v>
      </c>
      <c r="C120" s="245"/>
      <c r="D120" s="246"/>
      <c r="E120" s="245"/>
      <c r="F120" s="246"/>
      <c r="G120" s="245"/>
      <c r="H120" s="246"/>
      <c r="I120" s="245"/>
      <c r="J120" s="246"/>
      <c r="K120" s="245"/>
      <c r="L120" s="246"/>
      <c r="M120" s="240" t="s">
        <v>294</v>
      </c>
      <c r="N120" s="148" t="s">
        <v>273</v>
      </c>
      <c r="O120" s="245"/>
      <c r="P120" s="246"/>
      <c r="Q120" s="245"/>
      <c r="R120" s="246"/>
      <c r="S120" s="245"/>
      <c r="T120" s="246"/>
      <c r="U120" s="245"/>
      <c r="V120" s="246"/>
      <c r="W120" s="245"/>
      <c r="X120" s="246"/>
      <c r="Y120" s="240" t="s">
        <v>294</v>
      </c>
      <c r="Z120" s="148" t="s">
        <v>273</v>
      </c>
      <c r="AA120" s="245"/>
      <c r="AB120" s="246"/>
      <c r="AC120" s="245"/>
      <c r="AD120" s="246"/>
      <c r="AE120" s="245"/>
      <c r="AF120" s="246"/>
      <c r="AG120" s="245"/>
      <c r="AH120" s="246"/>
      <c r="AI120" s="245"/>
      <c r="AJ120" s="246"/>
      <c r="AL120" s="137">
        <v>115</v>
      </c>
      <c r="AM120" s="137" t="str">
        <f>IF(申込一覧表!AA120="","",申込一覧表!AA120)</f>
        <v/>
      </c>
      <c r="AN120" s="146" t="str">
        <f>IF(申込一覧表!B120="","",申込一覧表!B120)</f>
        <v/>
      </c>
    </row>
    <row r="121" spans="1:40" ht="15">
      <c r="A121" s="241"/>
      <c r="B121" s="149" t="s">
        <v>274</v>
      </c>
      <c r="C121" s="238"/>
      <c r="D121" s="239"/>
      <c r="E121" s="238"/>
      <c r="F121" s="239"/>
      <c r="G121" s="238"/>
      <c r="H121" s="239"/>
      <c r="I121" s="238"/>
      <c r="J121" s="239"/>
      <c r="K121" s="238"/>
      <c r="L121" s="239"/>
      <c r="M121" s="241"/>
      <c r="N121" s="149" t="s">
        <v>274</v>
      </c>
      <c r="O121" s="238"/>
      <c r="P121" s="239"/>
      <c r="Q121" s="238"/>
      <c r="R121" s="239"/>
      <c r="S121" s="238"/>
      <c r="T121" s="239"/>
      <c r="U121" s="238"/>
      <c r="V121" s="239"/>
      <c r="W121" s="238"/>
      <c r="X121" s="239"/>
      <c r="Y121" s="241"/>
      <c r="Z121" s="149" t="s">
        <v>274</v>
      </c>
      <c r="AA121" s="238"/>
      <c r="AB121" s="239"/>
      <c r="AC121" s="238"/>
      <c r="AD121" s="239"/>
      <c r="AE121" s="238"/>
      <c r="AF121" s="239"/>
      <c r="AG121" s="238"/>
      <c r="AH121" s="239"/>
      <c r="AI121" s="238"/>
      <c r="AJ121" s="239"/>
      <c r="AL121" s="137">
        <v>116</v>
      </c>
      <c r="AM121" s="137" t="str">
        <f>IF(申込一覧表!AA121="","",申込一覧表!AA121)</f>
        <v/>
      </c>
      <c r="AN121" s="146" t="str">
        <f>IF(申込一覧表!B121="","",申込一覧表!B121)</f>
        <v/>
      </c>
    </row>
    <row r="122" spans="1:40" ht="15">
      <c r="A122" s="241"/>
      <c r="B122" s="149" t="s">
        <v>275</v>
      </c>
      <c r="C122" s="238"/>
      <c r="D122" s="239"/>
      <c r="E122" s="238"/>
      <c r="F122" s="239"/>
      <c r="G122" s="238"/>
      <c r="H122" s="239"/>
      <c r="I122" s="238"/>
      <c r="J122" s="239"/>
      <c r="K122" s="238"/>
      <c r="L122" s="239"/>
      <c r="M122" s="241"/>
      <c r="N122" s="149" t="s">
        <v>275</v>
      </c>
      <c r="O122" s="238"/>
      <c r="P122" s="239"/>
      <c r="Q122" s="238"/>
      <c r="R122" s="239"/>
      <c r="S122" s="238"/>
      <c r="T122" s="239"/>
      <c r="U122" s="238"/>
      <c r="V122" s="239"/>
      <c r="W122" s="238"/>
      <c r="X122" s="239"/>
      <c r="Y122" s="241"/>
      <c r="Z122" s="149" t="s">
        <v>275</v>
      </c>
      <c r="AA122" s="238"/>
      <c r="AB122" s="239"/>
      <c r="AC122" s="238"/>
      <c r="AD122" s="239"/>
      <c r="AE122" s="238"/>
      <c r="AF122" s="239"/>
      <c r="AG122" s="238"/>
      <c r="AH122" s="239"/>
      <c r="AI122" s="238"/>
      <c r="AJ122" s="239"/>
      <c r="AL122" s="137">
        <v>117</v>
      </c>
      <c r="AM122" s="137" t="str">
        <f>IF(申込一覧表!AA122="","",申込一覧表!AA122)</f>
        <v/>
      </c>
      <c r="AN122" s="146" t="str">
        <f>IF(申込一覧表!B122="","",申込一覧表!B122)</f>
        <v/>
      </c>
    </row>
    <row r="123" spans="1:40" ht="15.75" thickBot="1">
      <c r="A123" s="242"/>
      <c r="B123" s="150" t="s">
        <v>276</v>
      </c>
      <c r="C123" s="247"/>
      <c r="D123" s="248"/>
      <c r="E123" s="247"/>
      <c r="F123" s="248"/>
      <c r="G123" s="247"/>
      <c r="H123" s="248"/>
      <c r="I123" s="247"/>
      <c r="J123" s="248"/>
      <c r="K123" s="247"/>
      <c r="L123" s="248"/>
      <c r="M123" s="242"/>
      <c r="N123" s="150" t="s">
        <v>276</v>
      </c>
      <c r="O123" s="247"/>
      <c r="P123" s="248"/>
      <c r="Q123" s="247"/>
      <c r="R123" s="248"/>
      <c r="S123" s="247"/>
      <c r="T123" s="248"/>
      <c r="U123" s="247"/>
      <c r="V123" s="248"/>
      <c r="W123" s="247"/>
      <c r="X123" s="248"/>
      <c r="Y123" s="242"/>
      <c r="Z123" s="150" t="s">
        <v>276</v>
      </c>
      <c r="AA123" s="247"/>
      <c r="AB123" s="248"/>
      <c r="AC123" s="247"/>
      <c r="AD123" s="248"/>
      <c r="AE123" s="247"/>
      <c r="AF123" s="248"/>
      <c r="AG123" s="247"/>
      <c r="AH123" s="248"/>
      <c r="AI123" s="247"/>
      <c r="AJ123" s="248"/>
      <c r="AL123" s="137">
        <v>118</v>
      </c>
      <c r="AM123" s="137" t="str">
        <f>IF(申込一覧表!AA123="","",申込一覧表!AA123)</f>
        <v/>
      </c>
      <c r="AN123" s="146" t="str">
        <f>IF(申込一覧表!B123="","",申込一覧表!B123)</f>
        <v/>
      </c>
    </row>
    <row r="124" spans="1:40" ht="14.25" thickBot="1">
      <c r="A124" s="243" t="s">
        <v>295</v>
      </c>
      <c r="B124" s="244"/>
      <c r="C124" s="243"/>
      <c r="D124" s="244"/>
      <c r="E124" s="243"/>
      <c r="F124" s="244"/>
      <c r="G124" s="243"/>
      <c r="H124" s="244"/>
      <c r="I124" s="243"/>
      <c r="J124" s="244"/>
      <c r="K124" s="243"/>
      <c r="L124" s="244"/>
      <c r="M124" s="243" t="s">
        <v>295</v>
      </c>
      <c r="N124" s="244"/>
      <c r="O124" s="243"/>
      <c r="P124" s="244"/>
      <c r="Q124" s="243"/>
      <c r="R124" s="244"/>
      <c r="S124" s="243"/>
      <c r="T124" s="244"/>
      <c r="U124" s="243"/>
      <c r="V124" s="244"/>
      <c r="W124" s="243"/>
      <c r="X124" s="244"/>
      <c r="Y124" s="243" t="s">
        <v>295</v>
      </c>
      <c r="Z124" s="244"/>
      <c r="AA124" s="243"/>
      <c r="AB124" s="244"/>
      <c r="AC124" s="243"/>
      <c r="AD124" s="244"/>
      <c r="AE124" s="243"/>
      <c r="AF124" s="244"/>
      <c r="AG124" s="243"/>
      <c r="AH124" s="244"/>
      <c r="AI124" s="243"/>
      <c r="AJ124" s="244"/>
      <c r="AL124" s="137">
        <v>119</v>
      </c>
      <c r="AM124" s="137" t="str">
        <f>IF(申込一覧表!AA124="","",申込一覧表!AA124)</f>
        <v/>
      </c>
      <c r="AN124" s="146" t="str">
        <f>IF(申込一覧表!B124="","",申込一覧表!B124)</f>
        <v/>
      </c>
    </row>
    <row r="125" spans="1:40">
      <c r="Z125" s="137">
        <v>80</v>
      </c>
      <c r="AA125" s="137" t="str">
        <f>IF(申込一覧表!AA85="","",申込一覧表!AA85)</f>
        <v/>
      </c>
      <c r="AB125" s="146" t="str">
        <f>IF(申込一覧表!B85="","",申込一覧表!B85)</f>
        <v/>
      </c>
      <c r="AL125" s="137">
        <v>120</v>
      </c>
      <c r="AM125" s="137" t="str">
        <f>IF(申込一覧表!AA125="","",申込一覧表!AA125)</f>
        <v/>
      </c>
      <c r="AN125" s="146" t="str">
        <f>IF(申込一覧表!B125="","",申込一覧表!B125)</f>
        <v/>
      </c>
    </row>
    <row r="126" spans="1:40">
      <c r="Z126" s="137">
        <v>81</v>
      </c>
      <c r="AA126" s="137" t="str">
        <f>IF(申込一覧表!AA86="","",申込一覧表!AA86)</f>
        <v/>
      </c>
      <c r="AB126" s="146" t="str">
        <f>IF(申込一覧表!B86="","",申込一覧表!B86)</f>
        <v/>
      </c>
      <c r="AL126" s="137">
        <v>121</v>
      </c>
      <c r="AM126" s="137" t="str">
        <f>IF(申込一覧表!AA126="","",申込一覧表!AA126)</f>
        <v/>
      </c>
      <c r="AN126" s="146" t="str">
        <f>IF(申込一覧表!B126="","",申込一覧表!B126)</f>
        <v/>
      </c>
    </row>
    <row r="127" spans="1:40">
      <c r="Z127" s="137">
        <v>82</v>
      </c>
      <c r="AA127" s="137" t="str">
        <f>IF(申込一覧表!AA87="","",申込一覧表!AA87)</f>
        <v/>
      </c>
      <c r="AB127" s="146" t="str">
        <f>IF(申込一覧表!B87="","",申込一覧表!B87)</f>
        <v/>
      </c>
      <c r="AL127" s="137">
        <v>122</v>
      </c>
      <c r="AM127" s="137" t="str">
        <f>IF(申込一覧表!AA127="","",申込一覧表!AA127)</f>
        <v/>
      </c>
      <c r="AN127" s="146" t="str">
        <f>IF(申込一覧表!B127="","",申込一覧表!B127)</f>
        <v/>
      </c>
    </row>
    <row r="128" spans="1:40">
      <c r="Z128" s="137">
        <v>83</v>
      </c>
      <c r="AA128" s="137" t="str">
        <f>IF(申込一覧表!AA88="","",申込一覧表!AA88)</f>
        <v/>
      </c>
      <c r="AB128" s="146" t="str">
        <f>IF(申込一覧表!B88="","",申込一覧表!B88)</f>
        <v/>
      </c>
      <c r="AL128" s="137">
        <v>123</v>
      </c>
      <c r="AM128" s="137" t="str">
        <f>IF(申込一覧表!AA128="","",申込一覧表!AA128)</f>
        <v/>
      </c>
      <c r="AN128" s="146" t="str">
        <f>IF(申込一覧表!B128="","",申込一覧表!B128)</f>
        <v/>
      </c>
    </row>
    <row r="129" spans="26:40">
      <c r="Z129" s="137">
        <v>84</v>
      </c>
      <c r="AA129" s="137" t="str">
        <f>IF(申込一覧表!AA89="","",申込一覧表!AA89)</f>
        <v/>
      </c>
      <c r="AB129" s="146" t="str">
        <f>IF(申込一覧表!B89="","",申込一覧表!B89)</f>
        <v/>
      </c>
      <c r="AL129" s="137">
        <v>124</v>
      </c>
      <c r="AM129" s="137" t="str">
        <f>IF(申込一覧表!AA129="","",申込一覧表!AA129)</f>
        <v/>
      </c>
      <c r="AN129" s="146" t="str">
        <f>IF(申込一覧表!B129="","",申込一覧表!B129)</f>
        <v/>
      </c>
    </row>
    <row r="130" spans="26:40">
      <c r="Z130" s="137">
        <v>85</v>
      </c>
      <c r="AA130" s="137" t="str">
        <f>IF(申込一覧表!AA90="","",申込一覧表!AA90)</f>
        <v/>
      </c>
      <c r="AB130" s="146" t="str">
        <f>IF(申込一覧表!B90="","",申込一覧表!B90)</f>
        <v/>
      </c>
      <c r="AL130" s="137">
        <v>125</v>
      </c>
      <c r="AM130" s="137" t="str">
        <f>IF(申込一覧表!AA130="","",申込一覧表!AA130)</f>
        <v/>
      </c>
      <c r="AN130" s="146" t="str">
        <f>IF(申込一覧表!B130="","",申込一覧表!B130)</f>
        <v/>
      </c>
    </row>
    <row r="131" spans="26:40">
      <c r="Z131" s="137">
        <v>86</v>
      </c>
      <c r="AA131" s="137" t="str">
        <f>IF(申込一覧表!AA91="","",申込一覧表!AA91)</f>
        <v/>
      </c>
      <c r="AB131" s="146" t="str">
        <f>IF(申込一覧表!B91="","",申込一覧表!B91)</f>
        <v/>
      </c>
      <c r="AL131" s="137">
        <v>126</v>
      </c>
      <c r="AM131" s="137" t="str">
        <f>IF(申込一覧表!AA131="","",申込一覧表!AA131)</f>
        <v/>
      </c>
      <c r="AN131" s="146" t="str">
        <f>IF(申込一覧表!B131="","",申込一覧表!B131)</f>
        <v/>
      </c>
    </row>
    <row r="132" spans="26:40">
      <c r="Z132" s="137">
        <v>87</v>
      </c>
      <c r="AA132" s="137" t="str">
        <f>IF(申込一覧表!AA92="","",申込一覧表!AA92)</f>
        <v/>
      </c>
      <c r="AB132" s="146" t="str">
        <f>IF(申込一覧表!B92="","",申込一覧表!B92)</f>
        <v/>
      </c>
      <c r="AL132" s="137">
        <v>127</v>
      </c>
      <c r="AM132" s="137" t="str">
        <f>IF(申込一覧表!AA132="","",申込一覧表!AA132)</f>
        <v/>
      </c>
      <c r="AN132" s="146" t="str">
        <f>IF(申込一覧表!B132="","",申込一覧表!B132)</f>
        <v/>
      </c>
    </row>
    <row r="133" spans="26:40">
      <c r="Z133" s="137">
        <v>88</v>
      </c>
      <c r="AA133" s="137" t="str">
        <f>IF(申込一覧表!AA93="","",申込一覧表!AA93)</f>
        <v/>
      </c>
      <c r="AB133" s="146" t="str">
        <f>IF(申込一覧表!B93="","",申込一覧表!B93)</f>
        <v/>
      </c>
      <c r="AL133" s="137">
        <v>128</v>
      </c>
      <c r="AM133" s="137" t="str">
        <f>IF(申込一覧表!AA133="","",申込一覧表!AA133)</f>
        <v/>
      </c>
      <c r="AN133" s="146" t="str">
        <f>IF(申込一覧表!B133="","",申込一覧表!B133)</f>
        <v/>
      </c>
    </row>
    <row r="134" spans="26:40">
      <c r="Z134" s="137">
        <v>89</v>
      </c>
      <c r="AA134" s="137" t="str">
        <f>IF(申込一覧表!AA94="","",申込一覧表!AA94)</f>
        <v/>
      </c>
      <c r="AB134" s="146" t="str">
        <f>IF(申込一覧表!B94="","",申込一覧表!B94)</f>
        <v/>
      </c>
      <c r="AL134" s="137">
        <v>129</v>
      </c>
      <c r="AM134" s="137" t="str">
        <f>IF(申込一覧表!AA134="","",申込一覧表!AA134)</f>
        <v/>
      </c>
      <c r="AN134" s="146" t="str">
        <f>IF(申込一覧表!B134="","",申込一覧表!B134)</f>
        <v/>
      </c>
    </row>
    <row r="135" spans="26:40">
      <c r="Z135" s="137">
        <v>90</v>
      </c>
      <c r="AA135" s="137" t="str">
        <f>IF(申込一覧表!AA95="","",申込一覧表!AA95)</f>
        <v/>
      </c>
      <c r="AB135" s="146" t="str">
        <f>IF(申込一覧表!B95="","",申込一覧表!B95)</f>
        <v/>
      </c>
      <c r="AL135" s="137">
        <v>130</v>
      </c>
      <c r="AM135" s="137" t="str">
        <f>IF(申込一覧表!AA135="","",申込一覧表!AA135)</f>
        <v/>
      </c>
      <c r="AN135" s="146" t="str">
        <f>IF(申込一覧表!B135="","",申込一覧表!B135)</f>
        <v/>
      </c>
    </row>
    <row r="136" spans="26:40">
      <c r="Z136" s="137">
        <v>91</v>
      </c>
      <c r="AA136" s="137" t="str">
        <f>IF(申込一覧表!AA96="","",申込一覧表!AA96)</f>
        <v/>
      </c>
      <c r="AB136" s="146" t="str">
        <f>IF(申込一覧表!B96="","",申込一覧表!B96)</f>
        <v/>
      </c>
      <c r="AL136" s="137">
        <v>131</v>
      </c>
      <c r="AM136" s="137" t="str">
        <f>IF(申込一覧表!AA136="","",申込一覧表!AA136)</f>
        <v/>
      </c>
      <c r="AN136" s="146" t="str">
        <f>IF(申込一覧表!B136="","",申込一覧表!B136)</f>
        <v/>
      </c>
    </row>
    <row r="137" spans="26:40">
      <c r="Z137" s="137">
        <v>92</v>
      </c>
      <c r="AA137" s="137" t="str">
        <f>IF(申込一覧表!AA97="","",申込一覧表!AA97)</f>
        <v/>
      </c>
      <c r="AB137" s="146" t="str">
        <f>IF(申込一覧表!B97="","",申込一覧表!B97)</f>
        <v/>
      </c>
      <c r="AL137" s="137">
        <v>132</v>
      </c>
      <c r="AM137" s="137" t="str">
        <f>IF(申込一覧表!AA137="","",申込一覧表!AA137)</f>
        <v/>
      </c>
      <c r="AN137" s="146" t="str">
        <f>IF(申込一覧表!B137="","",申込一覧表!B137)</f>
        <v/>
      </c>
    </row>
    <row r="138" spans="26:40">
      <c r="Z138" s="137">
        <v>93</v>
      </c>
      <c r="AA138" s="137" t="str">
        <f>IF(申込一覧表!AA98="","",申込一覧表!AA98)</f>
        <v/>
      </c>
      <c r="AB138" s="146" t="str">
        <f>IF(申込一覧表!B98="","",申込一覧表!B98)</f>
        <v/>
      </c>
      <c r="AL138" s="137">
        <v>133</v>
      </c>
      <c r="AM138" s="137" t="str">
        <f>IF(申込一覧表!AA138="","",申込一覧表!AA138)</f>
        <v/>
      </c>
      <c r="AN138" s="146" t="str">
        <f>IF(申込一覧表!B138="","",申込一覧表!B138)</f>
        <v/>
      </c>
    </row>
    <row r="139" spans="26:40">
      <c r="Z139" s="137">
        <v>94</v>
      </c>
      <c r="AA139" s="137" t="str">
        <f>IF(申込一覧表!AA99="","",申込一覧表!AA99)</f>
        <v/>
      </c>
      <c r="AB139" s="146" t="str">
        <f>IF(申込一覧表!B99="","",申込一覧表!B99)</f>
        <v/>
      </c>
      <c r="AL139" s="137">
        <v>134</v>
      </c>
      <c r="AM139" s="137" t="str">
        <f>IF(申込一覧表!AA139="","",申込一覧表!AA139)</f>
        <v/>
      </c>
      <c r="AN139" s="146" t="str">
        <f>IF(申込一覧表!B139="","",申込一覧表!B139)</f>
        <v/>
      </c>
    </row>
    <row r="140" spans="26:40">
      <c r="Z140" s="137">
        <v>95</v>
      </c>
      <c r="AA140" s="137" t="str">
        <f>IF(申込一覧表!AA100="","",申込一覧表!AA100)</f>
        <v/>
      </c>
      <c r="AB140" s="146" t="str">
        <f>IF(申込一覧表!B100="","",申込一覧表!B100)</f>
        <v/>
      </c>
      <c r="AL140" s="137">
        <v>135</v>
      </c>
      <c r="AM140" s="137" t="str">
        <f>IF(申込一覧表!AA140="","",申込一覧表!AA140)</f>
        <v/>
      </c>
      <c r="AN140" s="146" t="str">
        <f>IF(申込一覧表!B140="","",申込一覧表!B140)</f>
        <v/>
      </c>
    </row>
    <row r="141" spans="26:40">
      <c r="Z141" s="137">
        <v>96</v>
      </c>
      <c r="AA141" s="137" t="str">
        <f>IF(申込一覧表!AA101="","",申込一覧表!AA101)</f>
        <v/>
      </c>
      <c r="AB141" s="146" t="str">
        <f>IF(申込一覧表!B101="","",申込一覧表!B101)</f>
        <v/>
      </c>
      <c r="AL141" s="137">
        <v>136</v>
      </c>
      <c r="AM141" s="137" t="str">
        <f>IF(申込一覧表!AA141="","",申込一覧表!AA141)</f>
        <v/>
      </c>
      <c r="AN141" s="146" t="str">
        <f>IF(申込一覧表!B141="","",申込一覧表!B141)</f>
        <v/>
      </c>
    </row>
    <row r="142" spans="26:40">
      <c r="Z142" s="137">
        <v>97</v>
      </c>
      <c r="AA142" s="137" t="str">
        <f>IF(申込一覧表!AA102="","",申込一覧表!AA102)</f>
        <v/>
      </c>
      <c r="AB142" s="146" t="str">
        <f>IF(申込一覧表!B102="","",申込一覧表!B102)</f>
        <v/>
      </c>
      <c r="AL142" s="137">
        <v>137</v>
      </c>
      <c r="AM142" s="137" t="str">
        <f>IF(申込一覧表!AA142="","",申込一覧表!AA142)</f>
        <v/>
      </c>
      <c r="AN142" s="146" t="str">
        <f>IF(申込一覧表!B142="","",申込一覧表!B142)</f>
        <v/>
      </c>
    </row>
    <row r="143" spans="26:40">
      <c r="Z143" s="137">
        <v>98</v>
      </c>
      <c r="AA143" s="137" t="str">
        <f>IF(申込一覧表!AA103="","",申込一覧表!AA103)</f>
        <v/>
      </c>
      <c r="AB143" s="146" t="str">
        <f>IF(申込一覧表!B103="","",申込一覧表!B103)</f>
        <v/>
      </c>
      <c r="AL143" s="137">
        <v>138</v>
      </c>
      <c r="AM143" s="137" t="str">
        <f>IF(申込一覧表!AA143="","",申込一覧表!AA143)</f>
        <v/>
      </c>
      <c r="AN143" s="146" t="str">
        <f>IF(申込一覧表!B143="","",申込一覧表!B143)</f>
        <v/>
      </c>
    </row>
    <row r="144" spans="26:40">
      <c r="Z144" s="137">
        <v>99</v>
      </c>
      <c r="AA144" s="137" t="str">
        <f>IF(申込一覧表!AA104="","",申込一覧表!AA104)</f>
        <v/>
      </c>
      <c r="AB144" s="146" t="str">
        <f>IF(申込一覧表!B104="","",申込一覧表!B104)</f>
        <v/>
      </c>
      <c r="AL144" s="137">
        <v>139</v>
      </c>
      <c r="AM144" s="137" t="str">
        <f>IF(申込一覧表!AA144="","",申込一覧表!AA144)</f>
        <v/>
      </c>
      <c r="AN144" s="146" t="str">
        <f>IF(申込一覧表!B144="","",申込一覧表!B144)</f>
        <v/>
      </c>
    </row>
    <row r="145" spans="26:40">
      <c r="Z145" s="137">
        <v>100</v>
      </c>
      <c r="AA145" s="137" t="str">
        <f>IF(申込一覧表!AA105="","",申込一覧表!AA105)</f>
        <v/>
      </c>
      <c r="AB145" s="146" t="str">
        <f>IF(申込一覧表!B105="","",申込一覧表!B105)</f>
        <v/>
      </c>
      <c r="AL145" s="137">
        <v>140</v>
      </c>
      <c r="AM145" s="137" t="str">
        <f>IF(申込一覧表!AA145="","",申込一覧表!AA145)</f>
        <v/>
      </c>
      <c r="AN145" s="146" t="str">
        <f>IF(申込一覧表!B145="","",申込一覧表!B145)</f>
        <v/>
      </c>
    </row>
    <row r="146" spans="26:40">
      <c r="Z146" s="137">
        <v>101</v>
      </c>
      <c r="AA146" s="137" t="str">
        <f>IF(申込一覧表!AA106="","",申込一覧表!AA106)</f>
        <v/>
      </c>
      <c r="AB146" s="146" t="str">
        <f>IF(申込一覧表!B106="","",申込一覧表!B106)</f>
        <v/>
      </c>
      <c r="AL146" s="137">
        <v>141</v>
      </c>
      <c r="AM146" s="137" t="str">
        <f>IF(申込一覧表!AA146="","",申込一覧表!AA146)</f>
        <v/>
      </c>
      <c r="AN146" s="146" t="str">
        <f>IF(申込一覧表!B146="","",申込一覧表!B146)</f>
        <v/>
      </c>
    </row>
    <row r="147" spans="26:40">
      <c r="Z147" s="137">
        <v>102</v>
      </c>
      <c r="AA147" s="137" t="str">
        <f>IF(申込一覧表!AA107="","",申込一覧表!AA107)</f>
        <v/>
      </c>
      <c r="AB147" s="146" t="str">
        <f>IF(申込一覧表!B107="","",申込一覧表!B107)</f>
        <v/>
      </c>
      <c r="AL147" s="137">
        <v>142</v>
      </c>
      <c r="AM147" s="137" t="str">
        <f>IF(申込一覧表!AA147="","",申込一覧表!AA147)</f>
        <v/>
      </c>
      <c r="AN147" s="146" t="str">
        <f>IF(申込一覧表!B147="","",申込一覧表!B147)</f>
        <v/>
      </c>
    </row>
    <row r="148" spans="26:40">
      <c r="Z148" s="137">
        <v>103</v>
      </c>
      <c r="AA148" s="137" t="str">
        <f>IF(申込一覧表!AA108="","",申込一覧表!AA108)</f>
        <v/>
      </c>
      <c r="AB148" s="146" t="str">
        <f>IF(申込一覧表!B108="","",申込一覧表!B108)</f>
        <v/>
      </c>
      <c r="AL148" s="137">
        <v>143</v>
      </c>
      <c r="AM148" s="137" t="str">
        <f>IF(申込一覧表!AA148="","",申込一覧表!AA148)</f>
        <v/>
      </c>
      <c r="AN148" s="146" t="str">
        <f>IF(申込一覧表!B148="","",申込一覧表!B148)</f>
        <v/>
      </c>
    </row>
    <row r="149" spans="26:40">
      <c r="Z149" s="137">
        <v>104</v>
      </c>
      <c r="AA149" s="137" t="str">
        <f>IF(申込一覧表!AA109="","",申込一覧表!AA109)</f>
        <v/>
      </c>
      <c r="AB149" s="146" t="str">
        <f>IF(申込一覧表!B109="","",申込一覧表!B109)</f>
        <v/>
      </c>
      <c r="AL149" s="137">
        <v>144</v>
      </c>
      <c r="AM149" s="137" t="str">
        <f>IF(申込一覧表!AA149="","",申込一覧表!AA149)</f>
        <v/>
      </c>
      <c r="AN149" s="146" t="str">
        <f>IF(申込一覧表!B149="","",申込一覧表!B149)</f>
        <v/>
      </c>
    </row>
    <row r="150" spans="26:40">
      <c r="Z150" s="137">
        <v>105</v>
      </c>
      <c r="AA150" s="137" t="str">
        <f>IF(申込一覧表!AA110="","",申込一覧表!AA110)</f>
        <v/>
      </c>
      <c r="AB150" s="146" t="str">
        <f>IF(申込一覧表!B110="","",申込一覧表!B110)</f>
        <v/>
      </c>
      <c r="AL150" s="137">
        <v>145</v>
      </c>
      <c r="AM150" s="137" t="str">
        <f>IF(申込一覧表!AA150="","",申込一覧表!AA150)</f>
        <v/>
      </c>
      <c r="AN150" s="146" t="str">
        <f>IF(申込一覧表!B150="","",申込一覧表!B150)</f>
        <v/>
      </c>
    </row>
    <row r="151" spans="26:40">
      <c r="Z151" s="137">
        <v>106</v>
      </c>
      <c r="AA151" s="137" t="str">
        <f>IF(申込一覧表!AA111="","",申込一覧表!AA111)</f>
        <v/>
      </c>
      <c r="AB151" s="146" t="str">
        <f>IF(申込一覧表!B111="","",申込一覧表!B111)</f>
        <v/>
      </c>
      <c r="AL151" s="137">
        <v>146</v>
      </c>
      <c r="AM151" s="137" t="str">
        <f>IF(申込一覧表!AA151="","",申込一覧表!AA151)</f>
        <v/>
      </c>
      <c r="AN151" s="146" t="str">
        <f>IF(申込一覧表!B151="","",申込一覧表!B151)</f>
        <v/>
      </c>
    </row>
    <row r="152" spans="26:40">
      <c r="Z152" s="137">
        <v>107</v>
      </c>
      <c r="AA152" s="137" t="str">
        <f>IF(申込一覧表!AA112="","",申込一覧表!AA112)</f>
        <v/>
      </c>
      <c r="AB152" s="146" t="str">
        <f>IF(申込一覧表!B112="","",申込一覧表!B112)</f>
        <v/>
      </c>
      <c r="AL152" s="137">
        <v>147</v>
      </c>
      <c r="AM152" s="137" t="str">
        <f>IF(申込一覧表!AA152="","",申込一覧表!AA152)</f>
        <v/>
      </c>
      <c r="AN152" s="146" t="str">
        <f>IF(申込一覧表!B152="","",申込一覧表!B152)</f>
        <v/>
      </c>
    </row>
    <row r="153" spans="26:40">
      <c r="Z153" s="137">
        <v>108</v>
      </c>
      <c r="AA153" s="137" t="str">
        <f>IF(申込一覧表!AA113="","",申込一覧表!AA113)</f>
        <v/>
      </c>
      <c r="AB153" s="146" t="str">
        <f>IF(申込一覧表!B113="","",申込一覧表!B113)</f>
        <v/>
      </c>
      <c r="AL153" s="137">
        <v>148</v>
      </c>
      <c r="AM153" s="137" t="str">
        <f>IF(申込一覧表!AA153="","",申込一覧表!AA153)</f>
        <v/>
      </c>
      <c r="AN153" s="146" t="str">
        <f>IF(申込一覧表!B153="","",申込一覧表!B153)</f>
        <v/>
      </c>
    </row>
    <row r="154" spans="26:40">
      <c r="Z154" s="137">
        <v>109</v>
      </c>
      <c r="AA154" s="137" t="str">
        <f>IF(申込一覧表!AA114="","",申込一覧表!AA114)</f>
        <v/>
      </c>
      <c r="AB154" s="146" t="str">
        <f>IF(申込一覧表!B114="","",申込一覧表!B114)</f>
        <v/>
      </c>
      <c r="AL154" s="137">
        <v>149</v>
      </c>
      <c r="AM154" s="137" t="str">
        <f>IF(申込一覧表!AA154="","",申込一覧表!AA154)</f>
        <v/>
      </c>
      <c r="AN154" s="146" t="str">
        <f>IF(申込一覧表!B154="","",申込一覧表!B154)</f>
        <v/>
      </c>
    </row>
    <row r="155" spans="26:40">
      <c r="Z155" s="137">
        <v>110</v>
      </c>
      <c r="AA155" s="137" t="str">
        <f>IF(申込一覧表!AA115="","",申込一覧表!AA115)</f>
        <v/>
      </c>
      <c r="AB155" s="146" t="str">
        <f>IF(申込一覧表!B115="","",申込一覧表!B115)</f>
        <v/>
      </c>
      <c r="AL155" s="137">
        <v>150</v>
      </c>
      <c r="AM155" s="137" t="str">
        <f>IF(申込一覧表!AA155="","",申込一覧表!AA155)</f>
        <v/>
      </c>
      <c r="AN155" s="146" t="str">
        <f>IF(申込一覧表!B155="","",申込一覧表!B155)</f>
        <v/>
      </c>
    </row>
    <row r="156" spans="26:40">
      <c r="Z156" s="137">
        <v>111</v>
      </c>
      <c r="AA156" s="137" t="str">
        <f>IF(申込一覧表!AA116="","",申込一覧表!AA116)</f>
        <v/>
      </c>
      <c r="AB156" s="146" t="str">
        <f>IF(申込一覧表!B116="","",申込一覧表!B116)</f>
        <v/>
      </c>
      <c r="AL156" s="137">
        <v>151</v>
      </c>
      <c r="AM156" s="137" t="str">
        <f>IF(申込一覧表!AA156="","",申込一覧表!AA156)</f>
        <v/>
      </c>
      <c r="AN156" s="146" t="str">
        <f>IF(申込一覧表!B156="","",申込一覧表!B156)</f>
        <v/>
      </c>
    </row>
    <row r="157" spans="26:40">
      <c r="Z157" s="137">
        <v>112</v>
      </c>
      <c r="AA157" s="137" t="str">
        <f>IF(申込一覧表!AA117="","",申込一覧表!AA117)</f>
        <v/>
      </c>
      <c r="AB157" s="146" t="str">
        <f>IF(申込一覧表!B117="","",申込一覧表!B117)</f>
        <v/>
      </c>
      <c r="AL157" s="137">
        <v>152</v>
      </c>
      <c r="AM157" s="137" t="str">
        <f>IF(申込一覧表!AA157="","",申込一覧表!AA157)</f>
        <v/>
      </c>
      <c r="AN157" s="146" t="str">
        <f>IF(申込一覧表!B157="","",申込一覧表!B157)</f>
        <v/>
      </c>
    </row>
    <row r="158" spans="26:40">
      <c r="Z158" s="137">
        <v>113</v>
      </c>
      <c r="AA158" s="137" t="str">
        <f>IF(申込一覧表!AA118="","",申込一覧表!AA118)</f>
        <v/>
      </c>
      <c r="AB158" s="146" t="str">
        <f>IF(申込一覧表!B118="","",申込一覧表!B118)</f>
        <v/>
      </c>
      <c r="AL158" s="137">
        <v>153</v>
      </c>
      <c r="AM158" s="137" t="str">
        <f>IF(申込一覧表!AA158="","",申込一覧表!AA158)</f>
        <v/>
      </c>
      <c r="AN158" s="146" t="str">
        <f>IF(申込一覧表!B158="","",申込一覧表!B158)</f>
        <v/>
      </c>
    </row>
    <row r="159" spans="26:40">
      <c r="Z159" s="137">
        <v>114</v>
      </c>
      <c r="AA159" s="137" t="str">
        <f>IF(申込一覧表!AA119="","",申込一覧表!AA119)</f>
        <v/>
      </c>
      <c r="AB159" s="146" t="str">
        <f>IF(申込一覧表!B119="","",申込一覧表!B119)</f>
        <v/>
      </c>
      <c r="AL159" s="137">
        <v>154</v>
      </c>
      <c r="AM159" s="137" t="str">
        <f>IF(申込一覧表!AA159="","",申込一覧表!AA159)</f>
        <v/>
      </c>
      <c r="AN159" s="146" t="str">
        <f>IF(申込一覧表!B159="","",申込一覧表!B159)</f>
        <v/>
      </c>
    </row>
    <row r="160" spans="26:40">
      <c r="Z160" s="137">
        <v>115</v>
      </c>
      <c r="AA160" s="137" t="str">
        <f>IF(申込一覧表!AA120="","",申込一覧表!AA120)</f>
        <v/>
      </c>
      <c r="AB160" s="146" t="str">
        <f>IF(申込一覧表!B120="","",申込一覧表!B120)</f>
        <v/>
      </c>
      <c r="AL160" s="137">
        <v>155</v>
      </c>
      <c r="AM160" s="137" t="str">
        <f>IF(申込一覧表!AA160="","",申込一覧表!AA160)</f>
        <v/>
      </c>
      <c r="AN160" s="146" t="str">
        <f>IF(申込一覧表!B160="","",申込一覧表!B160)</f>
        <v/>
      </c>
    </row>
    <row r="161" spans="26:28">
      <c r="Z161" s="137">
        <v>116</v>
      </c>
      <c r="AA161" s="137" t="str">
        <f>IF(申込一覧表!AA121="","",申込一覧表!AA121)</f>
        <v/>
      </c>
      <c r="AB161" s="146" t="str">
        <f>IF(申込一覧表!B121="","",申込一覧表!B121)</f>
        <v/>
      </c>
    </row>
    <row r="162" spans="26:28">
      <c r="Z162" s="137">
        <v>117</v>
      </c>
      <c r="AA162" s="137" t="str">
        <f>IF(申込一覧表!AA122="","",申込一覧表!AA122)</f>
        <v/>
      </c>
      <c r="AB162" s="146" t="str">
        <f>IF(申込一覧表!B122="","",申込一覧表!B122)</f>
        <v/>
      </c>
    </row>
    <row r="163" spans="26:28">
      <c r="Z163" s="137">
        <v>118</v>
      </c>
      <c r="AA163" s="137" t="str">
        <f>IF(申込一覧表!AA123="","",申込一覧表!AA123)</f>
        <v/>
      </c>
      <c r="AB163" s="146" t="str">
        <f>IF(申込一覧表!B123="","",申込一覧表!B123)</f>
        <v/>
      </c>
    </row>
    <row r="164" spans="26:28">
      <c r="Z164" s="137">
        <v>119</v>
      </c>
      <c r="AA164" s="137" t="str">
        <f>IF(申込一覧表!AA124="","",申込一覧表!AA124)</f>
        <v/>
      </c>
      <c r="AB164" s="146" t="str">
        <f>IF(申込一覧表!B124="","",申込一覧表!B124)</f>
        <v/>
      </c>
    </row>
    <row r="165" spans="26:28">
      <c r="Z165" s="137">
        <v>120</v>
      </c>
      <c r="AA165" s="137" t="str">
        <f>IF(申込一覧表!AA125="","",申込一覧表!AA125)</f>
        <v/>
      </c>
      <c r="AB165" s="146" t="str">
        <f>IF(申込一覧表!B125="","",申込一覧表!B125)</f>
        <v/>
      </c>
    </row>
    <row r="166" spans="26:28">
      <c r="Z166" s="137">
        <v>121</v>
      </c>
      <c r="AA166" s="137" t="str">
        <f>IF(申込一覧表!AA126="","",申込一覧表!AA126)</f>
        <v/>
      </c>
      <c r="AB166" s="146" t="str">
        <f>IF(申込一覧表!B126="","",申込一覧表!B126)</f>
        <v/>
      </c>
    </row>
    <row r="167" spans="26:28">
      <c r="Z167" s="137">
        <v>122</v>
      </c>
      <c r="AA167" s="137" t="str">
        <f>IF(申込一覧表!AA127="","",申込一覧表!AA127)</f>
        <v/>
      </c>
      <c r="AB167" s="146" t="str">
        <f>IF(申込一覧表!B127="","",申込一覧表!B127)</f>
        <v/>
      </c>
    </row>
    <row r="168" spans="26:28">
      <c r="Z168" s="137">
        <v>123</v>
      </c>
      <c r="AA168" s="137" t="str">
        <f>IF(申込一覧表!AA128="","",申込一覧表!AA128)</f>
        <v/>
      </c>
      <c r="AB168" s="146" t="str">
        <f>IF(申込一覧表!B128="","",申込一覧表!B128)</f>
        <v/>
      </c>
    </row>
    <row r="169" spans="26:28">
      <c r="Z169" s="137">
        <v>124</v>
      </c>
      <c r="AA169" s="137" t="str">
        <f>IF(申込一覧表!AA129="","",申込一覧表!AA129)</f>
        <v/>
      </c>
      <c r="AB169" s="146" t="str">
        <f>IF(申込一覧表!B129="","",申込一覧表!B129)</f>
        <v/>
      </c>
    </row>
    <row r="170" spans="26:28">
      <c r="Z170" s="137">
        <v>125</v>
      </c>
      <c r="AA170" s="137" t="str">
        <f>IF(申込一覧表!AA130="","",申込一覧表!AA130)</f>
        <v/>
      </c>
      <c r="AB170" s="146" t="str">
        <f>IF(申込一覧表!B130="","",申込一覧表!B130)</f>
        <v/>
      </c>
    </row>
    <row r="171" spans="26:28">
      <c r="Z171" s="137">
        <v>126</v>
      </c>
      <c r="AA171" s="137" t="str">
        <f>IF(申込一覧表!AA131="","",申込一覧表!AA131)</f>
        <v/>
      </c>
      <c r="AB171" s="146" t="str">
        <f>IF(申込一覧表!B131="","",申込一覧表!B131)</f>
        <v/>
      </c>
    </row>
    <row r="172" spans="26:28">
      <c r="Z172" s="137">
        <v>127</v>
      </c>
      <c r="AA172" s="137" t="str">
        <f>IF(申込一覧表!AA132="","",申込一覧表!AA132)</f>
        <v/>
      </c>
      <c r="AB172" s="146" t="str">
        <f>IF(申込一覧表!B132="","",申込一覧表!B132)</f>
        <v/>
      </c>
    </row>
    <row r="173" spans="26:28">
      <c r="Z173" s="137">
        <v>128</v>
      </c>
      <c r="AA173" s="137" t="str">
        <f>IF(申込一覧表!AA133="","",申込一覧表!AA133)</f>
        <v/>
      </c>
      <c r="AB173" s="146" t="str">
        <f>IF(申込一覧表!B133="","",申込一覧表!B133)</f>
        <v/>
      </c>
    </row>
    <row r="174" spans="26:28">
      <c r="Z174" s="137">
        <v>129</v>
      </c>
      <c r="AA174" s="137" t="str">
        <f>IF(申込一覧表!AA134="","",申込一覧表!AA134)</f>
        <v/>
      </c>
      <c r="AB174" s="146" t="str">
        <f>IF(申込一覧表!B134="","",申込一覧表!B134)</f>
        <v/>
      </c>
    </row>
    <row r="175" spans="26:28">
      <c r="Z175" s="137">
        <v>130</v>
      </c>
      <c r="AA175" s="137" t="str">
        <f>IF(申込一覧表!AA135="","",申込一覧表!AA135)</f>
        <v/>
      </c>
      <c r="AB175" s="146" t="str">
        <f>IF(申込一覧表!B135="","",申込一覧表!B135)</f>
        <v/>
      </c>
    </row>
    <row r="176" spans="26:28">
      <c r="Z176" s="137">
        <v>131</v>
      </c>
      <c r="AA176" s="137" t="str">
        <f>IF(申込一覧表!AA136="","",申込一覧表!AA136)</f>
        <v/>
      </c>
      <c r="AB176" s="146" t="str">
        <f>IF(申込一覧表!B136="","",申込一覧表!B136)</f>
        <v/>
      </c>
    </row>
    <row r="177" spans="26:28">
      <c r="Z177" s="137">
        <v>132</v>
      </c>
      <c r="AA177" s="137" t="str">
        <f>IF(申込一覧表!AA137="","",申込一覧表!AA137)</f>
        <v/>
      </c>
      <c r="AB177" s="146" t="str">
        <f>IF(申込一覧表!B137="","",申込一覧表!B137)</f>
        <v/>
      </c>
    </row>
    <row r="178" spans="26:28">
      <c r="Z178" s="137">
        <v>133</v>
      </c>
      <c r="AA178" s="137" t="str">
        <f>IF(申込一覧表!AA138="","",申込一覧表!AA138)</f>
        <v/>
      </c>
      <c r="AB178" s="146" t="str">
        <f>IF(申込一覧表!B138="","",申込一覧表!B138)</f>
        <v/>
      </c>
    </row>
    <row r="179" spans="26:28">
      <c r="Z179" s="137">
        <v>134</v>
      </c>
      <c r="AA179" s="137" t="str">
        <f>IF(申込一覧表!AA139="","",申込一覧表!AA139)</f>
        <v/>
      </c>
      <c r="AB179" s="146" t="str">
        <f>IF(申込一覧表!B139="","",申込一覧表!B139)</f>
        <v/>
      </c>
    </row>
    <row r="180" spans="26:28">
      <c r="Z180" s="137">
        <v>135</v>
      </c>
      <c r="AA180" s="137" t="str">
        <f>IF(申込一覧表!AA140="","",申込一覧表!AA140)</f>
        <v/>
      </c>
      <c r="AB180" s="146" t="str">
        <f>IF(申込一覧表!B140="","",申込一覧表!B140)</f>
        <v/>
      </c>
    </row>
    <row r="181" spans="26:28">
      <c r="Z181" s="137">
        <v>136</v>
      </c>
      <c r="AA181" s="137" t="str">
        <f>IF(申込一覧表!AA141="","",申込一覧表!AA141)</f>
        <v/>
      </c>
      <c r="AB181" s="146" t="str">
        <f>IF(申込一覧表!B141="","",申込一覧表!B141)</f>
        <v/>
      </c>
    </row>
    <row r="182" spans="26:28">
      <c r="Z182" s="137">
        <v>137</v>
      </c>
      <c r="AA182" s="137" t="str">
        <f>IF(申込一覧表!AA142="","",申込一覧表!AA142)</f>
        <v/>
      </c>
      <c r="AB182" s="146" t="str">
        <f>IF(申込一覧表!B142="","",申込一覧表!B142)</f>
        <v/>
      </c>
    </row>
    <row r="183" spans="26:28">
      <c r="Z183" s="137">
        <v>138</v>
      </c>
      <c r="AA183" s="137" t="str">
        <f>IF(申込一覧表!AA143="","",申込一覧表!AA143)</f>
        <v/>
      </c>
      <c r="AB183" s="146" t="str">
        <f>IF(申込一覧表!B143="","",申込一覧表!B143)</f>
        <v/>
      </c>
    </row>
    <row r="184" spans="26:28">
      <c r="Z184" s="137">
        <v>139</v>
      </c>
      <c r="AA184" s="137" t="str">
        <f>IF(申込一覧表!AA144="","",申込一覧表!AA144)</f>
        <v/>
      </c>
      <c r="AB184" s="146" t="str">
        <f>IF(申込一覧表!B144="","",申込一覧表!B144)</f>
        <v/>
      </c>
    </row>
    <row r="185" spans="26:28">
      <c r="Z185" s="137">
        <v>140</v>
      </c>
      <c r="AA185" s="137" t="str">
        <f>IF(申込一覧表!AA145="","",申込一覧表!AA145)</f>
        <v/>
      </c>
      <c r="AB185" s="146" t="str">
        <f>IF(申込一覧表!B145="","",申込一覧表!B145)</f>
        <v/>
      </c>
    </row>
    <row r="186" spans="26:28">
      <c r="Z186" s="137">
        <v>141</v>
      </c>
      <c r="AA186" s="137" t="str">
        <f>IF(申込一覧表!AA146="","",申込一覧表!AA146)</f>
        <v/>
      </c>
      <c r="AB186" s="146" t="str">
        <f>IF(申込一覧表!B146="","",申込一覧表!B146)</f>
        <v/>
      </c>
    </row>
    <row r="187" spans="26:28">
      <c r="Z187" s="137">
        <v>142</v>
      </c>
      <c r="AA187" s="137" t="str">
        <f>IF(申込一覧表!AA147="","",申込一覧表!AA147)</f>
        <v/>
      </c>
      <c r="AB187" s="146" t="str">
        <f>IF(申込一覧表!B147="","",申込一覧表!B147)</f>
        <v/>
      </c>
    </row>
    <row r="188" spans="26:28">
      <c r="Z188" s="137">
        <v>143</v>
      </c>
      <c r="AA188" s="137" t="str">
        <f>IF(申込一覧表!AA148="","",申込一覧表!AA148)</f>
        <v/>
      </c>
      <c r="AB188" s="146" t="str">
        <f>IF(申込一覧表!B148="","",申込一覧表!B148)</f>
        <v/>
      </c>
    </row>
    <row r="189" spans="26:28">
      <c r="Z189" s="137">
        <v>144</v>
      </c>
      <c r="AA189" s="137" t="str">
        <f>IF(申込一覧表!AA149="","",申込一覧表!AA149)</f>
        <v/>
      </c>
      <c r="AB189" s="146" t="str">
        <f>IF(申込一覧表!B149="","",申込一覧表!B149)</f>
        <v/>
      </c>
    </row>
    <row r="190" spans="26:28">
      <c r="Z190" s="137">
        <v>145</v>
      </c>
      <c r="AA190" s="137" t="str">
        <f>IF(申込一覧表!AA150="","",申込一覧表!AA150)</f>
        <v/>
      </c>
      <c r="AB190" s="146" t="str">
        <f>IF(申込一覧表!B150="","",申込一覧表!B150)</f>
        <v/>
      </c>
    </row>
    <row r="191" spans="26:28">
      <c r="Z191" s="137">
        <v>146</v>
      </c>
      <c r="AA191" s="137" t="str">
        <f>IF(申込一覧表!AA151="","",申込一覧表!AA151)</f>
        <v/>
      </c>
      <c r="AB191" s="146" t="str">
        <f>IF(申込一覧表!B151="","",申込一覧表!B151)</f>
        <v/>
      </c>
    </row>
    <row r="192" spans="26:28">
      <c r="Z192" s="137">
        <v>147</v>
      </c>
      <c r="AA192" s="137" t="str">
        <f>IF(申込一覧表!AA152="","",申込一覧表!AA152)</f>
        <v/>
      </c>
      <c r="AB192" s="146" t="str">
        <f>IF(申込一覧表!B152="","",申込一覧表!B152)</f>
        <v/>
      </c>
    </row>
    <row r="193" spans="26:28">
      <c r="Z193" s="137">
        <v>148</v>
      </c>
      <c r="AA193" s="137" t="str">
        <f>IF(申込一覧表!AA153="","",申込一覧表!AA153)</f>
        <v/>
      </c>
      <c r="AB193" s="146" t="str">
        <f>IF(申込一覧表!B153="","",申込一覧表!B153)</f>
        <v/>
      </c>
    </row>
    <row r="194" spans="26:28">
      <c r="Z194" s="137">
        <v>149</v>
      </c>
      <c r="AA194" s="137" t="str">
        <f>IF(申込一覧表!AA154="","",申込一覧表!AA154)</f>
        <v/>
      </c>
      <c r="AB194" s="146" t="str">
        <f>IF(申込一覧表!B154="","",申込一覧表!B154)</f>
        <v/>
      </c>
    </row>
    <row r="195" spans="26:28">
      <c r="Z195" s="137">
        <v>150</v>
      </c>
      <c r="AA195" s="137" t="str">
        <f>IF(申込一覧表!AA155="","",申込一覧表!AA155)</f>
        <v/>
      </c>
      <c r="AB195" s="146" t="str">
        <f>IF(申込一覧表!B155="","",申込一覧表!B155)</f>
        <v/>
      </c>
    </row>
    <row r="196" spans="26:28">
      <c r="Z196" s="137">
        <v>151</v>
      </c>
      <c r="AA196" s="137" t="str">
        <f>IF(申込一覧表!AA156="","",申込一覧表!AA156)</f>
        <v/>
      </c>
      <c r="AB196" s="146" t="str">
        <f>IF(申込一覧表!B156="","",申込一覧表!B156)</f>
        <v/>
      </c>
    </row>
    <row r="197" spans="26:28">
      <c r="Z197" s="137">
        <v>152</v>
      </c>
      <c r="AA197" s="137" t="str">
        <f>IF(申込一覧表!AA157="","",申込一覧表!AA157)</f>
        <v/>
      </c>
      <c r="AB197" s="146" t="str">
        <f>IF(申込一覧表!B157="","",申込一覧表!B157)</f>
        <v/>
      </c>
    </row>
    <row r="198" spans="26:28">
      <c r="Z198" s="137">
        <v>153</v>
      </c>
      <c r="AA198" s="137" t="str">
        <f>IF(申込一覧表!AA158="","",申込一覧表!AA158)</f>
        <v/>
      </c>
      <c r="AB198" s="146" t="str">
        <f>IF(申込一覧表!B158="","",申込一覧表!B158)</f>
        <v/>
      </c>
    </row>
    <row r="199" spans="26:28">
      <c r="Z199" s="137">
        <v>154</v>
      </c>
      <c r="AA199" s="137" t="str">
        <f>IF(申込一覧表!AA159="","",申込一覧表!AA159)</f>
        <v/>
      </c>
      <c r="AB199" s="146" t="str">
        <f>IF(申込一覧表!B159="","",申込一覧表!B159)</f>
        <v/>
      </c>
    </row>
    <row r="200" spans="26:28">
      <c r="Z200" s="137">
        <v>155</v>
      </c>
      <c r="AA200" s="137" t="str">
        <f>IF(申込一覧表!AA160="","",申込一覧表!AA160)</f>
        <v/>
      </c>
      <c r="AB200" s="146" t="str">
        <f>IF(申込一覧表!B160="","",申込一覧表!B160)</f>
        <v/>
      </c>
    </row>
    <row r="201" spans="26:28">
      <c r="Z201" s="137">
        <v>156</v>
      </c>
      <c r="AA201" s="137" t="str">
        <f>IF(申込一覧表!AA161="","",申込一覧表!AA161)</f>
        <v/>
      </c>
      <c r="AB201" s="146" t="str">
        <f>IF(申込一覧表!B161="","",申込一覧表!B161)</f>
        <v/>
      </c>
    </row>
    <row r="202" spans="26:28">
      <c r="Z202" s="137">
        <v>157</v>
      </c>
      <c r="AA202" s="137" t="str">
        <f>IF(申込一覧表!AA162="","",申込一覧表!AA162)</f>
        <v/>
      </c>
      <c r="AB202" s="146" t="str">
        <f>IF(申込一覧表!B162="","",申込一覧表!B162)</f>
        <v/>
      </c>
    </row>
    <row r="203" spans="26:28">
      <c r="Z203" s="137">
        <v>158</v>
      </c>
      <c r="AA203" s="137" t="str">
        <f>IF(申込一覧表!AA163="","",申込一覧表!AA163)</f>
        <v/>
      </c>
      <c r="AB203" s="146" t="str">
        <f>IF(申込一覧表!B163="","",申込一覧表!B163)</f>
        <v/>
      </c>
    </row>
    <row r="204" spans="26:28">
      <c r="Z204" s="137">
        <v>159</v>
      </c>
      <c r="AA204" s="137" t="str">
        <f>IF(申込一覧表!AA164="","",申込一覧表!AA164)</f>
        <v/>
      </c>
      <c r="AB204" s="146" t="str">
        <f>IF(申込一覧表!B164="","",申込一覧表!B164)</f>
        <v/>
      </c>
    </row>
    <row r="205" spans="26:28">
      <c r="Z205" s="137">
        <v>160</v>
      </c>
      <c r="AA205" s="137" t="str">
        <f>IF(申込一覧表!AA165="","",申込一覧表!AA165)</f>
        <v/>
      </c>
      <c r="AB205" s="146" t="str">
        <f>IF(申込一覧表!B165="","",申込一覧表!B165)</f>
        <v/>
      </c>
    </row>
    <row r="206" spans="26:28">
      <c r="Z206" s="137">
        <v>161</v>
      </c>
      <c r="AA206" s="137" t="str">
        <f>IF(申込一覧表!AA166="","",申込一覧表!AA166)</f>
        <v/>
      </c>
      <c r="AB206" s="146" t="str">
        <f>IF(申込一覧表!B166="","",申込一覧表!B166)</f>
        <v/>
      </c>
    </row>
    <row r="207" spans="26:28">
      <c r="Z207" s="137">
        <v>162</v>
      </c>
      <c r="AA207" s="137" t="str">
        <f>IF(申込一覧表!AA167="","",申込一覧表!AA167)</f>
        <v/>
      </c>
      <c r="AB207" s="146" t="str">
        <f>IF(申込一覧表!B167="","",申込一覧表!B167)</f>
        <v/>
      </c>
    </row>
    <row r="208" spans="26:28">
      <c r="Z208" s="137">
        <v>163</v>
      </c>
      <c r="AA208" s="137" t="str">
        <f>IF(申込一覧表!AA168="","",申込一覧表!AA168)</f>
        <v/>
      </c>
      <c r="AB208" s="146" t="str">
        <f>IF(申込一覧表!B168="","",申込一覧表!B168)</f>
        <v/>
      </c>
    </row>
    <row r="209" spans="26:28">
      <c r="Z209" s="137">
        <v>164</v>
      </c>
      <c r="AA209" s="137" t="str">
        <f>IF(申込一覧表!AA169="","",申込一覧表!AA169)</f>
        <v/>
      </c>
      <c r="AB209" s="146" t="str">
        <f>IF(申込一覧表!B169="","",申込一覧表!B169)</f>
        <v/>
      </c>
    </row>
    <row r="210" spans="26:28">
      <c r="Z210" s="137">
        <v>165</v>
      </c>
      <c r="AA210" s="137" t="str">
        <f>IF(申込一覧表!AA170="","",申込一覧表!AA170)</f>
        <v/>
      </c>
      <c r="AB210" s="146" t="str">
        <f>IF(申込一覧表!B170="","",申込一覧表!B170)</f>
        <v/>
      </c>
    </row>
    <row r="211" spans="26:28">
      <c r="Z211" s="137">
        <v>166</v>
      </c>
      <c r="AA211" s="137" t="str">
        <f>IF(申込一覧表!AA171="","",申込一覧表!AA171)</f>
        <v/>
      </c>
      <c r="AB211" s="146" t="str">
        <f>IF(申込一覧表!B171="","",申込一覧表!B171)</f>
        <v/>
      </c>
    </row>
    <row r="212" spans="26:28">
      <c r="Z212" s="137">
        <v>167</v>
      </c>
      <c r="AA212" s="137" t="str">
        <f>IF(申込一覧表!AA172="","",申込一覧表!AA172)</f>
        <v/>
      </c>
      <c r="AB212" s="146" t="str">
        <f>IF(申込一覧表!B172="","",申込一覧表!B172)</f>
        <v/>
      </c>
    </row>
    <row r="213" spans="26:28">
      <c r="Z213" s="137">
        <v>168</v>
      </c>
      <c r="AA213" s="137" t="str">
        <f>IF(申込一覧表!AA173="","",申込一覧表!AA173)</f>
        <v/>
      </c>
      <c r="AB213" s="146" t="str">
        <f>IF(申込一覧表!B173="","",申込一覧表!B173)</f>
        <v/>
      </c>
    </row>
    <row r="214" spans="26:28">
      <c r="Z214" s="137">
        <v>169</v>
      </c>
      <c r="AA214" s="137" t="str">
        <f>IF(申込一覧表!AA174="","",申込一覧表!AA174)</f>
        <v/>
      </c>
      <c r="AB214" s="146" t="str">
        <f>IF(申込一覧表!B174="","",申込一覧表!B174)</f>
        <v/>
      </c>
    </row>
    <row r="215" spans="26:28">
      <c r="Z215" s="137">
        <v>170</v>
      </c>
      <c r="AA215" s="137" t="str">
        <f>IF(申込一覧表!AA175="","",申込一覧表!AA175)</f>
        <v/>
      </c>
      <c r="AB215" s="146" t="str">
        <f>IF(申込一覧表!B175="","",申込一覧表!B175)</f>
        <v/>
      </c>
    </row>
    <row r="216" spans="26:28">
      <c r="AA216" s="137" t="str">
        <f>IF(申込一覧表!AA168="","",申込一覧表!AA168)</f>
        <v/>
      </c>
      <c r="AB216" s="146" t="str">
        <f>IF(申込一覧表!B168="","",申込一覧表!B168)</f>
        <v/>
      </c>
    </row>
    <row r="217" spans="26:28">
      <c r="AA217" s="137" t="str">
        <f>IF(申込一覧表!AA169="","",申込一覧表!AA169)</f>
        <v/>
      </c>
      <c r="AB217" s="146" t="str">
        <f>IF(申込一覧表!B169="","",申込一覧表!B169)</f>
        <v/>
      </c>
    </row>
    <row r="218" spans="26:28">
      <c r="AA218" s="137" t="str">
        <f>IF(申込一覧表!AA170="","",申込一覧表!AA170)</f>
        <v/>
      </c>
      <c r="AB218" s="146" t="str">
        <f>IF(申込一覧表!B170="","",申込一覧表!B170)</f>
        <v/>
      </c>
    </row>
    <row r="219" spans="26:28">
      <c r="AA219" s="137" t="str">
        <f>IF(申込一覧表!AA171="","",申込一覧表!AA171)</f>
        <v/>
      </c>
      <c r="AB219" s="146" t="str">
        <f>IF(申込一覧表!B171="","",申込一覧表!B171)</f>
        <v/>
      </c>
    </row>
  </sheetData>
  <sheetProtection algorithmName="SHA-512" hashValue="JVb+D0GORD8HQPVc4dod+djLp09jo7ZERdB/le9LVFxfzAJbEFi6R6ToIzNuoKEW5jykHrZxpiKZlIdlbXMY5g==" saltValue="HIpcWomhIs+R5Yj6MUsSqg==" spinCount="100000" sheet="1" selectLockedCells="1"/>
  <mergeCells count="1880">
    <mergeCell ref="Y8:Y11"/>
    <mergeCell ref="AA8:AB8"/>
    <mergeCell ref="AC8:AD8"/>
    <mergeCell ref="AE8:AF8"/>
    <mergeCell ref="AG8:AH8"/>
    <mergeCell ref="AI8:AJ8"/>
    <mergeCell ref="AA9:AB9"/>
    <mergeCell ref="AC9:AD9"/>
    <mergeCell ref="AE9:AF9"/>
    <mergeCell ref="AG9:AH9"/>
    <mergeCell ref="AI9:AJ9"/>
    <mergeCell ref="AA10:AB10"/>
    <mergeCell ref="AC10:AD10"/>
    <mergeCell ref="AE10:AF10"/>
    <mergeCell ref="AG10:AH10"/>
    <mergeCell ref="AI10:AJ10"/>
    <mergeCell ref="AA11:AB11"/>
    <mergeCell ref="AC11:AD11"/>
    <mergeCell ref="AE11:AF11"/>
    <mergeCell ref="AG11:AH11"/>
    <mergeCell ref="AI11:AJ11"/>
    <mergeCell ref="K8:L8"/>
    <mergeCell ref="K9:L9"/>
    <mergeCell ref="K10:L10"/>
    <mergeCell ref="K11:L11"/>
    <mergeCell ref="M8:M11"/>
    <mergeCell ref="O8:P8"/>
    <mergeCell ref="Q8:R8"/>
    <mergeCell ref="S8:T8"/>
    <mergeCell ref="U8:V8"/>
    <mergeCell ref="W8:X8"/>
    <mergeCell ref="O9:P9"/>
    <mergeCell ref="Q9:R9"/>
    <mergeCell ref="S9:T9"/>
    <mergeCell ref="U9:V9"/>
    <mergeCell ref="W9:X9"/>
    <mergeCell ref="O10:P10"/>
    <mergeCell ref="Q10:R10"/>
    <mergeCell ref="S10:T10"/>
    <mergeCell ref="U10:V10"/>
    <mergeCell ref="W10:X10"/>
    <mergeCell ref="O11:P11"/>
    <mergeCell ref="Q11:R11"/>
    <mergeCell ref="S11:T11"/>
    <mergeCell ref="U11:V11"/>
    <mergeCell ref="W11:X11"/>
    <mergeCell ref="A8:A11"/>
    <mergeCell ref="C8:D8"/>
    <mergeCell ref="C9:D9"/>
    <mergeCell ref="C10:D10"/>
    <mergeCell ref="C11:D11"/>
    <mergeCell ref="E8:F8"/>
    <mergeCell ref="E9:F9"/>
    <mergeCell ref="E10:F10"/>
    <mergeCell ref="E11:F11"/>
    <mergeCell ref="G8:H8"/>
    <mergeCell ref="G9:H9"/>
    <mergeCell ref="G10:H10"/>
    <mergeCell ref="G11:H11"/>
    <mergeCell ref="I8:J8"/>
    <mergeCell ref="I9:J9"/>
    <mergeCell ref="I10:J10"/>
    <mergeCell ref="I11:J11"/>
    <mergeCell ref="AI12:AJ12"/>
    <mergeCell ref="AI13:AJ13"/>
    <mergeCell ref="AI14:AJ14"/>
    <mergeCell ref="AI15:AJ15"/>
    <mergeCell ref="M12:M15"/>
    <mergeCell ref="Y12:Y15"/>
    <mergeCell ref="W12:X12"/>
    <mergeCell ref="W13:X13"/>
    <mergeCell ref="W14:X14"/>
    <mergeCell ref="W15:X15"/>
    <mergeCell ref="AA12:AB12"/>
    <mergeCell ref="AA13:AB13"/>
    <mergeCell ref="AA14:AB14"/>
    <mergeCell ref="AA15:AB15"/>
    <mergeCell ref="AC12:AD12"/>
    <mergeCell ref="AC13:AD13"/>
    <mergeCell ref="AC14:AD14"/>
    <mergeCell ref="AC15:AD15"/>
    <mergeCell ref="AE12:AF12"/>
    <mergeCell ref="AE13:AF13"/>
    <mergeCell ref="AE14:AF14"/>
    <mergeCell ref="AE15:AF15"/>
    <mergeCell ref="AG12:AH12"/>
    <mergeCell ref="AG13:AH13"/>
    <mergeCell ref="AG14:AH14"/>
    <mergeCell ref="AG15:AH15"/>
    <mergeCell ref="K12:L12"/>
    <mergeCell ref="K13:L13"/>
    <mergeCell ref="K14:L14"/>
    <mergeCell ref="K15:L15"/>
    <mergeCell ref="O12:P12"/>
    <mergeCell ref="O13:P13"/>
    <mergeCell ref="O14:P14"/>
    <mergeCell ref="O15:P15"/>
    <mergeCell ref="Q12:R12"/>
    <mergeCell ref="Q13:R13"/>
    <mergeCell ref="Q14:R14"/>
    <mergeCell ref="Q15:R15"/>
    <mergeCell ref="S12:T12"/>
    <mergeCell ref="S13:T13"/>
    <mergeCell ref="S14:T14"/>
    <mergeCell ref="S15:T15"/>
    <mergeCell ref="U12:V12"/>
    <mergeCell ref="U13:V13"/>
    <mergeCell ref="U14:V14"/>
    <mergeCell ref="U15:V15"/>
    <mergeCell ref="A12:A15"/>
    <mergeCell ref="C12:D12"/>
    <mergeCell ref="C13:D13"/>
    <mergeCell ref="C14:D14"/>
    <mergeCell ref="C15:D15"/>
    <mergeCell ref="E12:F12"/>
    <mergeCell ref="E13:F13"/>
    <mergeCell ref="E14:F14"/>
    <mergeCell ref="E15:F15"/>
    <mergeCell ref="G12:H12"/>
    <mergeCell ref="G13:H13"/>
    <mergeCell ref="G14:H14"/>
    <mergeCell ref="G15:H15"/>
    <mergeCell ref="I12:J12"/>
    <mergeCell ref="I13:J13"/>
    <mergeCell ref="I14:J14"/>
    <mergeCell ref="I15:J15"/>
    <mergeCell ref="Y16:Y19"/>
    <mergeCell ref="AA16:AB16"/>
    <mergeCell ref="AC16:AD16"/>
    <mergeCell ref="AE16:AF16"/>
    <mergeCell ref="AG16:AH16"/>
    <mergeCell ref="AI16:AJ16"/>
    <mergeCell ref="AA17:AB17"/>
    <mergeCell ref="AC17:AD17"/>
    <mergeCell ref="AE17:AF17"/>
    <mergeCell ref="AG17:AH17"/>
    <mergeCell ref="AI17:AJ17"/>
    <mergeCell ref="AA18:AB18"/>
    <mergeCell ref="AC18:AD18"/>
    <mergeCell ref="AE18:AF18"/>
    <mergeCell ref="AG18:AH18"/>
    <mergeCell ref="AI18:AJ18"/>
    <mergeCell ref="AA19:AB19"/>
    <mergeCell ref="AC19:AD19"/>
    <mergeCell ref="AE19:AF19"/>
    <mergeCell ref="AG19:AH19"/>
    <mergeCell ref="AI19:AJ19"/>
    <mergeCell ref="M16:M19"/>
    <mergeCell ref="O16:P16"/>
    <mergeCell ref="Q16:R16"/>
    <mergeCell ref="S16:T16"/>
    <mergeCell ref="U16:V16"/>
    <mergeCell ref="W16:X16"/>
    <mergeCell ref="O17:P17"/>
    <mergeCell ref="Q17:R17"/>
    <mergeCell ref="S17:T17"/>
    <mergeCell ref="U17:V17"/>
    <mergeCell ref="W17:X17"/>
    <mergeCell ref="O18:P18"/>
    <mergeCell ref="Q18:R18"/>
    <mergeCell ref="S18:T18"/>
    <mergeCell ref="U18:V18"/>
    <mergeCell ref="W18:X18"/>
    <mergeCell ref="O19:P19"/>
    <mergeCell ref="Q19:R19"/>
    <mergeCell ref="S19:T19"/>
    <mergeCell ref="U19:V19"/>
    <mergeCell ref="W19:X19"/>
    <mergeCell ref="A16:A19"/>
    <mergeCell ref="C16:D16"/>
    <mergeCell ref="E16:F16"/>
    <mergeCell ref="G16:H16"/>
    <mergeCell ref="I16:J16"/>
    <mergeCell ref="K16:L16"/>
    <mergeCell ref="C17:D17"/>
    <mergeCell ref="E17:F17"/>
    <mergeCell ref="G17:H17"/>
    <mergeCell ref="I17:J17"/>
    <mergeCell ref="K17:L17"/>
    <mergeCell ref="C18:D18"/>
    <mergeCell ref="E18:F18"/>
    <mergeCell ref="G18:H18"/>
    <mergeCell ref="I18:J18"/>
    <mergeCell ref="K18:L18"/>
    <mergeCell ref="C19:D19"/>
    <mergeCell ref="E19:F19"/>
    <mergeCell ref="G19:H19"/>
    <mergeCell ref="I19:J19"/>
    <mergeCell ref="K19:L19"/>
    <mergeCell ref="Y24:Y27"/>
    <mergeCell ref="AA24:AB24"/>
    <mergeCell ref="AA25:AB25"/>
    <mergeCell ref="AA26:AB26"/>
    <mergeCell ref="AA27:AB27"/>
    <mergeCell ref="AC24:AD24"/>
    <mergeCell ref="AE24:AF24"/>
    <mergeCell ref="AG24:AH24"/>
    <mergeCell ref="AI24:AJ24"/>
    <mergeCell ref="AC25:AD25"/>
    <mergeCell ref="AE25:AF25"/>
    <mergeCell ref="AG25:AH25"/>
    <mergeCell ref="AI25:AJ25"/>
    <mergeCell ref="AC26:AD26"/>
    <mergeCell ref="AE26:AF26"/>
    <mergeCell ref="AG26:AH26"/>
    <mergeCell ref="AI26:AJ26"/>
    <mergeCell ref="AC27:AD27"/>
    <mergeCell ref="AE27:AF27"/>
    <mergeCell ref="AG27:AH27"/>
    <mergeCell ref="AI27:AJ27"/>
    <mergeCell ref="M24:M27"/>
    <mergeCell ref="O24:P24"/>
    <mergeCell ref="O25:P25"/>
    <mergeCell ref="O26:P26"/>
    <mergeCell ref="O27:P27"/>
    <mergeCell ref="Q24:R24"/>
    <mergeCell ref="S24:T24"/>
    <mergeCell ref="U24:V24"/>
    <mergeCell ref="W24:X24"/>
    <mergeCell ref="Q25:R25"/>
    <mergeCell ref="S25:T25"/>
    <mergeCell ref="U25:V25"/>
    <mergeCell ref="W25:X25"/>
    <mergeCell ref="Q26:R26"/>
    <mergeCell ref="S26:T26"/>
    <mergeCell ref="U26:V26"/>
    <mergeCell ref="W26:X26"/>
    <mergeCell ref="Q27:R27"/>
    <mergeCell ref="S27:T27"/>
    <mergeCell ref="U27:V27"/>
    <mergeCell ref="W27:X27"/>
    <mergeCell ref="A24:A27"/>
    <mergeCell ref="C24:D24"/>
    <mergeCell ref="C25:D25"/>
    <mergeCell ref="C26:D26"/>
    <mergeCell ref="C27:D27"/>
    <mergeCell ref="E24:F24"/>
    <mergeCell ref="G24:H24"/>
    <mergeCell ref="I24:J24"/>
    <mergeCell ref="K24:L24"/>
    <mergeCell ref="E25:F25"/>
    <mergeCell ref="G25:H25"/>
    <mergeCell ref="I25:J25"/>
    <mergeCell ref="K25:L25"/>
    <mergeCell ref="E26:F26"/>
    <mergeCell ref="G26:H26"/>
    <mergeCell ref="I26:J26"/>
    <mergeCell ref="K26:L26"/>
    <mergeCell ref="E27:F27"/>
    <mergeCell ref="G27:H27"/>
    <mergeCell ref="I27:J27"/>
    <mergeCell ref="K27:L27"/>
    <mergeCell ref="AI31:AJ31"/>
    <mergeCell ref="AI28:AJ28"/>
    <mergeCell ref="C29:D29"/>
    <mergeCell ref="E29:F29"/>
    <mergeCell ref="G29:H29"/>
    <mergeCell ref="I29:J29"/>
    <mergeCell ref="K29:L29"/>
    <mergeCell ref="O29:P29"/>
    <mergeCell ref="Q29:R29"/>
    <mergeCell ref="S29:T29"/>
    <mergeCell ref="U29:V29"/>
    <mergeCell ref="W29:X29"/>
    <mergeCell ref="AA29:AB29"/>
    <mergeCell ref="AC29:AD29"/>
    <mergeCell ref="AE29:AF29"/>
    <mergeCell ref="AG29:AH29"/>
    <mergeCell ref="AI29:AJ29"/>
    <mergeCell ref="C30:D30"/>
    <mergeCell ref="E30:F30"/>
    <mergeCell ref="G30:H30"/>
    <mergeCell ref="I30:J30"/>
    <mergeCell ref="K30:L30"/>
    <mergeCell ref="O30:P30"/>
    <mergeCell ref="Q30:R30"/>
    <mergeCell ref="S30:T30"/>
    <mergeCell ref="U30:V30"/>
    <mergeCell ref="W30:X30"/>
    <mergeCell ref="AA30:AB30"/>
    <mergeCell ref="AC30:AD30"/>
    <mergeCell ref="AE30:AF30"/>
    <mergeCell ref="AG30:AH30"/>
    <mergeCell ref="AI30:AJ30"/>
    <mergeCell ref="A28:A31"/>
    <mergeCell ref="C28:D28"/>
    <mergeCell ref="E28:F28"/>
    <mergeCell ref="G28:H28"/>
    <mergeCell ref="I28:J28"/>
    <mergeCell ref="K28:L28"/>
    <mergeCell ref="M28:M31"/>
    <mergeCell ref="O28:P28"/>
    <mergeCell ref="Q28:R28"/>
    <mergeCell ref="S28:T28"/>
    <mergeCell ref="U28:V28"/>
    <mergeCell ref="W28:X28"/>
    <mergeCell ref="Y28:Y31"/>
    <mergeCell ref="AA28:AB28"/>
    <mergeCell ref="AC28:AD28"/>
    <mergeCell ref="AE28:AF28"/>
    <mergeCell ref="AG28:AH28"/>
    <mergeCell ref="C31:D31"/>
    <mergeCell ref="E31:F31"/>
    <mergeCell ref="G31:H31"/>
    <mergeCell ref="I31:J31"/>
    <mergeCell ref="K31:L31"/>
    <mergeCell ref="O31:P31"/>
    <mergeCell ref="Q31:R31"/>
    <mergeCell ref="S31:T31"/>
    <mergeCell ref="U31:V31"/>
    <mergeCell ref="W31:X31"/>
    <mergeCell ref="AA31:AB31"/>
    <mergeCell ref="AC31:AD31"/>
    <mergeCell ref="AE31:AF31"/>
    <mergeCell ref="AG31:AH31"/>
    <mergeCell ref="M32:M35"/>
    <mergeCell ref="O32:P32"/>
    <mergeCell ref="Q32:R32"/>
    <mergeCell ref="S32:T32"/>
    <mergeCell ref="U32:V32"/>
    <mergeCell ref="W32:X32"/>
    <mergeCell ref="O33:P33"/>
    <mergeCell ref="Q33:R33"/>
    <mergeCell ref="S33:T33"/>
    <mergeCell ref="U33:V33"/>
    <mergeCell ref="W33:X33"/>
    <mergeCell ref="O34:P34"/>
    <mergeCell ref="Q34:R34"/>
    <mergeCell ref="S34:T34"/>
    <mergeCell ref="U34:V34"/>
    <mergeCell ref="W34:X34"/>
    <mergeCell ref="O35:P35"/>
    <mergeCell ref="Q35:R35"/>
    <mergeCell ref="S35:T35"/>
    <mergeCell ref="U35:V35"/>
    <mergeCell ref="W35:X35"/>
    <mergeCell ref="A32:A35"/>
    <mergeCell ref="C32:D32"/>
    <mergeCell ref="E32:F32"/>
    <mergeCell ref="G32:H32"/>
    <mergeCell ref="I32:J32"/>
    <mergeCell ref="K32:L32"/>
    <mergeCell ref="C33:D33"/>
    <mergeCell ref="E33:F33"/>
    <mergeCell ref="G33:H33"/>
    <mergeCell ref="I33:J33"/>
    <mergeCell ref="K33:L33"/>
    <mergeCell ref="C34:D34"/>
    <mergeCell ref="E34:F34"/>
    <mergeCell ref="G34:H34"/>
    <mergeCell ref="I34:J34"/>
    <mergeCell ref="K34:L34"/>
    <mergeCell ref="C35:D35"/>
    <mergeCell ref="E35:F35"/>
    <mergeCell ref="G35:H35"/>
    <mergeCell ref="I35:J35"/>
    <mergeCell ref="K35:L35"/>
    <mergeCell ref="O37:P37"/>
    <mergeCell ref="Q37:R37"/>
    <mergeCell ref="S37:T37"/>
    <mergeCell ref="U37:V37"/>
    <mergeCell ref="W37:X37"/>
    <mergeCell ref="O38:P38"/>
    <mergeCell ref="Q38:R38"/>
    <mergeCell ref="S38:T38"/>
    <mergeCell ref="U38:V38"/>
    <mergeCell ref="W38:X38"/>
    <mergeCell ref="O39:P39"/>
    <mergeCell ref="Q39:R39"/>
    <mergeCell ref="S39:T39"/>
    <mergeCell ref="U39:V39"/>
    <mergeCell ref="W39:X39"/>
    <mergeCell ref="A36:A39"/>
    <mergeCell ref="C36:D36"/>
    <mergeCell ref="C37:D37"/>
    <mergeCell ref="C38:D38"/>
    <mergeCell ref="C39:D39"/>
    <mergeCell ref="E36:F36"/>
    <mergeCell ref="E37:F37"/>
    <mergeCell ref="E38:F38"/>
    <mergeCell ref="E39:F39"/>
    <mergeCell ref="G36:H36"/>
    <mergeCell ref="G37:H37"/>
    <mergeCell ref="G38:H38"/>
    <mergeCell ref="G39:H39"/>
    <mergeCell ref="I36:J36"/>
    <mergeCell ref="I37:J37"/>
    <mergeCell ref="I38:J38"/>
    <mergeCell ref="I39:J39"/>
    <mergeCell ref="AI43:AJ43"/>
    <mergeCell ref="AI40:AJ40"/>
    <mergeCell ref="C41:D41"/>
    <mergeCell ref="E41:F41"/>
    <mergeCell ref="G41:H41"/>
    <mergeCell ref="I41:J41"/>
    <mergeCell ref="K41:L41"/>
    <mergeCell ref="O41:P41"/>
    <mergeCell ref="Q41:R41"/>
    <mergeCell ref="S41:T41"/>
    <mergeCell ref="U41:V41"/>
    <mergeCell ref="W41:X41"/>
    <mergeCell ref="AA41:AB41"/>
    <mergeCell ref="AC41:AD41"/>
    <mergeCell ref="AE41:AF41"/>
    <mergeCell ref="AG41:AH41"/>
    <mergeCell ref="AI41:AJ41"/>
    <mergeCell ref="C42:D42"/>
    <mergeCell ref="E42:F42"/>
    <mergeCell ref="G42:H42"/>
    <mergeCell ref="I42:J42"/>
    <mergeCell ref="K42:L42"/>
    <mergeCell ref="O42:P42"/>
    <mergeCell ref="Q42:R42"/>
    <mergeCell ref="S42:T42"/>
    <mergeCell ref="U42:V42"/>
    <mergeCell ref="W42:X42"/>
    <mergeCell ref="AA42:AB42"/>
    <mergeCell ref="AC42:AD42"/>
    <mergeCell ref="AE42:AF42"/>
    <mergeCell ref="AG42:AH42"/>
    <mergeCell ref="AI42:AJ42"/>
    <mergeCell ref="A40:A43"/>
    <mergeCell ref="C40:D40"/>
    <mergeCell ref="E40:F40"/>
    <mergeCell ref="G40:H40"/>
    <mergeCell ref="I40:J40"/>
    <mergeCell ref="K40:L40"/>
    <mergeCell ref="M40:M43"/>
    <mergeCell ref="O40:P40"/>
    <mergeCell ref="Q40:R40"/>
    <mergeCell ref="S40:T40"/>
    <mergeCell ref="U40:V40"/>
    <mergeCell ref="W40:X40"/>
    <mergeCell ref="Y40:Y43"/>
    <mergeCell ref="AA40:AB40"/>
    <mergeCell ref="AC40:AD40"/>
    <mergeCell ref="AE40:AF40"/>
    <mergeCell ref="AG40:AH40"/>
    <mergeCell ref="C43:D43"/>
    <mergeCell ref="E43:F43"/>
    <mergeCell ref="G43:H43"/>
    <mergeCell ref="I43:J43"/>
    <mergeCell ref="K43:L43"/>
    <mergeCell ref="O43:P43"/>
    <mergeCell ref="Q43:R43"/>
    <mergeCell ref="S43:T43"/>
    <mergeCell ref="U43:V43"/>
    <mergeCell ref="W43:X43"/>
    <mergeCell ref="AA43:AB43"/>
    <mergeCell ref="AC43:AD43"/>
    <mergeCell ref="AE43:AF43"/>
    <mergeCell ref="AG43:AH43"/>
    <mergeCell ref="C47:D47"/>
    <mergeCell ref="E47:F47"/>
    <mergeCell ref="G47:H47"/>
    <mergeCell ref="I47:J47"/>
    <mergeCell ref="K47:L47"/>
    <mergeCell ref="O47:P47"/>
    <mergeCell ref="Q47:R47"/>
    <mergeCell ref="S47:T47"/>
    <mergeCell ref="U47:V47"/>
    <mergeCell ref="W47:X47"/>
    <mergeCell ref="C46:D46"/>
    <mergeCell ref="E46:F46"/>
    <mergeCell ref="G46:H46"/>
    <mergeCell ref="I46:J46"/>
    <mergeCell ref="K46:L46"/>
    <mergeCell ref="O46:P46"/>
    <mergeCell ref="Q46:R46"/>
    <mergeCell ref="U44:V44"/>
    <mergeCell ref="W44:X44"/>
    <mergeCell ref="C45:D45"/>
    <mergeCell ref="E45:F45"/>
    <mergeCell ref="G45:H45"/>
    <mergeCell ref="I45:J45"/>
    <mergeCell ref="K45:L45"/>
    <mergeCell ref="O45:P45"/>
    <mergeCell ref="Q45:R45"/>
    <mergeCell ref="S45:T45"/>
    <mergeCell ref="U45:V45"/>
    <mergeCell ref="W45:X45"/>
    <mergeCell ref="S46:T46"/>
    <mergeCell ref="U46:V46"/>
    <mergeCell ref="W46:X46"/>
    <mergeCell ref="W5:X5"/>
    <mergeCell ref="C7:D7"/>
    <mergeCell ref="E7:F7"/>
    <mergeCell ref="G7:H7"/>
    <mergeCell ref="I7:J7"/>
    <mergeCell ref="K7:L7"/>
    <mergeCell ref="O7:P7"/>
    <mergeCell ref="K36:L36"/>
    <mergeCell ref="K37:L37"/>
    <mergeCell ref="K38:L38"/>
    <mergeCell ref="K39:L39"/>
    <mergeCell ref="M36:M39"/>
    <mergeCell ref="O36:P36"/>
    <mergeCell ref="Q36:R36"/>
    <mergeCell ref="S36:T36"/>
    <mergeCell ref="U36:V36"/>
    <mergeCell ref="W36:X36"/>
    <mergeCell ref="A1:K1"/>
    <mergeCell ref="M1:X1"/>
    <mergeCell ref="A5:B7"/>
    <mergeCell ref="C5:D5"/>
    <mergeCell ref="E5:F5"/>
    <mergeCell ref="G5:H5"/>
    <mergeCell ref="I5:J5"/>
    <mergeCell ref="K5:L5"/>
    <mergeCell ref="M5:N7"/>
    <mergeCell ref="O5:P5"/>
    <mergeCell ref="A60:A63"/>
    <mergeCell ref="C60:D60"/>
    <mergeCell ref="E60:F60"/>
    <mergeCell ref="G60:H60"/>
    <mergeCell ref="I60:J60"/>
    <mergeCell ref="K60:L60"/>
    <mergeCell ref="Q5:R5"/>
    <mergeCell ref="S5:T5"/>
    <mergeCell ref="U5:V5"/>
    <mergeCell ref="S60:T60"/>
    <mergeCell ref="U60:V60"/>
    <mergeCell ref="C61:D61"/>
    <mergeCell ref="E61:F61"/>
    <mergeCell ref="G61:H61"/>
    <mergeCell ref="I61:J61"/>
    <mergeCell ref="K61:L61"/>
    <mergeCell ref="O61:P61"/>
    <mergeCell ref="M60:M63"/>
    <mergeCell ref="O60:P60"/>
    <mergeCell ref="Q62:R62"/>
    <mergeCell ref="S62:T62"/>
    <mergeCell ref="U62:V62"/>
    <mergeCell ref="A56:A59"/>
    <mergeCell ref="C56:D56"/>
    <mergeCell ref="A44:A47"/>
    <mergeCell ref="C44:D44"/>
    <mergeCell ref="E44:F44"/>
    <mergeCell ref="G44:H44"/>
    <mergeCell ref="I44:J44"/>
    <mergeCell ref="K44:L44"/>
    <mergeCell ref="M44:M47"/>
    <mergeCell ref="O44:P44"/>
    <mergeCell ref="W60:X60"/>
    <mergeCell ref="Q61:R61"/>
    <mergeCell ref="S61:T61"/>
    <mergeCell ref="U61:V61"/>
    <mergeCell ref="W61:X61"/>
    <mergeCell ref="Q7:R7"/>
    <mergeCell ref="S7:T7"/>
    <mergeCell ref="U7:V7"/>
    <mergeCell ref="W7:X7"/>
    <mergeCell ref="Q60:R60"/>
    <mergeCell ref="W56:X56"/>
    <mergeCell ref="W57:X57"/>
    <mergeCell ref="W58:X58"/>
    <mergeCell ref="W59:X59"/>
    <mergeCell ref="S52:T52"/>
    <mergeCell ref="U52:V52"/>
    <mergeCell ref="W52:X52"/>
    <mergeCell ref="S53:T53"/>
    <mergeCell ref="U53:V53"/>
    <mergeCell ref="W53:X53"/>
    <mergeCell ref="S54:T54"/>
    <mergeCell ref="U54:V54"/>
    <mergeCell ref="W54:X54"/>
    <mergeCell ref="S44:T44"/>
    <mergeCell ref="Q44:R44"/>
    <mergeCell ref="U65:V65"/>
    <mergeCell ref="W65:X65"/>
    <mergeCell ref="Q63:R63"/>
    <mergeCell ref="S63:T63"/>
    <mergeCell ref="U63:V63"/>
    <mergeCell ref="W63:X63"/>
    <mergeCell ref="W62:X62"/>
    <mergeCell ref="C63:D63"/>
    <mergeCell ref="E63:F63"/>
    <mergeCell ref="G63:H63"/>
    <mergeCell ref="I63:J63"/>
    <mergeCell ref="K63:L63"/>
    <mergeCell ref="O63:P63"/>
    <mergeCell ref="C62:D62"/>
    <mergeCell ref="E62:F62"/>
    <mergeCell ref="G62:H62"/>
    <mergeCell ref="I62:J62"/>
    <mergeCell ref="K62:L62"/>
    <mergeCell ref="O62:P62"/>
    <mergeCell ref="C65:D65"/>
    <mergeCell ref="M56:M59"/>
    <mergeCell ref="O56:P56"/>
    <mergeCell ref="Q56:R56"/>
    <mergeCell ref="S56:T56"/>
    <mergeCell ref="U56:V56"/>
    <mergeCell ref="C55:D55"/>
    <mergeCell ref="C59:D59"/>
    <mergeCell ref="E59:F59"/>
    <mergeCell ref="G59:H59"/>
    <mergeCell ref="W66:X66"/>
    <mergeCell ref="C67:D67"/>
    <mergeCell ref="E67:F67"/>
    <mergeCell ref="G67:H67"/>
    <mergeCell ref="I67:J67"/>
    <mergeCell ref="K67:L67"/>
    <mergeCell ref="O67:P67"/>
    <mergeCell ref="C66:D66"/>
    <mergeCell ref="E66:F66"/>
    <mergeCell ref="G66:H66"/>
    <mergeCell ref="I66:J66"/>
    <mergeCell ref="K66:L66"/>
    <mergeCell ref="O66:P66"/>
    <mergeCell ref="E65:F65"/>
    <mergeCell ref="G65:H65"/>
    <mergeCell ref="I65:J65"/>
    <mergeCell ref="K65:L65"/>
    <mergeCell ref="O65:P65"/>
    <mergeCell ref="M64:M67"/>
    <mergeCell ref="O64:P64"/>
    <mergeCell ref="Q64:R64"/>
    <mergeCell ref="C64:D64"/>
    <mergeCell ref="E64:F64"/>
    <mergeCell ref="G64:H64"/>
    <mergeCell ref="I64:J64"/>
    <mergeCell ref="K64:L64"/>
    <mergeCell ref="S64:T64"/>
    <mergeCell ref="U64:V64"/>
    <mergeCell ref="W64:X64"/>
    <mergeCell ref="Q65:R65"/>
    <mergeCell ref="S65:T65"/>
    <mergeCell ref="W68:X68"/>
    <mergeCell ref="Q69:R69"/>
    <mergeCell ref="S69:T69"/>
    <mergeCell ref="U69:V69"/>
    <mergeCell ref="W69:X69"/>
    <mergeCell ref="Q67:R67"/>
    <mergeCell ref="S67:T67"/>
    <mergeCell ref="U67:V67"/>
    <mergeCell ref="W67:X67"/>
    <mergeCell ref="Q68:R68"/>
    <mergeCell ref="A68:A71"/>
    <mergeCell ref="C68:D68"/>
    <mergeCell ref="E68:F68"/>
    <mergeCell ref="G68:H68"/>
    <mergeCell ref="I68:J68"/>
    <mergeCell ref="K68:L68"/>
    <mergeCell ref="Q66:R66"/>
    <mergeCell ref="S66:T66"/>
    <mergeCell ref="U66:V66"/>
    <mergeCell ref="A64:A67"/>
    <mergeCell ref="S68:T68"/>
    <mergeCell ref="U68:V68"/>
    <mergeCell ref="C69:D69"/>
    <mergeCell ref="E69:F69"/>
    <mergeCell ref="G69:H69"/>
    <mergeCell ref="I69:J69"/>
    <mergeCell ref="K69:L69"/>
    <mergeCell ref="O69:P69"/>
    <mergeCell ref="M68:M71"/>
    <mergeCell ref="O68:P68"/>
    <mergeCell ref="Q70:R70"/>
    <mergeCell ref="S70:T70"/>
    <mergeCell ref="W73:X73"/>
    <mergeCell ref="Q71:R71"/>
    <mergeCell ref="S71:T71"/>
    <mergeCell ref="U71:V71"/>
    <mergeCell ref="W71:X71"/>
    <mergeCell ref="W70:X70"/>
    <mergeCell ref="C71:D71"/>
    <mergeCell ref="E71:F71"/>
    <mergeCell ref="G71:H71"/>
    <mergeCell ref="I71:J71"/>
    <mergeCell ref="K71:L71"/>
    <mergeCell ref="O71:P71"/>
    <mergeCell ref="C70:D70"/>
    <mergeCell ref="E70:F70"/>
    <mergeCell ref="G70:H70"/>
    <mergeCell ref="I70:J70"/>
    <mergeCell ref="K70:L70"/>
    <mergeCell ref="O70:P70"/>
    <mergeCell ref="U70:V70"/>
    <mergeCell ref="C73:D73"/>
    <mergeCell ref="W74:X74"/>
    <mergeCell ref="C75:D75"/>
    <mergeCell ref="E75:F75"/>
    <mergeCell ref="G75:H75"/>
    <mergeCell ref="I75:J75"/>
    <mergeCell ref="K75:L75"/>
    <mergeCell ref="O75:P75"/>
    <mergeCell ref="C74:D74"/>
    <mergeCell ref="E74:F74"/>
    <mergeCell ref="G74:H74"/>
    <mergeCell ref="I74:J74"/>
    <mergeCell ref="K74:L74"/>
    <mergeCell ref="O74:P74"/>
    <mergeCell ref="E73:F73"/>
    <mergeCell ref="G73:H73"/>
    <mergeCell ref="I73:J73"/>
    <mergeCell ref="K73:L73"/>
    <mergeCell ref="O73:P73"/>
    <mergeCell ref="M72:M75"/>
    <mergeCell ref="O72:P72"/>
    <mergeCell ref="Q72:R72"/>
    <mergeCell ref="C72:D72"/>
    <mergeCell ref="E72:F72"/>
    <mergeCell ref="G72:H72"/>
    <mergeCell ref="I72:J72"/>
    <mergeCell ref="K72:L72"/>
    <mergeCell ref="S72:T72"/>
    <mergeCell ref="U72:V72"/>
    <mergeCell ref="W72:X72"/>
    <mergeCell ref="Q73:R73"/>
    <mergeCell ref="S73:T73"/>
    <mergeCell ref="U73:V73"/>
    <mergeCell ref="W76:X76"/>
    <mergeCell ref="Q77:R77"/>
    <mergeCell ref="S77:T77"/>
    <mergeCell ref="U77:V77"/>
    <mergeCell ref="W77:X77"/>
    <mergeCell ref="Q75:R75"/>
    <mergeCell ref="S75:T75"/>
    <mergeCell ref="U75:V75"/>
    <mergeCell ref="W75:X75"/>
    <mergeCell ref="Q76:R76"/>
    <mergeCell ref="A76:A79"/>
    <mergeCell ref="C76:D76"/>
    <mergeCell ref="E76:F76"/>
    <mergeCell ref="G76:H76"/>
    <mergeCell ref="I76:J76"/>
    <mergeCell ref="K76:L76"/>
    <mergeCell ref="Q74:R74"/>
    <mergeCell ref="S74:T74"/>
    <mergeCell ref="U74:V74"/>
    <mergeCell ref="A72:A75"/>
    <mergeCell ref="S76:T76"/>
    <mergeCell ref="U76:V76"/>
    <mergeCell ref="C77:D77"/>
    <mergeCell ref="E77:F77"/>
    <mergeCell ref="G77:H77"/>
    <mergeCell ref="I77:J77"/>
    <mergeCell ref="K77:L77"/>
    <mergeCell ref="O77:P77"/>
    <mergeCell ref="M76:M79"/>
    <mergeCell ref="O76:P76"/>
    <mergeCell ref="Q78:R78"/>
    <mergeCell ref="S78:T78"/>
    <mergeCell ref="W81:X81"/>
    <mergeCell ref="Q79:R79"/>
    <mergeCell ref="S79:T79"/>
    <mergeCell ref="U79:V79"/>
    <mergeCell ref="W79:X79"/>
    <mergeCell ref="W78:X78"/>
    <mergeCell ref="C79:D79"/>
    <mergeCell ref="E79:F79"/>
    <mergeCell ref="G79:H79"/>
    <mergeCell ref="I79:J79"/>
    <mergeCell ref="K79:L79"/>
    <mergeCell ref="O79:P79"/>
    <mergeCell ref="C78:D78"/>
    <mergeCell ref="E78:F78"/>
    <mergeCell ref="G78:H78"/>
    <mergeCell ref="I78:J78"/>
    <mergeCell ref="K78:L78"/>
    <mergeCell ref="O78:P78"/>
    <mergeCell ref="U78:V78"/>
    <mergeCell ref="C81:D81"/>
    <mergeCell ref="W82:X82"/>
    <mergeCell ref="C83:D83"/>
    <mergeCell ref="E83:F83"/>
    <mergeCell ref="G83:H83"/>
    <mergeCell ref="I83:J83"/>
    <mergeCell ref="K83:L83"/>
    <mergeCell ref="O83:P83"/>
    <mergeCell ref="C82:D82"/>
    <mergeCell ref="E82:F82"/>
    <mergeCell ref="G82:H82"/>
    <mergeCell ref="I82:J82"/>
    <mergeCell ref="K82:L82"/>
    <mergeCell ref="O82:P82"/>
    <mergeCell ref="E81:F81"/>
    <mergeCell ref="G81:H81"/>
    <mergeCell ref="I81:J81"/>
    <mergeCell ref="K81:L81"/>
    <mergeCell ref="O81:P81"/>
    <mergeCell ref="M80:M83"/>
    <mergeCell ref="O80:P80"/>
    <mergeCell ref="Q80:R80"/>
    <mergeCell ref="C80:D80"/>
    <mergeCell ref="E80:F80"/>
    <mergeCell ref="G80:H80"/>
    <mergeCell ref="I80:J80"/>
    <mergeCell ref="K80:L80"/>
    <mergeCell ref="S80:T80"/>
    <mergeCell ref="U80:V80"/>
    <mergeCell ref="W80:X80"/>
    <mergeCell ref="Q81:R81"/>
    <mergeCell ref="S81:T81"/>
    <mergeCell ref="U81:V81"/>
    <mergeCell ref="W84:X84"/>
    <mergeCell ref="Q85:R85"/>
    <mergeCell ref="S85:T85"/>
    <mergeCell ref="U85:V85"/>
    <mergeCell ref="W85:X85"/>
    <mergeCell ref="Q83:R83"/>
    <mergeCell ref="S83:T83"/>
    <mergeCell ref="U83:V83"/>
    <mergeCell ref="W83:X83"/>
    <mergeCell ref="Q84:R84"/>
    <mergeCell ref="A84:A87"/>
    <mergeCell ref="C84:D84"/>
    <mergeCell ref="E84:F84"/>
    <mergeCell ref="G84:H84"/>
    <mergeCell ref="I84:J84"/>
    <mergeCell ref="K84:L84"/>
    <mergeCell ref="Q82:R82"/>
    <mergeCell ref="S82:T82"/>
    <mergeCell ref="U82:V82"/>
    <mergeCell ref="A80:A83"/>
    <mergeCell ref="S84:T84"/>
    <mergeCell ref="U84:V84"/>
    <mergeCell ref="C85:D85"/>
    <mergeCell ref="E85:F85"/>
    <mergeCell ref="G85:H85"/>
    <mergeCell ref="I85:J85"/>
    <mergeCell ref="K85:L85"/>
    <mergeCell ref="O85:P85"/>
    <mergeCell ref="M84:M87"/>
    <mergeCell ref="O84:P84"/>
    <mergeCell ref="Q86:R86"/>
    <mergeCell ref="S86:T86"/>
    <mergeCell ref="W89:X89"/>
    <mergeCell ref="Q87:R87"/>
    <mergeCell ref="S87:T87"/>
    <mergeCell ref="U87:V87"/>
    <mergeCell ref="W87:X87"/>
    <mergeCell ref="W86:X86"/>
    <mergeCell ref="C87:D87"/>
    <mergeCell ref="E87:F87"/>
    <mergeCell ref="G87:H87"/>
    <mergeCell ref="I87:J87"/>
    <mergeCell ref="K87:L87"/>
    <mergeCell ref="O87:P87"/>
    <mergeCell ref="C86:D86"/>
    <mergeCell ref="E86:F86"/>
    <mergeCell ref="G86:H86"/>
    <mergeCell ref="I86:J86"/>
    <mergeCell ref="K86:L86"/>
    <mergeCell ref="O86:P86"/>
    <mergeCell ref="U86:V86"/>
    <mergeCell ref="C89:D89"/>
    <mergeCell ref="W90:X90"/>
    <mergeCell ref="C91:D91"/>
    <mergeCell ref="E91:F91"/>
    <mergeCell ref="G91:H91"/>
    <mergeCell ref="I91:J91"/>
    <mergeCell ref="K91:L91"/>
    <mergeCell ref="O91:P91"/>
    <mergeCell ref="C90:D90"/>
    <mergeCell ref="E90:F90"/>
    <mergeCell ref="G90:H90"/>
    <mergeCell ref="I90:J90"/>
    <mergeCell ref="K90:L90"/>
    <mergeCell ref="O90:P90"/>
    <mergeCell ref="E89:F89"/>
    <mergeCell ref="G89:H89"/>
    <mergeCell ref="I89:J89"/>
    <mergeCell ref="K89:L89"/>
    <mergeCell ref="O89:P89"/>
    <mergeCell ref="M88:M91"/>
    <mergeCell ref="O88:P88"/>
    <mergeCell ref="Q88:R88"/>
    <mergeCell ref="C88:D88"/>
    <mergeCell ref="E88:F88"/>
    <mergeCell ref="G88:H88"/>
    <mergeCell ref="I88:J88"/>
    <mergeCell ref="K88:L88"/>
    <mergeCell ref="S88:T88"/>
    <mergeCell ref="U88:V88"/>
    <mergeCell ref="W88:X88"/>
    <mergeCell ref="Q89:R89"/>
    <mergeCell ref="S89:T89"/>
    <mergeCell ref="U89:V89"/>
    <mergeCell ref="W92:X92"/>
    <mergeCell ref="Q93:R93"/>
    <mergeCell ref="S93:T93"/>
    <mergeCell ref="U93:V93"/>
    <mergeCell ref="W93:X93"/>
    <mergeCell ref="Q91:R91"/>
    <mergeCell ref="S91:T91"/>
    <mergeCell ref="U91:V91"/>
    <mergeCell ref="W91:X91"/>
    <mergeCell ref="Q92:R92"/>
    <mergeCell ref="A92:A95"/>
    <mergeCell ref="C92:D92"/>
    <mergeCell ref="E92:F92"/>
    <mergeCell ref="G92:H92"/>
    <mergeCell ref="I92:J92"/>
    <mergeCell ref="K92:L92"/>
    <mergeCell ref="Q90:R90"/>
    <mergeCell ref="S90:T90"/>
    <mergeCell ref="U90:V90"/>
    <mergeCell ref="A88:A91"/>
    <mergeCell ref="S92:T92"/>
    <mergeCell ref="U92:V92"/>
    <mergeCell ref="C93:D93"/>
    <mergeCell ref="E93:F93"/>
    <mergeCell ref="G93:H93"/>
    <mergeCell ref="I93:J93"/>
    <mergeCell ref="K93:L93"/>
    <mergeCell ref="O93:P93"/>
    <mergeCell ref="M92:M95"/>
    <mergeCell ref="O92:P92"/>
    <mergeCell ref="Q94:R94"/>
    <mergeCell ref="S94:T94"/>
    <mergeCell ref="W97:X97"/>
    <mergeCell ref="Q95:R95"/>
    <mergeCell ref="S95:T95"/>
    <mergeCell ref="U95:V95"/>
    <mergeCell ref="W95:X95"/>
    <mergeCell ref="W94:X94"/>
    <mergeCell ref="C95:D95"/>
    <mergeCell ref="E95:F95"/>
    <mergeCell ref="G95:H95"/>
    <mergeCell ref="I95:J95"/>
    <mergeCell ref="K95:L95"/>
    <mergeCell ref="O95:P95"/>
    <mergeCell ref="C94:D94"/>
    <mergeCell ref="E94:F94"/>
    <mergeCell ref="G94:H94"/>
    <mergeCell ref="I94:J94"/>
    <mergeCell ref="K94:L94"/>
    <mergeCell ref="O94:P94"/>
    <mergeCell ref="U94:V94"/>
    <mergeCell ref="C97:D97"/>
    <mergeCell ref="W98:X98"/>
    <mergeCell ref="C99:D99"/>
    <mergeCell ref="E99:F99"/>
    <mergeCell ref="G99:H99"/>
    <mergeCell ref="I99:J99"/>
    <mergeCell ref="K99:L99"/>
    <mergeCell ref="O99:P99"/>
    <mergeCell ref="C98:D98"/>
    <mergeCell ref="E98:F98"/>
    <mergeCell ref="G98:H98"/>
    <mergeCell ref="I98:J98"/>
    <mergeCell ref="K98:L98"/>
    <mergeCell ref="O98:P98"/>
    <mergeCell ref="E97:F97"/>
    <mergeCell ref="G97:H97"/>
    <mergeCell ref="I97:J97"/>
    <mergeCell ref="K97:L97"/>
    <mergeCell ref="O97:P97"/>
    <mergeCell ref="M96:M99"/>
    <mergeCell ref="O96:P96"/>
    <mergeCell ref="Q96:R96"/>
    <mergeCell ref="C96:D96"/>
    <mergeCell ref="E96:F96"/>
    <mergeCell ref="G96:H96"/>
    <mergeCell ref="I96:J96"/>
    <mergeCell ref="K96:L96"/>
    <mergeCell ref="S96:T96"/>
    <mergeCell ref="U96:V96"/>
    <mergeCell ref="W96:X96"/>
    <mergeCell ref="Q97:R97"/>
    <mergeCell ref="S97:T97"/>
    <mergeCell ref="U97:V97"/>
    <mergeCell ref="W100:X100"/>
    <mergeCell ref="Q101:R101"/>
    <mergeCell ref="S101:T101"/>
    <mergeCell ref="U101:V101"/>
    <mergeCell ref="W101:X101"/>
    <mergeCell ref="Q99:R99"/>
    <mergeCell ref="S99:T99"/>
    <mergeCell ref="U99:V99"/>
    <mergeCell ref="W99:X99"/>
    <mergeCell ref="Q100:R100"/>
    <mergeCell ref="A100:A103"/>
    <mergeCell ref="C100:D100"/>
    <mergeCell ref="E100:F100"/>
    <mergeCell ref="G100:H100"/>
    <mergeCell ref="I100:J100"/>
    <mergeCell ref="K100:L100"/>
    <mergeCell ref="Q98:R98"/>
    <mergeCell ref="S98:T98"/>
    <mergeCell ref="U98:V98"/>
    <mergeCell ref="A96:A99"/>
    <mergeCell ref="S100:T100"/>
    <mergeCell ref="U100:V100"/>
    <mergeCell ref="C101:D101"/>
    <mergeCell ref="E101:F101"/>
    <mergeCell ref="G101:H101"/>
    <mergeCell ref="I101:J101"/>
    <mergeCell ref="K101:L101"/>
    <mergeCell ref="O101:P101"/>
    <mergeCell ref="M100:M103"/>
    <mergeCell ref="O100:P100"/>
    <mergeCell ref="Q102:R102"/>
    <mergeCell ref="S102:T102"/>
    <mergeCell ref="W105:X105"/>
    <mergeCell ref="Q103:R103"/>
    <mergeCell ref="S103:T103"/>
    <mergeCell ref="U103:V103"/>
    <mergeCell ref="W103:X103"/>
    <mergeCell ref="W102:X102"/>
    <mergeCell ref="C103:D103"/>
    <mergeCell ref="E103:F103"/>
    <mergeCell ref="G103:H103"/>
    <mergeCell ref="I103:J103"/>
    <mergeCell ref="K103:L103"/>
    <mergeCell ref="O103:P103"/>
    <mergeCell ref="C102:D102"/>
    <mergeCell ref="E102:F102"/>
    <mergeCell ref="G102:H102"/>
    <mergeCell ref="I102:J102"/>
    <mergeCell ref="K102:L102"/>
    <mergeCell ref="O102:P102"/>
    <mergeCell ref="U102:V102"/>
    <mergeCell ref="C105:D105"/>
    <mergeCell ref="W106:X106"/>
    <mergeCell ref="C107:D107"/>
    <mergeCell ref="E107:F107"/>
    <mergeCell ref="G107:H107"/>
    <mergeCell ref="I107:J107"/>
    <mergeCell ref="K107:L107"/>
    <mergeCell ref="O107:P107"/>
    <mergeCell ref="C106:D106"/>
    <mergeCell ref="E106:F106"/>
    <mergeCell ref="G106:H106"/>
    <mergeCell ref="I106:J106"/>
    <mergeCell ref="K106:L106"/>
    <mergeCell ref="O106:P106"/>
    <mergeCell ref="E105:F105"/>
    <mergeCell ref="G105:H105"/>
    <mergeCell ref="I105:J105"/>
    <mergeCell ref="K105:L105"/>
    <mergeCell ref="O105:P105"/>
    <mergeCell ref="M104:M107"/>
    <mergeCell ref="O104:P104"/>
    <mergeCell ref="Q104:R104"/>
    <mergeCell ref="C104:D104"/>
    <mergeCell ref="E104:F104"/>
    <mergeCell ref="G104:H104"/>
    <mergeCell ref="I104:J104"/>
    <mergeCell ref="K104:L104"/>
    <mergeCell ref="S104:T104"/>
    <mergeCell ref="U104:V104"/>
    <mergeCell ref="W104:X104"/>
    <mergeCell ref="Q105:R105"/>
    <mergeCell ref="S105:T105"/>
    <mergeCell ref="U105:V105"/>
    <mergeCell ref="W108:X108"/>
    <mergeCell ref="Q109:R109"/>
    <mergeCell ref="S109:T109"/>
    <mergeCell ref="U109:V109"/>
    <mergeCell ref="W109:X109"/>
    <mergeCell ref="Q107:R107"/>
    <mergeCell ref="S107:T107"/>
    <mergeCell ref="U107:V107"/>
    <mergeCell ref="W107:X107"/>
    <mergeCell ref="Q108:R108"/>
    <mergeCell ref="A108:A111"/>
    <mergeCell ref="C108:D108"/>
    <mergeCell ref="E108:F108"/>
    <mergeCell ref="G108:H108"/>
    <mergeCell ref="I108:J108"/>
    <mergeCell ref="K108:L108"/>
    <mergeCell ref="Q106:R106"/>
    <mergeCell ref="S106:T106"/>
    <mergeCell ref="U106:V106"/>
    <mergeCell ref="A104:A107"/>
    <mergeCell ref="S108:T108"/>
    <mergeCell ref="U108:V108"/>
    <mergeCell ref="C109:D109"/>
    <mergeCell ref="E109:F109"/>
    <mergeCell ref="G109:H109"/>
    <mergeCell ref="I109:J109"/>
    <mergeCell ref="K109:L109"/>
    <mergeCell ref="O109:P109"/>
    <mergeCell ref="M108:M111"/>
    <mergeCell ref="O108:P108"/>
    <mergeCell ref="Q110:R110"/>
    <mergeCell ref="S110:T110"/>
    <mergeCell ref="W113:X113"/>
    <mergeCell ref="Q111:R111"/>
    <mergeCell ref="S111:T111"/>
    <mergeCell ref="U111:V111"/>
    <mergeCell ref="W111:X111"/>
    <mergeCell ref="W110:X110"/>
    <mergeCell ref="C111:D111"/>
    <mergeCell ref="E111:F111"/>
    <mergeCell ref="G111:H111"/>
    <mergeCell ref="I111:J111"/>
    <mergeCell ref="K111:L111"/>
    <mergeCell ref="O111:P111"/>
    <mergeCell ref="C110:D110"/>
    <mergeCell ref="E110:F110"/>
    <mergeCell ref="G110:H110"/>
    <mergeCell ref="I110:J110"/>
    <mergeCell ref="K110:L110"/>
    <mergeCell ref="O110:P110"/>
    <mergeCell ref="U110:V110"/>
    <mergeCell ref="C113:D113"/>
    <mergeCell ref="W114:X114"/>
    <mergeCell ref="C115:D115"/>
    <mergeCell ref="E115:F115"/>
    <mergeCell ref="G115:H115"/>
    <mergeCell ref="I115:J115"/>
    <mergeCell ref="K115:L115"/>
    <mergeCell ref="O115:P115"/>
    <mergeCell ref="C114:D114"/>
    <mergeCell ref="E114:F114"/>
    <mergeCell ref="G114:H114"/>
    <mergeCell ref="I114:J114"/>
    <mergeCell ref="K114:L114"/>
    <mergeCell ref="O114:P114"/>
    <mergeCell ref="E113:F113"/>
    <mergeCell ref="G113:H113"/>
    <mergeCell ref="I113:J113"/>
    <mergeCell ref="K113:L113"/>
    <mergeCell ref="O113:P113"/>
    <mergeCell ref="M112:M115"/>
    <mergeCell ref="O112:P112"/>
    <mergeCell ref="Q112:R112"/>
    <mergeCell ref="C112:D112"/>
    <mergeCell ref="E112:F112"/>
    <mergeCell ref="G112:H112"/>
    <mergeCell ref="I112:J112"/>
    <mergeCell ref="K112:L112"/>
    <mergeCell ref="S112:T112"/>
    <mergeCell ref="U112:V112"/>
    <mergeCell ref="W112:X112"/>
    <mergeCell ref="Q113:R113"/>
    <mergeCell ref="S113:T113"/>
    <mergeCell ref="U113:V113"/>
    <mergeCell ref="W116:X116"/>
    <mergeCell ref="Q117:R117"/>
    <mergeCell ref="S117:T117"/>
    <mergeCell ref="U117:V117"/>
    <mergeCell ref="W117:X117"/>
    <mergeCell ref="Q115:R115"/>
    <mergeCell ref="S115:T115"/>
    <mergeCell ref="U115:V115"/>
    <mergeCell ref="W115:X115"/>
    <mergeCell ref="Q116:R116"/>
    <mergeCell ref="A116:A119"/>
    <mergeCell ref="C116:D116"/>
    <mergeCell ref="E116:F116"/>
    <mergeCell ref="G116:H116"/>
    <mergeCell ref="I116:J116"/>
    <mergeCell ref="K116:L116"/>
    <mergeCell ref="Q114:R114"/>
    <mergeCell ref="S114:T114"/>
    <mergeCell ref="U114:V114"/>
    <mergeCell ref="A112:A115"/>
    <mergeCell ref="S116:T116"/>
    <mergeCell ref="U116:V116"/>
    <mergeCell ref="C117:D117"/>
    <mergeCell ref="E117:F117"/>
    <mergeCell ref="G117:H117"/>
    <mergeCell ref="I117:J117"/>
    <mergeCell ref="K117:L117"/>
    <mergeCell ref="O117:P117"/>
    <mergeCell ref="M116:M119"/>
    <mergeCell ref="O116:P116"/>
    <mergeCell ref="Q118:R118"/>
    <mergeCell ref="S118:T118"/>
    <mergeCell ref="S120:T120"/>
    <mergeCell ref="U120:V120"/>
    <mergeCell ref="W120:X120"/>
    <mergeCell ref="W121:X121"/>
    <mergeCell ref="Q119:R119"/>
    <mergeCell ref="S119:T119"/>
    <mergeCell ref="U119:V119"/>
    <mergeCell ref="W119:X119"/>
    <mergeCell ref="W118:X118"/>
    <mergeCell ref="C119:D119"/>
    <mergeCell ref="E119:F119"/>
    <mergeCell ref="G119:H119"/>
    <mergeCell ref="I119:J119"/>
    <mergeCell ref="K119:L119"/>
    <mergeCell ref="O119:P119"/>
    <mergeCell ref="C118:D118"/>
    <mergeCell ref="E118:F118"/>
    <mergeCell ref="G118:H118"/>
    <mergeCell ref="I118:J118"/>
    <mergeCell ref="K118:L118"/>
    <mergeCell ref="O118:P118"/>
    <mergeCell ref="U118:V118"/>
    <mergeCell ref="G123:H123"/>
    <mergeCell ref="I123:J123"/>
    <mergeCell ref="K123:L123"/>
    <mergeCell ref="O123:P123"/>
    <mergeCell ref="C122:D122"/>
    <mergeCell ref="E122:F122"/>
    <mergeCell ref="G122:H122"/>
    <mergeCell ref="I122:J122"/>
    <mergeCell ref="K122:L122"/>
    <mergeCell ref="O122:P122"/>
    <mergeCell ref="M120:M123"/>
    <mergeCell ref="O120:P120"/>
    <mergeCell ref="Q120:R120"/>
    <mergeCell ref="C120:D120"/>
    <mergeCell ref="E120:F120"/>
    <mergeCell ref="G120:H120"/>
    <mergeCell ref="I120:J120"/>
    <mergeCell ref="K120:L120"/>
    <mergeCell ref="W124:X124"/>
    <mergeCell ref="Q123:R123"/>
    <mergeCell ref="S123:T123"/>
    <mergeCell ref="U123:V123"/>
    <mergeCell ref="W123:X123"/>
    <mergeCell ref="A124:B124"/>
    <mergeCell ref="C124:D124"/>
    <mergeCell ref="E124:F124"/>
    <mergeCell ref="G124:H124"/>
    <mergeCell ref="I124:J124"/>
    <mergeCell ref="K124:L124"/>
    <mergeCell ref="Q122:R122"/>
    <mergeCell ref="S122:T122"/>
    <mergeCell ref="U122:V122"/>
    <mergeCell ref="A120:A123"/>
    <mergeCell ref="M124:N124"/>
    <mergeCell ref="O124:P124"/>
    <mergeCell ref="Q124:R124"/>
    <mergeCell ref="S124:T124"/>
    <mergeCell ref="U124:V124"/>
    <mergeCell ref="C121:D121"/>
    <mergeCell ref="E121:F121"/>
    <mergeCell ref="G121:H121"/>
    <mergeCell ref="I121:J121"/>
    <mergeCell ref="K121:L121"/>
    <mergeCell ref="O121:P121"/>
    <mergeCell ref="Q121:R121"/>
    <mergeCell ref="S121:T121"/>
    <mergeCell ref="U121:V121"/>
    <mergeCell ref="W122:X122"/>
    <mergeCell ref="C123:D123"/>
    <mergeCell ref="E123:F123"/>
    <mergeCell ref="I59:J59"/>
    <mergeCell ref="K59:L59"/>
    <mergeCell ref="O59:P59"/>
    <mergeCell ref="Q59:R59"/>
    <mergeCell ref="S59:T59"/>
    <mergeCell ref="U59:V59"/>
    <mergeCell ref="C58:D58"/>
    <mergeCell ref="E58:F58"/>
    <mergeCell ref="G58:H58"/>
    <mergeCell ref="I58:J58"/>
    <mergeCell ref="K58:L58"/>
    <mergeCell ref="O58:P58"/>
    <mergeCell ref="Q58:R58"/>
    <mergeCell ref="S58:T58"/>
    <mergeCell ref="U58:V58"/>
    <mergeCell ref="C57:D57"/>
    <mergeCell ref="E57:F57"/>
    <mergeCell ref="G57:H57"/>
    <mergeCell ref="I57:J57"/>
    <mergeCell ref="K57:L57"/>
    <mergeCell ref="O57:P57"/>
    <mergeCell ref="Q57:R57"/>
    <mergeCell ref="S57:T57"/>
    <mergeCell ref="U57:V57"/>
    <mergeCell ref="E56:F56"/>
    <mergeCell ref="G56:H56"/>
    <mergeCell ref="I56:J56"/>
    <mergeCell ref="K56:L56"/>
    <mergeCell ref="E55:F55"/>
    <mergeCell ref="G55:H55"/>
    <mergeCell ref="I55:J55"/>
    <mergeCell ref="K55:L55"/>
    <mergeCell ref="O55:P55"/>
    <mergeCell ref="Q55:R55"/>
    <mergeCell ref="S55:T55"/>
    <mergeCell ref="U55:V55"/>
    <mergeCell ref="W55:X55"/>
    <mergeCell ref="A52:A55"/>
    <mergeCell ref="C52:D52"/>
    <mergeCell ref="E52:F52"/>
    <mergeCell ref="G52:H52"/>
    <mergeCell ref="I52:J52"/>
    <mergeCell ref="K52:L52"/>
    <mergeCell ref="M52:M55"/>
    <mergeCell ref="O52:P52"/>
    <mergeCell ref="Q52:R52"/>
    <mergeCell ref="C53:D53"/>
    <mergeCell ref="E53:F53"/>
    <mergeCell ref="G53:H53"/>
    <mergeCell ref="I53:J53"/>
    <mergeCell ref="K53:L53"/>
    <mergeCell ref="O53:P53"/>
    <mergeCell ref="Q53:R53"/>
    <mergeCell ref="C54:D54"/>
    <mergeCell ref="E54:F54"/>
    <mergeCell ref="G54:H54"/>
    <mergeCell ref="I54:J54"/>
    <mergeCell ref="K54:L54"/>
    <mergeCell ref="O54:P54"/>
    <mergeCell ref="Q54:R54"/>
    <mergeCell ref="A48:A51"/>
    <mergeCell ref="C48:D48"/>
    <mergeCell ref="E48:F48"/>
    <mergeCell ref="G48:H48"/>
    <mergeCell ref="I48:J48"/>
    <mergeCell ref="K48:L48"/>
    <mergeCell ref="C49:D49"/>
    <mergeCell ref="E49:F49"/>
    <mergeCell ref="G49:H49"/>
    <mergeCell ref="I49:J49"/>
    <mergeCell ref="K49:L49"/>
    <mergeCell ref="C50:D50"/>
    <mergeCell ref="E50:F50"/>
    <mergeCell ref="G50:H50"/>
    <mergeCell ref="I50:J50"/>
    <mergeCell ref="K50:L50"/>
    <mergeCell ref="C51:D51"/>
    <mergeCell ref="E51:F51"/>
    <mergeCell ref="G51:H51"/>
    <mergeCell ref="I51:J51"/>
    <mergeCell ref="K51:L51"/>
    <mergeCell ref="Y5:Z7"/>
    <mergeCell ref="AA5:AB5"/>
    <mergeCell ref="AC5:AD5"/>
    <mergeCell ref="AE5:AF5"/>
    <mergeCell ref="AG5:AH5"/>
    <mergeCell ref="AI5:AJ5"/>
    <mergeCell ref="AA7:AB7"/>
    <mergeCell ref="AC7:AD7"/>
    <mergeCell ref="AE7:AF7"/>
    <mergeCell ref="AG7:AH7"/>
    <mergeCell ref="AI7:AJ7"/>
    <mergeCell ref="M48:M51"/>
    <mergeCell ref="O48:P48"/>
    <mergeCell ref="Q48:R48"/>
    <mergeCell ref="S48:T48"/>
    <mergeCell ref="U48:V48"/>
    <mergeCell ref="W48:X48"/>
    <mergeCell ref="O49:P49"/>
    <mergeCell ref="Q49:R49"/>
    <mergeCell ref="S49:T49"/>
    <mergeCell ref="U49:V49"/>
    <mergeCell ref="W49:X49"/>
    <mergeCell ref="O50:P50"/>
    <mergeCell ref="Q50:R50"/>
    <mergeCell ref="S50:T50"/>
    <mergeCell ref="U50:V50"/>
    <mergeCell ref="W50:X50"/>
    <mergeCell ref="O51:P51"/>
    <mergeCell ref="Q51:R51"/>
    <mergeCell ref="S51:T51"/>
    <mergeCell ref="U51:V51"/>
    <mergeCell ref="W51:X51"/>
    <mergeCell ref="Y44:Y47"/>
    <mergeCell ref="AA44:AB44"/>
    <mergeCell ref="AC44:AD44"/>
    <mergeCell ref="AE44:AF44"/>
    <mergeCell ref="AG44:AH44"/>
    <mergeCell ref="AI44:AJ44"/>
    <mergeCell ref="AA45:AB45"/>
    <mergeCell ref="AC45:AD45"/>
    <mergeCell ref="AE45:AF45"/>
    <mergeCell ref="AG45:AH45"/>
    <mergeCell ref="AI45:AJ45"/>
    <mergeCell ref="AA46:AB46"/>
    <mergeCell ref="AC46:AD46"/>
    <mergeCell ref="AE46:AF46"/>
    <mergeCell ref="AG46:AH46"/>
    <mergeCell ref="AI46:AJ46"/>
    <mergeCell ref="AA47:AB47"/>
    <mergeCell ref="AC47:AD47"/>
    <mergeCell ref="AE47:AF47"/>
    <mergeCell ref="AG47:AH47"/>
    <mergeCell ref="AI47:AJ47"/>
    <mergeCell ref="Y48:Y51"/>
    <mergeCell ref="AA48:AB48"/>
    <mergeCell ref="AC48:AD48"/>
    <mergeCell ref="AE48:AF48"/>
    <mergeCell ref="AG48:AH48"/>
    <mergeCell ref="AI48:AJ48"/>
    <mergeCell ref="AA49:AB49"/>
    <mergeCell ref="AC49:AD49"/>
    <mergeCell ref="AE49:AF49"/>
    <mergeCell ref="AG49:AH49"/>
    <mergeCell ref="AI49:AJ49"/>
    <mergeCell ref="AA50:AB50"/>
    <mergeCell ref="AC50:AD50"/>
    <mergeCell ref="AE50:AF50"/>
    <mergeCell ref="AG50:AH50"/>
    <mergeCell ref="AI50:AJ50"/>
    <mergeCell ref="AA51:AB51"/>
    <mergeCell ref="AC51:AD51"/>
    <mergeCell ref="AE51:AF51"/>
    <mergeCell ref="AG51:AH51"/>
    <mergeCell ref="AI51:AJ51"/>
    <mergeCell ref="Y52:Y55"/>
    <mergeCell ref="AA52:AB52"/>
    <mergeCell ref="AC52:AD52"/>
    <mergeCell ref="AE52:AF52"/>
    <mergeCell ref="AG52:AH52"/>
    <mergeCell ref="AI52:AJ52"/>
    <mergeCell ref="AA53:AB53"/>
    <mergeCell ref="AC53:AD53"/>
    <mergeCell ref="AE53:AF53"/>
    <mergeCell ref="AG53:AH53"/>
    <mergeCell ref="AI53:AJ53"/>
    <mergeCell ref="AA54:AB54"/>
    <mergeCell ref="AC54:AD54"/>
    <mergeCell ref="AE54:AF54"/>
    <mergeCell ref="AG54:AH54"/>
    <mergeCell ref="AI54:AJ54"/>
    <mergeCell ref="AA55:AB55"/>
    <mergeCell ref="AC55:AD55"/>
    <mergeCell ref="AE55:AF55"/>
    <mergeCell ref="AG55:AH55"/>
    <mergeCell ref="AI55:AJ55"/>
    <mergeCell ref="Y56:Y59"/>
    <mergeCell ref="AA56:AB56"/>
    <mergeCell ref="AC56:AD56"/>
    <mergeCell ref="AE56:AF56"/>
    <mergeCell ref="AG56:AH56"/>
    <mergeCell ref="AI56:AJ56"/>
    <mergeCell ref="AA57:AB57"/>
    <mergeCell ref="AC57:AD57"/>
    <mergeCell ref="AE57:AF57"/>
    <mergeCell ref="AG57:AH57"/>
    <mergeCell ref="AI57:AJ57"/>
    <mergeCell ref="AA58:AB58"/>
    <mergeCell ref="AC58:AD58"/>
    <mergeCell ref="AE58:AF58"/>
    <mergeCell ref="AG58:AH58"/>
    <mergeCell ref="AI58:AJ58"/>
    <mergeCell ref="AA59:AB59"/>
    <mergeCell ref="AC59:AD59"/>
    <mergeCell ref="AE59:AF59"/>
    <mergeCell ref="AG59:AH59"/>
    <mergeCell ref="AI59:AJ59"/>
    <mergeCell ref="Y60:Y63"/>
    <mergeCell ref="AA60:AB60"/>
    <mergeCell ref="AC60:AD60"/>
    <mergeCell ref="AE60:AF60"/>
    <mergeCell ref="AG60:AH60"/>
    <mergeCell ref="AI60:AJ60"/>
    <mergeCell ref="AA61:AB61"/>
    <mergeCell ref="AC61:AD61"/>
    <mergeCell ref="AE61:AF61"/>
    <mergeCell ref="AG61:AH61"/>
    <mergeCell ref="AI61:AJ61"/>
    <mergeCell ref="AA62:AB62"/>
    <mergeCell ref="AC62:AD62"/>
    <mergeCell ref="AE62:AF62"/>
    <mergeCell ref="AG62:AH62"/>
    <mergeCell ref="AI62:AJ62"/>
    <mergeCell ref="AA63:AB63"/>
    <mergeCell ref="AC63:AD63"/>
    <mergeCell ref="AE63:AF63"/>
    <mergeCell ref="AG63:AH63"/>
    <mergeCell ref="AI63:AJ63"/>
    <mergeCell ref="Y64:Y67"/>
    <mergeCell ref="AA64:AB64"/>
    <mergeCell ref="AC64:AD64"/>
    <mergeCell ref="AE64:AF64"/>
    <mergeCell ref="AG64:AH64"/>
    <mergeCell ref="AI64:AJ64"/>
    <mergeCell ref="AA65:AB65"/>
    <mergeCell ref="AC65:AD65"/>
    <mergeCell ref="AE65:AF65"/>
    <mergeCell ref="AG65:AH65"/>
    <mergeCell ref="AI65:AJ65"/>
    <mergeCell ref="AA66:AB66"/>
    <mergeCell ref="AC66:AD66"/>
    <mergeCell ref="AE66:AF66"/>
    <mergeCell ref="AG66:AH66"/>
    <mergeCell ref="AI66:AJ66"/>
    <mergeCell ref="AA67:AB67"/>
    <mergeCell ref="AC67:AD67"/>
    <mergeCell ref="AE67:AF67"/>
    <mergeCell ref="AG67:AH67"/>
    <mergeCell ref="AI67:AJ67"/>
    <mergeCell ref="Y68:Y71"/>
    <mergeCell ref="AA68:AB68"/>
    <mergeCell ref="AC68:AD68"/>
    <mergeCell ref="AE68:AF68"/>
    <mergeCell ref="AG68:AH68"/>
    <mergeCell ref="AI68:AJ68"/>
    <mergeCell ref="AA69:AB69"/>
    <mergeCell ref="AC69:AD69"/>
    <mergeCell ref="AE69:AF69"/>
    <mergeCell ref="AG69:AH69"/>
    <mergeCell ref="AI69:AJ69"/>
    <mergeCell ref="AA70:AB70"/>
    <mergeCell ref="AC70:AD70"/>
    <mergeCell ref="AE70:AF70"/>
    <mergeCell ref="AG70:AH70"/>
    <mergeCell ref="AI70:AJ70"/>
    <mergeCell ref="AA71:AB71"/>
    <mergeCell ref="AC71:AD71"/>
    <mergeCell ref="AE71:AF71"/>
    <mergeCell ref="AG71:AH71"/>
    <mergeCell ref="AI71:AJ71"/>
    <mergeCell ref="Y72:Y75"/>
    <mergeCell ref="AA72:AB72"/>
    <mergeCell ref="AC72:AD72"/>
    <mergeCell ref="AE72:AF72"/>
    <mergeCell ref="AG72:AH72"/>
    <mergeCell ref="AI72:AJ72"/>
    <mergeCell ref="AA73:AB73"/>
    <mergeCell ref="AC73:AD73"/>
    <mergeCell ref="AE73:AF73"/>
    <mergeCell ref="AG73:AH73"/>
    <mergeCell ref="AI73:AJ73"/>
    <mergeCell ref="AA74:AB74"/>
    <mergeCell ref="AC74:AD74"/>
    <mergeCell ref="AE74:AF74"/>
    <mergeCell ref="AG74:AH74"/>
    <mergeCell ref="AI74:AJ74"/>
    <mergeCell ref="AA75:AB75"/>
    <mergeCell ref="AC75:AD75"/>
    <mergeCell ref="AE75:AF75"/>
    <mergeCell ref="AG75:AH75"/>
    <mergeCell ref="AI75:AJ75"/>
    <mergeCell ref="Y76:Y79"/>
    <mergeCell ref="AA76:AB76"/>
    <mergeCell ref="AC76:AD76"/>
    <mergeCell ref="AE76:AF76"/>
    <mergeCell ref="AG76:AH76"/>
    <mergeCell ref="AI76:AJ76"/>
    <mergeCell ref="AA77:AB77"/>
    <mergeCell ref="AC77:AD77"/>
    <mergeCell ref="AE77:AF77"/>
    <mergeCell ref="AG77:AH77"/>
    <mergeCell ref="AI77:AJ77"/>
    <mergeCell ref="AA78:AB78"/>
    <mergeCell ref="AC78:AD78"/>
    <mergeCell ref="AE78:AF78"/>
    <mergeCell ref="AG78:AH78"/>
    <mergeCell ref="AI78:AJ78"/>
    <mergeCell ref="AA79:AB79"/>
    <mergeCell ref="AC79:AD79"/>
    <mergeCell ref="AE79:AF79"/>
    <mergeCell ref="AG79:AH79"/>
    <mergeCell ref="AI79:AJ79"/>
    <mergeCell ref="Y80:Y83"/>
    <mergeCell ref="AA80:AB80"/>
    <mergeCell ref="AC80:AD80"/>
    <mergeCell ref="AE80:AF80"/>
    <mergeCell ref="AG80:AH80"/>
    <mergeCell ref="AI80:AJ80"/>
    <mergeCell ref="AA81:AB81"/>
    <mergeCell ref="AC81:AD81"/>
    <mergeCell ref="AE81:AF81"/>
    <mergeCell ref="AG81:AH81"/>
    <mergeCell ref="AI81:AJ81"/>
    <mergeCell ref="AA82:AB82"/>
    <mergeCell ref="AC82:AD82"/>
    <mergeCell ref="AE82:AF82"/>
    <mergeCell ref="AG82:AH82"/>
    <mergeCell ref="AI82:AJ82"/>
    <mergeCell ref="AA83:AB83"/>
    <mergeCell ref="AC83:AD83"/>
    <mergeCell ref="AE83:AF83"/>
    <mergeCell ref="AG83:AH83"/>
    <mergeCell ref="AI83:AJ83"/>
    <mergeCell ref="Y84:Y87"/>
    <mergeCell ref="AA84:AB84"/>
    <mergeCell ref="AC84:AD84"/>
    <mergeCell ref="AE84:AF84"/>
    <mergeCell ref="AG84:AH84"/>
    <mergeCell ref="AI84:AJ84"/>
    <mergeCell ref="AA85:AB85"/>
    <mergeCell ref="AC85:AD85"/>
    <mergeCell ref="AE85:AF85"/>
    <mergeCell ref="AG85:AH85"/>
    <mergeCell ref="AI85:AJ85"/>
    <mergeCell ref="AA86:AB86"/>
    <mergeCell ref="AC86:AD86"/>
    <mergeCell ref="AE86:AF86"/>
    <mergeCell ref="AG86:AH86"/>
    <mergeCell ref="AI86:AJ86"/>
    <mergeCell ref="AA87:AB87"/>
    <mergeCell ref="AC87:AD87"/>
    <mergeCell ref="AE87:AF87"/>
    <mergeCell ref="AG87:AH87"/>
    <mergeCell ref="AI87:AJ87"/>
    <mergeCell ref="Y88:Y91"/>
    <mergeCell ref="AA88:AB88"/>
    <mergeCell ref="AC88:AD88"/>
    <mergeCell ref="AE88:AF88"/>
    <mergeCell ref="AG88:AH88"/>
    <mergeCell ref="AI88:AJ88"/>
    <mergeCell ref="AA89:AB89"/>
    <mergeCell ref="AC89:AD89"/>
    <mergeCell ref="AE89:AF89"/>
    <mergeCell ref="AG89:AH89"/>
    <mergeCell ref="AI89:AJ89"/>
    <mergeCell ref="AA90:AB90"/>
    <mergeCell ref="AC90:AD90"/>
    <mergeCell ref="AE90:AF90"/>
    <mergeCell ref="AG90:AH90"/>
    <mergeCell ref="AI90:AJ90"/>
    <mergeCell ref="AA91:AB91"/>
    <mergeCell ref="AC91:AD91"/>
    <mergeCell ref="AE91:AF91"/>
    <mergeCell ref="AG91:AH91"/>
    <mergeCell ref="AI91:AJ91"/>
    <mergeCell ref="Y92:Y95"/>
    <mergeCell ref="AA92:AB92"/>
    <mergeCell ref="AC92:AD92"/>
    <mergeCell ref="AE92:AF92"/>
    <mergeCell ref="AG92:AH92"/>
    <mergeCell ref="AI92:AJ92"/>
    <mergeCell ref="AA93:AB93"/>
    <mergeCell ref="AC93:AD93"/>
    <mergeCell ref="AE93:AF93"/>
    <mergeCell ref="AG93:AH93"/>
    <mergeCell ref="AI93:AJ93"/>
    <mergeCell ref="AA94:AB94"/>
    <mergeCell ref="AC94:AD94"/>
    <mergeCell ref="AE94:AF94"/>
    <mergeCell ref="AG94:AH94"/>
    <mergeCell ref="AI94:AJ94"/>
    <mergeCell ref="AA95:AB95"/>
    <mergeCell ref="AC95:AD95"/>
    <mergeCell ref="AE95:AF95"/>
    <mergeCell ref="AG95:AH95"/>
    <mergeCell ref="AI95:AJ95"/>
    <mergeCell ref="Y96:Y99"/>
    <mergeCell ref="AA96:AB96"/>
    <mergeCell ref="AC96:AD96"/>
    <mergeCell ref="AE96:AF96"/>
    <mergeCell ref="AG96:AH96"/>
    <mergeCell ref="AI96:AJ96"/>
    <mergeCell ref="AA97:AB97"/>
    <mergeCell ref="AC97:AD97"/>
    <mergeCell ref="AE97:AF97"/>
    <mergeCell ref="AG97:AH97"/>
    <mergeCell ref="AI97:AJ97"/>
    <mergeCell ref="AA98:AB98"/>
    <mergeCell ref="AC98:AD98"/>
    <mergeCell ref="AE98:AF98"/>
    <mergeCell ref="AG98:AH98"/>
    <mergeCell ref="AI98:AJ98"/>
    <mergeCell ref="AA99:AB99"/>
    <mergeCell ref="AC99:AD99"/>
    <mergeCell ref="AE99:AF99"/>
    <mergeCell ref="AG99:AH99"/>
    <mergeCell ref="AI99:AJ99"/>
    <mergeCell ref="Y100:Y103"/>
    <mergeCell ref="AA100:AB100"/>
    <mergeCell ref="AC100:AD100"/>
    <mergeCell ref="AE100:AF100"/>
    <mergeCell ref="AG100:AH100"/>
    <mergeCell ref="AI100:AJ100"/>
    <mergeCell ref="AA101:AB101"/>
    <mergeCell ref="AC101:AD101"/>
    <mergeCell ref="AE101:AF101"/>
    <mergeCell ref="AG101:AH101"/>
    <mergeCell ref="AI101:AJ101"/>
    <mergeCell ref="AA102:AB102"/>
    <mergeCell ref="AC102:AD102"/>
    <mergeCell ref="AE102:AF102"/>
    <mergeCell ref="AG102:AH102"/>
    <mergeCell ref="AI102:AJ102"/>
    <mergeCell ref="AA103:AB103"/>
    <mergeCell ref="AC103:AD103"/>
    <mergeCell ref="AE103:AF103"/>
    <mergeCell ref="AG103:AH103"/>
    <mergeCell ref="AI103:AJ103"/>
    <mergeCell ref="Y104:Y107"/>
    <mergeCell ref="AA104:AB104"/>
    <mergeCell ref="AC104:AD104"/>
    <mergeCell ref="AE104:AF104"/>
    <mergeCell ref="AG104:AH104"/>
    <mergeCell ref="AI104:AJ104"/>
    <mergeCell ref="AA105:AB105"/>
    <mergeCell ref="AC105:AD105"/>
    <mergeCell ref="AE105:AF105"/>
    <mergeCell ref="AG105:AH105"/>
    <mergeCell ref="AI105:AJ105"/>
    <mergeCell ref="AA106:AB106"/>
    <mergeCell ref="AC106:AD106"/>
    <mergeCell ref="AE106:AF106"/>
    <mergeCell ref="AG106:AH106"/>
    <mergeCell ref="AI106:AJ106"/>
    <mergeCell ref="AA107:AB107"/>
    <mergeCell ref="AC107:AD107"/>
    <mergeCell ref="AE107:AF107"/>
    <mergeCell ref="AG107:AH107"/>
    <mergeCell ref="AI107:AJ107"/>
    <mergeCell ref="Y108:Y111"/>
    <mergeCell ref="AA108:AB108"/>
    <mergeCell ref="AC108:AD108"/>
    <mergeCell ref="AE108:AF108"/>
    <mergeCell ref="AG108:AH108"/>
    <mergeCell ref="AI108:AJ108"/>
    <mergeCell ref="AA109:AB109"/>
    <mergeCell ref="AC109:AD109"/>
    <mergeCell ref="AE109:AF109"/>
    <mergeCell ref="AG109:AH109"/>
    <mergeCell ref="AI109:AJ109"/>
    <mergeCell ref="AA110:AB110"/>
    <mergeCell ref="AC110:AD110"/>
    <mergeCell ref="AE110:AF110"/>
    <mergeCell ref="AG110:AH110"/>
    <mergeCell ref="AI110:AJ110"/>
    <mergeCell ref="AA111:AB111"/>
    <mergeCell ref="AC111:AD111"/>
    <mergeCell ref="AE111:AF111"/>
    <mergeCell ref="AG111:AH111"/>
    <mergeCell ref="AI111:AJ111"/>
    <mergeCell ref="Y112:Y115"/>
    <mergeCell ref="AA112:AB112"/>
    <mergeCell ref="AC112:AD112"/>
    <mergeCell ref="AE112:AF112"/>
    <mergeCell ref="AG112:AH112"/>
    <mergeCell ref="AI112:AJ112"/>
    <mergeCell ref="AA113:AB113"/>
    <mergeCell ref="AC113:AD113"/>
    <mergeCell ref="AE113:AF113"/>
    <mergeCell ref="AG113:AH113"/>
    <mergeCell ref="AI113:AJ113"/>
    <mergeCell ref="AA114:AB114"/>
    <mergeCell ref="AC114:AD114"/>
    <mergeCell ref="AE114:AF114"/>
    <mergeCell ref="AG114:AH114"/>
    <mergeCell ref="AI114:AJ114"/>
    <mergeCell ref="AA115:AB115"/>
    <mergeCell ref="AC115:AD115"/>
    <mergeCell ref="AE115:AF115"/>
    <mergeCell ref="AG115:AH115"/>
    <mergeCell ref="AI115:AJ115"/>
    <mergeCell ref="Y116:Y119"/>
    <mergeCell ref="AA116:AB116"/>
    <mergeCell ref="AC116:AD116"/>
    <mergeCell ref="AE116:AF116"/>
    <mergeCell ref="AG116:AH116"/>
    <mergeCell ref="AI116:AJ116"/>
    <mergeCell ref="AA117:AB117"/>
    <mergeCell ref="AC117:AD117"/>
    <mergeCell ref="AE117:AF117"/>
    <mergeCell ref="AG117:AH117"/>
    <mergeCell ref="AI117:AJ117"/>
    <mergeCell ref="AA118:AB118"/>
    <mergeCell ref="AC118:AD118"/>
    <mergeCell ref="AE118:AF118"/>
    <mergeCell ref="AG118:AH118"/>
    <mergeCell ref="AI118:AJ118"/>
    <mergeCell ref="AA119:AB119"/>
    <mergeCell ref="AC119:AD119"/>
    <mergeCell ref="AE119:AF119"/>
    <mergeCell ref="AG119:AH119"/>
    <mergeCell ref="AI119:AJ119"/>
    <mergeCell ref="Y124:Z124"/>
    <mergeCell ref="AA124:AB124"/>
    <mergeCell ref="AC124:AD124"/>
    <mergeCell ref="AE124:AF124"/>
    <mergeCell ref="AG124:AH124"/>
    <mergeCell ref="AI124:AJ124"/>
    <mergeCell ref="Y120:Y123"/>
    <mergeCell ref="AA120:AB120"/>
    <mergeCell ref="AC120:AD120"/>
    <mergeCell ref="AE120:AF120"/>
    <mergeCell ref="AG120:AH120"/>
    <mergeCell ref="AI120:AJ120"/>
    <mergeCell ref="AA121:AB121"/>
    <mergeCell ref="AC121:AD121"/>
    <mergeCell ref="AE121:AF121"/>
    <mergeCell ref="AG121:AH121"/>
    <mergeCell ref="AI121:AJ121"/>
    <mergeCell ref="AA122:AB122"/>
    <mergeCell ref="AC122:AD122"/>
    <mergeCell ref="AE122:AF122"/>
    <mergeCell ref="AG122:AH122"/>
    <mergeCell ref="AI122:AJ122"/>
    <mergeCell ref="AA123:AB123"/>
    <mergeCell ref="AC123:AD123"/>
    <mergeCell ref="AE123:AF123"/>
    <mergeCell ref="AG123:AH123"/>
    <mergeCell ref="AI123:AJ123"/>
    <mergeCell ref="Y36:Y39"/>
    <mergeCell ref="AA36:AB36"/>
    <mergeCell ref="AC36:AD36"/>
    <mergeCell ref="AE36:AF36"/>
    <mergeCell ref="AG36:AH36"/>
    <mergeCell ref="AI36:AJ36"/>
    <mergeCell ref="AA37:AB37"/>
    <mergeCell ref="AC37:AD37"/>
    <mergeCell ref="AE37:AF37"/>
    <mergeCell ref="AG37:AH37"/>
    <mergeCell ref="AI37:AJ37"/>
    <mergeCell ref="AA38:AB38"/>
    <mergeCell ref="AC38:AD38"/>
    <mergeCell ref="AE38:AF38"/>
    <mergeCell ref="AG38:AH38"/>
    <mergeCell ref="AI38:AJ38"/>
    <mergeCell ref="AA39:AB39"/>
    <mergeCell ref="AC39:AD39"/>
    <mergeCell ref="AE39:AF39"/>
    <mergeCell ref="AG39:AH39"/>
    <mergeCell ref="AI39:AJ39"/>
    <mergeCell ref="Y32:Y35"/>
    <mergeCell ref="AA32:AB32"/>
    <mergeCell ref="AC32:AD32"/>
    <mergeCell ref="AE32:AF32"/>
    <mergeCell ref="AG32:AH32"/>
    <mergeCell ref="AI32:AJ32"/>
    <mergeCell ref="AA33:AB33"/>
    <mergeCell ref="AC33:AD33"/>
    <mergeCell ref="AE33:AF33"/>
    <mergeCell ref="AG33:AH33"/>
    <mergeCell ref="AI33:AJ33"/>
    <mergeCell ref="AA34:AB34"/>
    <mergeCell ref="AC34:AD34"/>
    <mergeCell ref="AE34:AF34"/>
    <mergeCell ref="AG34:AH34"/>
    <mergeCell ref="AI34:AJ34"/>
    <mergeCell ref="AA35:AB35"/>
    <mergeCell ref="AC35:AD35"/>
    <mergeCell ref="AE35:AF35"/>
    <mergeCell ref="AG35:AH35"/>
    <mergeCell ref="AI35:AJ35"/>
    <mergeCell ref="A20:A23"/>
    <mergeCell ref="C20:D20"/>
    <mergeCell ref="E20:F20"/>
    <mergeCell ref="G20:H20"/>
    <mergeCell ref="I20:J20"/>
    <mergeCell ref="K20:L20"/>
    <mergeCell ref="M20:M23"/>
    <mergeCell ref="O20:P20"/>
    <mergeCell ref="Q20:R20"/>
    <mergeCell ref="S20:T20"/>
    <mergeCell ref="U20:V20"/>
    <mergeCell ref="W20:X20"/>
    <mergeCell ref="Y20:Y23"/>
    <mergeCell ref="AA20:AB20"/>
    <mergeCell ref="AC20:AD20"/>
    <mergeCell ref="AE20:AF20"/>
    <mergeCell ref="AG20:AH20"/>
    <mergeCell ref="C23:D23"/>
    <mergeCell ref="E23:F23"/>
    <mergeCell ref="G23:H23"/>
    <mergeCell ref="I23:J23"/>
    <mergeCell ref="K23:L23"/>
    <mergeCell ref="O23:P23"/>
    <mergeCell ref="Q23:R23"/>
    <mergeCell ref="S23:T23"/>
    <mergeCell ref="U23:V23"/>
    <mergeCell ref="W23:X23"/>
    <mergeCell ref="AA23:AB23"/>
    <mergeCell ref="AC23:AD23"/>
    <mergeCell ref="AE23:AF23"/>
    <mergeCell ref="AG23:AH23"/>
    <mergeCell ref="AI23:AJ23"/>
    <mergeCell ref="AI20:AJ20"/>
    <mergeCell ref="C21:D21"/>
    <mergeCell ref="E21:F21"/>
    <mergeCell ref="G21:H21"/>
    <mergeCell ref="I21:J21"/>
    <mergeCell ref="K21:L21"/>
    <mergeCell ref="O21:P21"/>
    <mergeCell ref="Q21:R21"/>
    <mergeCell ref="S21:T21"/>
    <mergeCell ref="U21:V21"/>
    <mergeCell ref="W21:X21"/>
    <mergeCell ref="AA21:AB21"/>
    <mergeCell ref="AC21:AD21"/>
    <mergeCell ref="AE21:AF21"/>
    <mergeCell ref="AG21:AH21"/>
    <mergeCell ref="AI21:AJ21"/>
    <mergeCell ref="C22:D22"/>
    <mergeCell ref="E22:F22"/>
    <mergeCell ref="G22:H22"/>
    <mergeCell ref="I22:J22"/>
    <mergeCell ref="K22:L22"/>
    <mergeCell ref="O22:P22"/>
    <mergeCell ref="Q22:R22"/>
    <mergeCell ref="S22:T22"/>
    <mergeCell ref="U22:V22"/>
    <mergeCell ref="W22:X22"/>
    <mergeCell ref="AA22:AB22"/>
    <mergeCell ref="AC22:AD22"/>
    <mergeCell ref="AE22:AF22"/>
    <mergeCell ref="AG22:AH22"/>
    <mergeCell ref="AI22:AJ22"/>
  </mergeCells>
  <phoneticPr fontId="2"/>
  <conditionalFormatting sqref="A3">
    <cfRule type="expression" dxfId="2" priority="3" stopIfTrue="1">
      <formula>$Z$3=""</formula>
    </cfRule>
  </conditionalFormatting>
  <conditionalFormatting sqref="M3">
    <cfRule type="expression" dxfId="1" priority="2" stopIfTrue="1">
      <formula>$Z$3=""</formula>
    </cfRule>
  </conditionalFormatting>
  <conditionalFormatting sqref="Y3">
    <cfRule type="expression" dxfId="0" priority="1" stopIfTrue="1">
      <formula>$Z$3=""</formula>
    </cfRule>
  </conditionalFormatting>
  <dataValidations count="3">
    <dataValidation type="list" allowBlank="1" showInputMessage="1" showErrorMessage="1" prompt="出場されましたら、「○」を入力してください、" sqref="JK52:JT111 TG52:TP111 ADC52:ADL111 AMY52:ANH111 AWU52:AXD111 BGQ52:BGZ111 BQM52:BQV111 CAI52:CAR111 CKE52:CKN111 CUA52:CUJ111 DDW52:DEF111 DNS52:DOB111 DXO52:DXX111 EHK52:EHT111 ERG52:ERP111 FBC52:FBL111 FKY52:FLH111 FUU52:FVD111 GEQ52:GEZ111 GOM52:GOV111 GYI52:GYR111 HIE52:HIN111 HSA52:HSJ111 IBW52:ICF111 ILS52:IMB111 IVO52:IVX111 JFK52:JFT111 JPG52:JPP111 JZC52:JZL111 KIY52:KJH111 KSU52:KTD111 LCQ52:LCZ111 LMM52:LMV111 LWI52:LWR111 MGE52:MGN111 MQA52:MQJ111 MZW52:NAF111 NJS52:NKB111 NTO52:NTX111 ODK52:ODT111 ONG52:ONP111 OXC52:OXL111 PGY52:PHH111 PQU52:PRD111 QAQ52:QAZ111 QKM52:QKV111 QUI52:QUR111 REE52:REN111 ROA52:ROJ111 RXW52:RYF111 SHS52:SIB111 SRO52:SRX111 TBK52:TBT111 TLG52:TLP111 TVC52:TVL111 UEY52:UFH111 UOU52:UPD111 UYQ52:UYZ111 VIM52:VIV111 VSI52:VSR111 WCE52:WCN111 WMA52:WMJ111 WVW52:WWF111 C65600:L65659 IY65588:JH65647 SU65588:TD65647 ACQ65588:ACZ65647 AMM65588:AMV65647 AWI65588:AWR65647 BGE65588:BGN65647 BQA65588:BQJ65647 BZW65588:CAF65647 CJS65588:CKB65647 CTO65588:CTX65647 DDK65588:DDT65647 DNG65588:DNP65647 DXC65588:DXL65647 EGY65588:EHH65647 EQU65588:ERD65647 FAQ65588:FAZ65647 FKM65588:FKV65647 FUI65588:FUR65647 GEE65588:GEN65647 GOA65588:GOJ65647 GXW65588:GYF65647 HHS65588:HIB65647 HRO65588:HRX65647 IBK65588:IBT65647 ILG65588:ILP65647 IVC65588:IVL65647 JEY65588:JFH65647 JOU65588:JPD65647 JYQ65588:JYZ65647 KIM65588:KIV65647 KSI65588:KSR65647 LCE65588:LCN65647 LMA65588:LMJ65647 LVW65588:LWF65647 MFS65588:MGB65647 MPO65588:MPX65647 MZK65588:MZT65647 NJG65588:NJP65647 NTC65588:NTL65647 OCY65588:ODH65647 OMU65588:OND65647 OWQ65588:OWZ65647 PGM65588:PGV65647 PQI65588:PQR65647 QAE65588:QAN65647 QKA65588:QKJ65647 QTW65588:QUF65647 RDS65588:REB65647 RNO65588:RNX65647 RXK65588:RXT65647 SHG65588:SHP65647 SRC65588:SRL65647 TAY65588:TBH65647 TKU65588:TLD65647 TUQ65588:TUZ65647 UEM65588:UEV65647 UOI65588:UOR65647 UYE65588:UYN65647 VIA65588:VIJ65647 VRW65588:VSF65647 WBS65588:WCB65647 WLO65588:WLX65647 WVK65588:WVT65647 C131136:L131195 IY131124:JH131183 SU131124:TD131183 ACQ131124:ACZ131183 AMM131124:AMV131183 AWI131124:AWR131183 BGE131124:BGN131183 BQA131124:BQJ131183 BZW131124:CAF131183 CJS131124:CKB131183 CTO131124:CTX131183 DDK131124:DDT131183 DNG131124:DNP131183 DXC131124:DXL131183 EGY131124:EHH131183 EQU131124:ERD131183 FAQ131124:FAZ131183 FKM131124:FKV131183 FUI131124:FUR131183 GEE131124:GEN131183 GOA131124:GOJ131183 GXW131124:GYF131183 HHS131124:HIB131183 HRO131124:HRX131183 IBK131124:IBT131183 ILG131124:ILP131183 IVC131124:IVL131183 JEY131124:JFH131183 JOU131124:JPD131183 JYQ131124:JYZ131183 KIM131124:KIV131183 KSI131124:KSR131183 LCE131124:LCN131183 LMA131124:LMJ131183 LVW131124:LWF131183 MFS131124:MGB131183 MPO131124:MPX131183 MZK131124:MZT131183 NJG131124:NJP131183 NTC131124:NTL131183 OCY131124:ODH131183 OMU131124:OND131183 OWQ131124:OWZ131183 PGM131124:PGV131183 PQI131124:PQR131183 QAE131124:QAN131183 QKA131124:QKJ131183 QTW131124:QUF131183 RDS131124:REB131183 RNO131124:RNX131183 RXK131124:RXT131183 SHG131124:SHP131183 SRC131124:SRL131183 TAY131124:TBH131183 TKU131124:TLD131183 TUQ131124:TUZ131183 UEM131124:UEV131183 UOI131124:UOR131183 UYE131124:UYN131183 VIA131124:VIJ131183 VRW131124:VSF131183 WBS131124:WCB131183 WLO131124:WLX131183 WVK131124:WVT131183 C196672:L196731 IY196660:JH196719 SU196660:TD196719 ACQ196660:ACZ196719 AMM196660:AMV196719 AWI196660:AWR196719 BGE196660:BGN196719 BQA196660:BQJ196719 BZW196660:CAF196719 CJS196660:CKB196719 CTO196660:CTX196719 DDK196660:DDT196719 DNG196660:DNP196719 DXC196660:DXL196719 EGY196660:EHH196719 EQU196660:ERD196719 FAQ196660:FAZ196719 FKM196660:FKV196719 FUI196660:FUR196719 GEE196660:GEN196719 GOA196660:GOJ196719 GXW196660:GYF196719 HHS196660:HIB196719 HRO196660:HRX196719 IBK196660:IBT196719 ILG196660:ILP196719 IVC196660:IVL196719 JEY196660:JFH196719 JOU196660:JPD196719 JYQ196660:JYZ196719 KIM196660:KIV196719 KSI196660:KSR196719 LCE196660:LCN196719 LMA196660:LMJ196719 LVW196660:LWF196719 MFS196660:MGB196719 MPO196660:MPX196719 MZK196660:MZT196719 NJG196660:NJP196719 NTC196660:NTL196719 OCY196660:ODH196719 OMU196660:OND196719 OWQ196660:OWZ196719 PGM196660:PGV196719 PQI196660:PQR196719 QAE196660:QAN196719 QKA196660:QKJ196719 QTW196660:QUF196719 RDS196660:REB196719 RNO196660:RNX196719 RXK196660:RXT196719 SHG196660:SHP196719 SRC196660:SRL196719 TAY196660:TBH196719 TKU196660:TLD196719 TUQ196660:TUZ196719 UEM196660:UEV196719 UOI196660:UOR196719 UYE196660:UYN196719 VIA196660:VIJ196719 VRW196660:VSF196719 WBS196660:WCB196719 WLO196660:WLX196719 WVK196660:WVT196719 C262208:L262267 IY262196:JH262255 SU262196:TD262255 ACQ262196:ACZ262255 AMM262196:AMV262255 AWI262196:AWR262255 BGE262196:BGN262255 BQA262196:BQJ262255 BZW262196:CAF262255 CJS262196:CKB262255 CTO262196:CTX262255 DDK262196:DDT262255 DNG262196:DNP262255 DXC262196:DXL262255 EGY262196:EHH262255 EQU262196:ERD262255 FAQ262196:FAZ262255 FKM262196:FKV262255 FUI262196:FUR262255 GEE262196:GEN262255 GOA262196:GOJ262255 GXW262196:GYF262255 HHS262196:HIB262255 HRO262196:HRX262255 IBK262196:IBT262255 ILG262196:ILP262255 IVC262196:IVL262255 JEY262196:JFH262255 JOU262196:JPD262255 JYQ262196:JYZ262255 KIM262196:KIV262255 KSI262196:KSR262255 LCE262196:LCN262255 LMA262196:LMJ262255 LVW262196:LWF262255 MFS262196:MGB262255 MPO262196:MPX262255 MZK262196:MZT262255 NJG262196:NJP262255 NTC262196:NTL262255 OCY262196:ODH262255 OMU262196:OND262255 OWQ262196:OWZ262255 PGM262196:PGV262255 PQI262196:PQR262255 QAE262196:QAN262255 QKA262196:QKJ262255 QTW262196:QUF262255 RDS262196:REB262255 RNO262196:RNX262255 RXK262196:RXT262255 SHG262196:SHP262255 SRC262196:SRL262255 TAY262196:TBH262255 TKU262196:TLD262255 TUQ262196:TUZ262255 UEM262196:UEV262255 UOI262196:UOR262255 UYE262196:UYN262255 VIA262196:VIJ262255 VRW262196:VSF262255 WBS262196:WCB262255 WLO262196:WLX262255 WVK262196:WVT262255 C327744:L327803 IY327732:JH327791 SU327732:TD327791 ACQ327732:ACZ327791 AMM327732:AMV327791 AWI327732:AWR327791 BGE327732:BGN327791 BQA327732:BQJ327791 BZW327732:CAF327791 CJS327732:CKB327791 CTO327732:CTX327791 DDK327732:DDT327791 DNG327732:DNP327791 DXC327732:DXL327791 EGY327732:EHH327791 EQU327732:ERD327791 FAQ327732:FAZ327791 FKM327732:FKV327791 FUI327732:FUR327791 GEE327732:GEN327791 GOA327732:GOJ327791 GXW327732:GYF327791 HHS327732:HIB327791 HRO327732:HRX327791 IBK327732:IBT327791 ILG327732:ILP327791 IVC327732:IVL327791 JEY327732:JFH327791 JOU327732:JPD327791 JYQ327732:JYZ327791 KIM327732:KIV327791 KSI327732:KSR327791 LCE327732:LCN327791 LMA327732:LMJ327791 LVW327732:LWF327791 MFS327732:MGB327791 MPO327732:MPX327791 MZK327732:MZT327791 NJG327732:NJP327791 NTC327732:NTL327791 OCY327732:ODH327791 OMU327732:OND327791 OWQ327732:OWZ327791 PGM327732:PGV327791 PQI327732:PQR327791 QAE327732:QAN327791 QKA327732:QKJ327791 QTW327732:QUF327791 RDS327732:REB327791 RNO327732:RNX327791 RXK327732:RXT327791 SHG327732:SHP327791 SRC327732:SRL327791 TAY327732:TBH327791 TKU327732:TLD327791 TUQ327732:TUZ327791 UEM327732:UEV327791 UOI327732:UOR327791 UYE327732:UYN327791 VIA327732:VIJ327791 VRW327732:VSF327791 WBS327732:WCB327791 WLO327732:WLX327791 WVK327732:WVT327791 C393280:L393339 IY393268:JH393327 SU393268:TD393327 ACQ393268:ACZ393327 AMM393268:AMV393327 AWI393268:AWR393327 BGE393268:BGN393327 BQA393268:BQJ393327 BZW393268:CAF393327 CJS393268:CKB393327 CTO393268:CTX393327 DDK393268:DDT393327 DNG393268:DNP393327 DXC393268:DXL393327 EGY393268:EHH393327 EQU393268:ERD393327 FAQ393268:FAZ393327 FKM393268:FKV393327 FUI393268:FUR393327 GEE393268:GEN393327 GOA393268:GOJ393327 GXW393268:GYF393327 HHS393268:HIB393327 HRO393268:HRX393327 IBK393268:IBT393327 ILG393268:ILP393327 IVC393268:IVL393327 JEY393268:JFH393327 JOU393268:JPD393327 JYQ393268:JYZ393327 KIM393268:KIV393327 KSI393268:KSR393327 LCE393268:LCN393327 LMA393268:LMJ393327 LVW393268:LWF393327 MFS393268:MGB393327 MPO393268:MPX393327 MZK393268:MZT393327 NJG393268:NJP393327 NTC393268:NTL393327 OCY393268:ODH393327 OMU393268:OND393327 OWQ393268:OWZ393327 PGM393268:PGV393327 PQI393268:PQR393327 QAE393268:QAN393327 QKA393268:QKJ393327 QTW393268:QUF393327 RDS393268:REB393327 RNO393268:RNX393327 RXK393268:RXT393327 SHG393268:SHP393327 SRC393268:SRL393327 TAY393268:TBH393327 TKU393268:TLD393327 TUQ393268:TUZ393327 UEM393268:UEV393327 UOI393268:UOR393327 UYE393268:UYN393327 VIA393268:VIJ393327 VRW393268:VSF393327 WBS393268:WCB393327 WLO393268:WLX393327 WVK393268:WVT393327 C458816:L458875 IY458804:JH458863 SU458804:TD458863 ACQ458804:ACZ458863 AMM458804:AMV458863 AWI458804:AWR458863 BGE458804:BGN458863 BQA458804:BQJ458863 BZW458804:CAF458863 CJS458804:CKB458863 CTO458804:CTX458863 DDK458804:DDT458863 DNG458804:DNP458863 DXC458804:DXL458863 EGY458804:EHH458863 EQU458804:ERD458863 FAQ458804:FAZ458863 FKM458804:FKV458863 FUI458804:FUR458863 GEE458804:GEN458863 GOA458804:GOJ458863 GXW458804:GYF458863 HHS458804:HIB458863 HRO458804:HRX458863 IBK458804:IBT458863 ILG458804:ILP458863 IVC458804:IVL458863 JEY458804:JFH458863 JOU458804:JPD458863 JYQ458804:JYZ458863 KIM458804:KIV458863 KSI458804:KSR458863 LCE458804:LCN458863 LMA458804:LMJ458863 LVW458804:LWF458863 MFS458804:MGB458863 MPO458804:MPX458863 MZK458804:MZT458863 NJG458804:NJP458863 NTC458804:NTL458863 OCY458804:ODH458863 OMU458804:OND458863 OWQ458804:OWZ458863 PGM458804:PGV458863 PQI458804:PQR458863 QAE458804:QAN458863 QKA458804:QKJ458863 QTW458804:QUF458863 RDS458804:REB458863 RNO458804:RNX458863 RXK458804:RXT458863 SHG458804:SHP458863 SRC458804:SRL458863 TAY458804:TBH458863 TKU458804:TLD458863 TUQ458804:TUZ458863 UEM458804:UEV458863 UOI458804:UOR458863 UYE458804:UYN458863 VIA458804:VIJ458863 VRW458804:VSF458863 WBS458804:WCB458863 WLO458804:WLX458863 WVK458804:WVT458863 C524352:L524411 IY524340:JH524399 SU524340:TD524399 ACQ524340:ACZ524399 AMM524340:AMV524399 AWI524340:AWR524399 BGE524340:BGN524399 BQA524340:BQJ524399 BZW524340:CAF524399 CJS524340:CKB524399 CTO524340:CTX524399 DDK524340:DDT524399 DNG524340:DNP524399 DXC524340:DXL524399 EGY524340:EHH524399 EQU524340:ERD524399 FAQ524340:FAZ524399 FKM524340:FKV524399 FUI524340:FUR524399 GEE524340:GEN524399 GOA524340:GOJ524399 GXW524340:GYF524399 HHS524340:HIB524399 HRO524340:HRX524399 IBK524340:IBT524399 ILG524340:ILP524399 IVC524340:IVL524399 JEY524340:JFH524399 JOU524340:JPD524399 JYQ524340:JYZ524399 KIM524340:KIV524399 KSI524340:KSR524399 LCE524340:LCN524399 LMA524340:LMJ524399 LVW524340:LWF524399 MFS524340:MGB524399 MPO524340:MPX524399 MZK524340:MZT524399 NJG524340:NJP524399 NTC524340:NTL524399 OCY524340:ODH524399 OMU524340:OND524399 OWQ524340:OWZ524399 PGM524340:PGV524399 PQI524340:PQR524399 QAE524340:QAN524399 QKA524340:QKJ524399 QTW524340:QUF524399 RDS524340:REB524399 RNO524340:RNX524399 RXK524340:RXT524399 SHG524340:SHP524399 SRC524340:SRL524399 TAY524340:TBH524399 TKU524340:TLD524399 TUQ524340:TUZ524399 UEM524340:UEV524399 UOI524340:UOR524399 UYE524340:UYN524399 VIA524340:VIJ524399 VRW524340:VSF524399 WBS524340:WCB524399 WLO524340:WLX524399 WVK524340:WVT524399 C589888:L589947 IY589876:JH589935 SU589876:TD589935 ACQ589876:ACZ589935 AMM589876:AMV589935 AWI589876:AWR589935 BGE589876:BGN589935 BQA589876:BQJ589935 BZW589876:CAF589935 CJS589876:CKB589935 CTO589876:CTX589935 DDK589876:DDT589935 DNG589876:DNP589935 DXC589876:DXL589935 EGY589876:EHH589935 EQU589876:ERD589935 FAQ589876:FAZ589935 FKM589876:FKV589935 FUI589876:FUR589935 GEE589876:GEN589935 GOA589876:GOJ589935 GXW589876:GYF589935 HHS589876:HIB589935 HRO589876:HRX589935 IBK589876:IBT589935 ILG589876:ILP589935 IVC589876:IVL589935 JEY589876:JFH589935 JOU589876:JPD589935 JYQ589876:JYZ589935 KIM589876:KIV589935 KSI589876:KSR589935 LCE589876:LCN589935 LMA589876:LMJ589935 LVW589876:LWF589935 MFS589876:MGB589935 MPO589876:MPX589935 MZK589876:MZT589935 NJG589876:NJP589935 NTC589876:NTL589935 OCY589876:ODH589935 OMU589876:OND589935 OWQ589876:OWZ589935 PGM589876:PGV589935 PQI589876:PQR589935 QAE589876:QAN589935 QKA589876:QKJ589935 QTW589876:QUF589935 RDS589876:REB589935 RNO589876:RNX589935 RXK589876:RXT589935 SHG589876:SHP589935 SRC589876:SRL589935 TAY589876:TBH589935 TKU589876:TLD589935 TUQ589876:TUZ589935 UEM589876:UEV589935 UOI589876:UOR589935 UYE589876:UYN589935 VIA589876:VIJ589935 VRW589876:VSF589935 WBS589876:WCB589935 WLO589876:WLX589935 WVK589876:WVT589935 C655424:L655483 IY655412:JH655471 SU655412:TD655471 ACQ655412:ACZ655471 AMM655412:AMV655471 AWI655412:AWR655471 BGE655412:BGN655471 BQA655412:BQJ655471 BZW655412:CAF655471 CJS655412:CKB655471 CTO655412:CTX655471 DDK655412:DDT655471 DNG655412:DNP655471 DXC655412:DXL655471 EGY655412:EHH655471 EQU655412:ERD655471 FAQ655412:FAZ655471 FKM655412:FKV655471 FUI655412:FUR655471 GEE655412:GEN655471 GOA655412:GOJ655471 GXW655412:GYF655471 HHS655412:HIB655471 HRO655412:HRX655471 IBK655412:IBT655471 ILG655412:ILP655471 IVC655412:IVL655471 JEY655412:JFH655471 JOU655412:JPD655471 JYQ655412:JYZ655471 KIM655412:KIV655471 KSI655412:KSR655471 LCE655412:LCN655471 LMA655412:LMJ655471 LVW655412:LWF655471 MFS655412:MGB655471 MPO655412:MPX655471 MZK655412:MZT655471 NJG655412:NJP655471 NTC655412:NTL655471 OCY655412:ODH655471 OMU655412:OND655471 OWQ655412:OWZ655471 PGM655412:PGV655471 PQI655412:PQR655471 QAE655412:QAN655471 QKA655412:QKJ655471 QTW655412:QUF655471 RDS655412:REB655471 RNO655412:RNX655471 RXK655412:RXT655471 SHG655412:SHP655471 SRC655412:SRL655471 TAY655412:TBH655471 TKU655412:TLD655471 TUQ655412:TUZ655471 UEM655412:UEV655471 UOI655412:UOR655471 UYE655412:UYN655471 VIA655412:VIJ655471 VRW655412:VSF655471 WBS655412:WCB655471 WLO655412:WLX655471 WVK655412:WVT655471 C720960:L721019 IY720948:JH721007 SU720948:TD721007 ACQ720948:ACZ721007 AMM720948:AMV721007 AWI720948:AWR721007 BGE720948:BGN721007 BQA720948:BQJ721007 BZW720948:CAF721007 CJS720948:CKB721007 CTO720948:CTX721007 DDK720948:DDT721007 DNG720948:DNP721007 DXC720948:DXL721007 EGY720948:EHH721007 EQU720948:ERD721007 FAQ720948:FAZ721007 FKM720948:FKV721007 FUI720948:FUR721007 GEE720948:GEN721007 GOA720948:GOJ721007 GXW720948:GYF721007 HHS720948:HIB721007 HRO720948:HRX721007 IBK720948:IBT721007 ILG720948:ILP721007 IVC720948:IVL721007 JEY720948:JFH721007 JOU720948:JPD721007 JYQ720948:JYZ721007 KIM720948:KIV721007 KSI720948:KSR721007 LCE720948:LCN721007 LMA720948:LMJ721007 LVW720948:LWF721007 MFS720948:MGB721007 MPO720948:MPX721007 MZK720948:MZT721007 NJG720948:NJP721007 NTC720948:NTL721007 OCY720948:ODH721007 OMU720948:OND721007 OWQ720948:OWZ721007 PGM720948:PGV721007 PQI720948:PQR721007 QAE720948:QAN721007 QKA720948:QKJ721007 QTW720948:QUF721007 RDS720948:REB721007 RNO720948:RNX721007 RXK720948:RXT721007 SHG720948:SHP721007 SRC720948:SRL721007 TAY720948:TBH721007 TKU720948:TLD721007 TUQ720948:TUZ721007 UEM720948:UEV721007 UOI720948:UOR721007 UYE720948:UYN721007 VIA720948:VIJ721007 VRW720948:VSF721007 WBS720948:WCB721007 WLO720948:WLX721007 WVK720948:WVT721007 C786496:L786555 IY786484:JH786543 SU786484:TD786543 ACQ786484:ACZ786543 AMM786484:AMV786543 AWI786484:AWR786543 BGE786484:BGN786543 BQA786484:BQJ786543 BZW786484:CAF786543 CJS786484:CKB786543 CTO786484:CTX786543 DDK786484:DDT786543 DNG786484:DNP786543 DXC786484:DXL786543 EGY786484:EHH786543 EQU786484:ERD786543 FAQ786484:FAZ786543 FKM786484:FKV786543 FUI786484:FUR786543 GEE786484:GEN786543 GOA786484:GOJ786543 GXW786484:GYF786543 HHS786484:HIB786543 HRO786484:HRX786543 IBK786484:IBT786543 ILG786484:ILP786543 IVC786484:IVL786543 JEY786484:JFH786543 JOU786484:JPD786543 JYQ786484:JYZ786543 KIM786484:KIV786543 KSI786484:KSR786543 LCE786484:LCN786543 LMA786484:LMJ786543 LVW786484:LWF786543 MFS786484:MGB786543 MPO786484:MPX786543 MZK786484:MZT786543 NJG786484:NJP786543 NTC786484:NTL786543 OCY786484:ODH786543 OMU786484:OND786543 OWQ786484:OWZ786543 PGM786484:PGV786543 PQI786484:PQR786543 QAE786484:QAN786543 QKA786484:QKJ786543 QTW786484:QUF786543 RDS786484:REB786543 RNO786484:RNX786543 RXK786484:RXT786543 SHG786484:SHP786543 SRC786484:SRL786543 TAY786484:TBH786543 TKU786484:TLD786543 TUQ786484:TUZ786543 UEM786484:UEV786543 UOI786484:UOR786543 UYE786484:UYN786543 VIA786484:VIJ786543 VRW786484:VSF786543 WBS786484:WCB786543 WLO786484:WLX786543 WVK786484:WVT786543 C852032:L852091 IY852020:JH852079 SU852020:TD852079 ACQ852020:ACZ852079 AMM852020:AMV852079 AWI852020:AWR852079 BGE852020:BGN852079 BQA852020:BQJ852079 BZW852020:CAF852079 CJS852020:CKB852079 CTO852020:CTX852079 DDK852020:DDT852079 DNG852020:DNP852079 DXC852020:DXL852079 EGY852020:EHH852079 EQU852020:ERD852079 FAQ852020:FAZ852079 FKM852020:FKV852079 FUI852020:FUR852079 GEE852020:GEN852079 GOA852020:GOJ852079 GXW852020:GYF852079 HHS852020:HIB852079 HRO852020:HRX852079 IBK852020:IBT852079 ILG852020:ILP852079 IVC852020:IVL852079 JEY852020:JFH852079 JOU852020:JPD852079 JYQ852020:JYZ852079 KIM852020:KIV852079 KSI852020:KSR852079 LCE852020:LCN852079 LMA852020:LMJ852079 LVW852020:LWF852079 MFS852020:MGB852079 MPO852020:MPX852079 MZK852020:MZT852079 NJG852020:NJP852079 NTC852020:NTL852079 OCY852020:ODH852079 OMU852020:OND852079 OWQ852020:OWZ852079 PGM852020:PGV852079 PQI852020:PQR852079 QAE852020:QAN852079 QKA852020:QKJ852079 QTW852020:QUF852079 RDS852020:REB852079 RNO852020:RNX852079 RXK852020:RXT852079 SHG852020:SHP852079 SRC852020:SRL852079 TAY852020:TBH852079 TKU852020:TLD852079 TUQ852020:TUZ852079 UEM852020:UEV852079 UOI852020:UOR852079 UYE852020:UYN852079 VIA852020:VIJ852079 VRW852020:VSF852079 WBS852020:WCB852079 WLO852020:WLX852079 WVK852020:WVT852079 C917568:L917627 IY917556:JH917615 SU917556:TD917615 ACQ917556:ACZ917615 AMM917556:AMV917615 AWI917556:AWR917615 BGE917556:BGN917615 BQA917556:BQJ917615 BZW917556:CAF917615 CJS917556:CKB917615 CTO917556:CTX917615 DDK917556:DDT917615 DNG917556:DNP917615 DXC917556:DXL917615 EGY917556:EHH917615 EQU917556:ERD917615 FAQ917556:FAZ917615 FKM917556:FKV917615 FUI917556:FUR917615 GEE917556:GEN917615 GOA917556:GOJ917615 GXW917556:GYF917615 HHS917556:HIB917615 HRO917556:HRX917615 IBK917556:IBT917615 ILG917556:ILP917615 IVC917556:IVL917615 JEY917556:JFH917615 JOU917556:JPD917615 JYQ917556:JYZ917615 KIM917556:KIV917615 KSI917556:KSR917615 LCE917556:LCN917615 LMA917556:LMJ917615 LVW917556:LWF917615 MFS917556:MGB917615 MPO917556:MPX917615 MZK917556:MZT917615 NJG917556:NJP917615 NTC917556:NTL917615 OCY917556:ODH917615 OMU917556:OND917615 OWQ917556:OWZ917615 PGM917556:PGV917615 PQI917556:PQR917615 QAE917556:QAN917615 QKA917556:QKJ917615 QTW917556:QUF917615 RDS917556:REB917615 RNO917556:RNX917615 RXK917556:RXT917615 SHG917556:SHP917615 SRC917556:SRL917615 TAY917556:TBH917615 TKU917556:TLD917615 TUQ917556:TUZ917615 UEM917556:UEV917615 UOI917556:UOR917615 UYE917556:UYN917615 VIA917556:VIJ917615 VRW917556:VSF917615 WBS917556:WCB917615 WLO917556:WLX917615 WVK917556:WVT917615 C983104:L983163 IY983092:JH983151 SU983092:TD983151 ACQ983092:ACZ983151 AMM983092:AMV983151 AWI983092:AWR983151 BGE983092:BGN983151 BQA983092:BQJ983151 BZW983092:CAF983151 CJS983092:CKB983151 CTO983092:CTX983151 DDK983092:DDT983151 DNG983092:DNP983151 DXC983092:DXL983151 EGY983092:EHH983151 EQU983092:ERD983151 FAQ983092:FAZ983151 FKM983092:FKV983151 FUI983092:FUR983151 GEE983092:GEN983151 GOA983092:GOJ983151 GXW983092:GYF983151 HHS983092:HIB983151 HRO983092:HRX983151 IBK983092:IBT983151 ILG983092:ILP983151 IVC983092:IVL983151 JEY983092:JFH983151 JOU983092:JPD983151 JYQ983092:JYZ983151 KIM983092:KIV983151 KSI983092:KSR983151 LCE983092:LCN983151 LMA983092:LMJ983151 LVW983092:LWF983151 MFS983092:MGB983151 MPO983092:MPX983151 MZK983092:MZT983151 NJG983092:NJP983151 NTC983092:NTL983151 OCY983092:ODH983151 OMU983092:OND983151 OWQ983092:OWZ983151 PGM983092:PGV983151 PQI983092:PQR983151 QAE983092:QAN983151 QKA983092:QKJ983151 QTW983092:QUF983151 RDS983092:REB983151 RNO983092:RNX983151 RXK983092:RXT983151 SHG983092:SHP983151 SRC983092:SRL983151 TAY983092:TBH983151 TKU983092:TLD983151 TUQ983092:TUZ983151 UEM983092:UEV983151 UOI983092:UOR983151 UYE983092:UYN983151 VIA983092:VIJ983151 VRW983092:VSF983151 WBS983092:WCB983151 WLO983092:WLX983151 WVK983092:WVT983151 JW52:KF111 TS52:UB111 ADO52:ADX111 ANK52:ANT111 AXG52:AXP111 BHC52:BHL111 BQY52:BRH111 CAU52:CBD111 CKQ52:CKZ111 CUM52:CUV111 DEI52:DER111 DOE52:DON111 DYA52:DYJ111 EHW52:EIF111 ERS52:ESB111 FBO52:FBX111 FLK52:FLT111 FVG52:FVP111 GFC52:GFL111 GOY52:GPH111 GYU52:GZD111 HIQ52:HIZ111 HSM52:HSV111 ICI52:ICR111 IME52:IMN111 IWA52:IWJ111 JFW52:JGF111 JPS52:JQB111 JZO52:JZX111 KJK52:KJT111 KTG52:KTP111 LDC52:LDL111 LMY52:LNH111 LWU52:LXD111 MGQ52:MGZ111 MQM52:MQV111 NAI52:NAR111 NKE52:NKN111 NUA52:NUJ111 ODW52:OEF111 ONS52:OOB111 OXO52:OXX111 PHK52:PHT111 PRG52:PRP111 QBC52:QBL111 QKY52:QLH111 QUU52:QVD111 REQ52:REZ111 ROM52:ROV111 RYI52:RYR111 SIE52:SIN111 SSA52:SSJ111 TBW52:TCF111 TLS52:TMB111 TVO52:TVX111 UFK52:UFT111 UPG52:UPP111 UZC52:UZL111 VIY52:VJH111 VSU52:VTD111 WCQ52:WCZ111 WMM52:WMV111 WWI52:WWR111 O65600:X65659 JK65588:JT65647 TG65588:TP65647 ADC65588:ADL65647 AMY65588:ANH65647 AWU65588:AXD65647 BGQ65588:BGZ65647 BQM65588:BQV65647 CAI65588:CAR65647 CKE65588:CKN65647 CUA65588:CUJ65647 DDW65588:DEF65647 DNS65588:DOB65647 DXO65588:DXX65647 EHK65588:EHT65647 ERG65588:ERP65647 FBC65588:FBL65647 FKY65588:FLH65647 FUU65588:FVD65647 GEQ65588:GEZ65647 GOM65588:GOV65647 GYI65588:GYR65647 HIE65588:HIN65647 HSA65588:HSJ65647 IBW65588:ICF65647 ILS65588:IMB65647 IVO65588:IVX65647 JFK65588:JFT65647 JPG65588:JPP65647 JZC65588:JZL65647 KIY65588:KJH65647 KSU65588:KTD65647 LCQ65588:LCZ65647 LMM65588:LMV65647 LWI65588:LWR65647 MGE65588:MGN65647 MQA65588:MQJ65647 MZW65588:NAF65647 NJS65588:NKB65647 NTO65588:NTX65647 ODK65588:ODT65647 ONG65588:ONP65647 OXC65588:OXL65647 PGY65588:PHH65647 PQU65588:PRD65647 QAQ65588:QAZ65647 QKM65588:QKV65647 QUI65588:QUR65647 REE65588:REN65647 ROA65588:ROJ65647 RXW65588:RYF65647 SHS65588:SIB65647 SRO65588:SRX65647 TBK65588:TBT65647 TLG65588:TLP65647 TVC65588:TVL65647 UEY65588:UFH65647 UOU65588:UPD65647 UYQ65588:UYZ65647 VIM65588:VIV65647 VSI65588:VSR65647 WCE65588:WCN65647 WMA65588:WMJ65647 WVW65588:WWF65647 O131136:X131195 JK131124:JT131183 TG131124:TP131183 ADC131124:ADL131183 AMY131124:ANH131183 AWU131124:AXD131183 BGQ131124:BGZ131183 BQM131124:BQV131183 CAI131124:CAR131183 CKE131124:CKN131183 CUA131124:CUJ131183 DDW131124:DEF131183 DNS131124:DOB131183 DXO131124:DXX131183 EHK131124:EHT131183 ERG131124:ERP131183 FBC131124:FBL131183 FKY131124:FLH131183 FUU131124:FVD131183 GEQ131124:GEZ131183 GOM131124:GOV131183 GYI131124:GYR131183 HIE131124:HIN131183 HSA131124:HSJ131183 IBW131124:ICF131183 ILS131124:IMB131183 IVO131124:IVX131183 JFK131124:JFT131183 JPG131124:JPP131183 JZC131124:JZL131183 KIY131124:KJH131183 KSU131124:KTD131183 LCQ131124:LCZ131183 LMM131124:LMV131183 LWI131124:LWR131183 MGE131124:MGN131183 MQA131124:MQJ131183 MZW131124:NAF131183 NJS131124:NKB131183 NTO131124:NTX131183 ODK131124:ODT131183 ONG131124:ONP131183 OXC131124:OXL131183 PGY131124:PHH131183 PQU131124:PRD131183 QAQ131124:QAZ131183 QKM131124:QKV131183 QUI131124:QUR131183 REE131124:REN131183 ROA131124:ROJ131183 RXW131124:RYF131183 SHS131124:SIB131183 SRO131124:SRX131183 TBK131124:TBT131183 TLG131124:TLP131183 TVC131124:TVL131183 UEY131124:UFH131183 UOU131124:UPD131183 UYQ131124:UYZ131183 VIM131124:VIV131183 VSI131124:VSR131183 WCE131124:WCN131183 WMA131124:WMJ131183 WVW131124:WWF131183 O196672:X196731 JK196660:JT196719 TG196660:TP196719 ADC196660:ADL196719 AMY196660:ANH196719 AWU196660:AXD196719 BGQ196660:BGZ196719 BQM196660:BQV196719 CAI196660:CAR196719 CKE196660:CKN196719 CUA196660:CUJ196719 DDW196660:DEF196719 DNS196660:DOB196719 DXO196660:DXX196719 EHK196660:EHT196719 ERG196660:ERP196719 FBC196660:FBL196719 FKY196660:FLH196719 FUU196660:FVD196719 GEQ196660:GEZ196719 GOM196660:GOV196719 GYI196660:GYR196719 HIE196660:HIN196719 HSA196660:HSJ196719 IBW196660:ICF196719 ILS196660:IMB196719 IVO196660:IVX196719 JFK196660:JFT196719 JPG196660:JPP196719 JZC196660:JZL196719 KIY196660:KJH196719 KSU196660:KTD196719 LCQ196660:LCZ196719 LMM196660:LMV196719 LWI196660:LWR196719 MGE196660:MGN196719 MQA196660:MQJ196719 MZW196660:NAF196719 NJS196660:NKB196719 NTO196660:NTX196719 ODK196660:ODT196719 ONG196660:ONP196719 OXC196660:OXL196719 PGY196660:PHH196719 PQU196660:PRD196719 QAQ196660:QAZ196719 QKM196660:QKV196719 QUI196660:QUR196719 REE196660:REN196719 ROA196660:ROJ196719 RXW196660:RYF196719 SHS196660:SIB196719 SRO196660:SRX196719 TBK196660:TBT196719 TLG196660:TLP196719 TVC196660:TVL196719 UEY196660:UFH196719 UOU196660:UPD196719 UYQ196660:UYZ196719 VIM196660:VIV196719 VSI196660:VSR196719 WCE196660:WCN196719 WMA196660:WMJ196719 WVW196660:WWF196719 O262208:X262267 JK262196:JT262255 TG262196:TP262255 ADC262196:ADL262255 AMY262196:ANH262255 AWU262196:AXD262255 BGQ262196:BGZ262255 BQM262196:BQV262255 CAI262196:CAR262255 CKE262196:CKN262255 CUA262196:CUJ262255 DDW262196:DEF262255 DNS262196:DOB262255 DXO262196:DXX262255 EHK262196:EHT262255 ERG262196:ERP262255 FBC262196:FBL262255 FKY262196:FLH262255 FUU262196:FVD262255 GEQ262196:GEZ262255 GOM262196:GOV262255 GYI262196:GYR262255 HIE262196:HIN262255 HSA262196:HSJ262255 IBW262196:ICF262255 ILS262196:IMB262255 IVO262196:IVX262255 JFK262196:JFT262255 JPG262196:JPP262255 JZC262196:JZL262255 KIY262196:KJH262255 KSU262196:KTD262255 LCQ262196:LCZ262255 LMM262196:LMV262255 LWI262196:LWR262255 MGE262196:MGN262255 MQA262196:MQJ262255 MZW262196:NAF262255 NJS262196:NKB262255 NTO262196:NTX262255 ODK262196:ODT262255 ONG262196:ONP262255 OXC262196:OXL262255 PGY262196:PHH262255 PQU262196:PRD262255 QAQ262196:QAZ262255 QKM262196:QKV262255 QUI262196:QUR262255 REE262196:REN262255 ROA262196:ROJ262255 RXW262196:RYF262255 SHS262196:SIB262255 SRO262196:SRX262255 TBK262196:TBT262255 TLG262196:TLP262255 TVC262196:TVL262255 UEY262196:UFH262255 UOU262196:UPD262255 UYQ262196:UYZ262255 VIM262196:VIV262255 VSI262196:VSR262255 WCE262196:WCN262255 WMA262196:WMJ262255 WVW262196:WWF262255 O327744:X327803 JK327732:JT327791 TG327732:TP327791 ADC327732:ADL327791 AMY327732:ANH327791 AWU327732:AXD327791 BGQ327732:BGZ327791 BQM327732:BQV327791 CAI327732:CAR327791 CKE327732:CKN327791 CUA327732:CUJ327791 DDW327732:DEF327791 DNS327732:DOB327791 DXO327732:DXX327791 EHK327732:EHT327791 ERG327732:ERP327791 FBC327732:FBL327791 FKY327732:FLH327791 FUU327732:FVD327791 GEQ327732:GEZ327791 GOM327732:GOV327791 GYI327732:GYR327791 HIE327732:HIN327791 HSA327732:HSJ327791 IBW327732:ICF327791 ILS327732:IMB327791 IVO327732:IVX327791 JFK327732:JFT327791 JPG327732:JPP327791 JZC327732:JZL327791 KIY327732:KJH327791 KSU327732:KTD327791 LCQ327732:LCZ327791 LMM327732:LMV327791 LWI327732:LWR327791 MGE327732:MGN327791 MQA327732:MQJ327791 MZW327732:NAF327791 NJS327732:NKB327791 NTO327732:NTX327791 ODK327732:ODT327791 ONG327732:ONP327791 OXC327732:OXL327791 PGY327732:PHH327791 PQU327732:PRD327791 QAQ327732:QAZ327791 QKM327732:QKV327791 QUI327732:QUR327791 REE327732:REN327791 ROA327732:ROJ327791 RXW327732:RYF327791 SHS327732:SIB327791 SRO327732:SRX327791 TBK327732:TBT327791 TLG327732:TLP327791 TVC327732:TVL327791 UEY327732:UFH327791 UOU327732:UPD327791 UYQ327732:UYZ327791 VIM327732:VIV327791 VSI327732:VSR327791 WCE327732:WCN327791 WMA327732:WMJ327791 WVW327732:WWF327791 O393280:X393339 JK393268:JT393327 TG393268:TP393327 ADC393268:ADL393327 AMY393268:ANH393327 AWU393268:AXD393327 BGQ393268:BGZ393327 BQM393268:BQV393327 CAI393268:CAR393327 CKE393268:CKN393327 CUA393268:CUJ393327 DDW393268:DEF393327 DNS393268:DOB393327 DXO393268:DXX393327 EHK393268:EHT393327 ERG393268:ERP393327 FBC393268:FBL393327 FKY393268:FLH393327 FUU393268:FVD393327 GEQ393268:GEZ393327 GOM393268:GOV393327 GYI393268:GYR393327 HIE393268:HIN393327 HSA393268:HSJ393327 IBW393268:ICF393327 ILS393268:IMB393327 IVO393268:IVX393327 JFK393268:JFT393327 JPG393268:JPP393327 JZC393268:JZL393327 KIY393268:KJH393327 KSU393268:KTD393327 LCQ393268:LCZ393327 LMM393268:LMV393327 LWI393268:LWR393327 MGE393268:MGN393327 MQA393268:MQJ393327 MZW393268:NAF393327 NJS393268:NKB393327 NTO393268:NTX393327 ODK393268:ODT393327 ONG393268:ONP393327 OXC393268:OXL393327 PGY393268:PHH393327 PQU393268:PRD393327 QAQ393268:QAZ393327 QKM393268:QKV393327 QUI393268:QUR393327 REE393268:REN393327 ROA393268:ROJ393327 RXW393268:RYF393327 SHS393268:SIB393327 SRO393268:SRX393327 TBK393268:TBT393327 TLG393268:TLP393327 TVC393268:TVL393327 UEY393268:UFH393327 UOU393268:UPD393327 UYQ393268:UYZ393327 VIM393268:VIV393327 VSI393268:VSR393327 WCE393268:WCN393327 WMA393268:WMJ393327 WVW393268:WWF393327 O458816:X458875 JK458804:JT458863 TG458804:TP458863 ADC458804:ADL458863 AMY458804:ANH458863 AWU458804:AXD458863 BGQ458804:BGZ458863 BQM458804:BQV458863 CAI458804:CAR458863 CKE458804:CKN458863 CUA458804:CUJ458863 DDW458804:DEF458863 DNS458804:DOB458863 DXO458804:DXX458863 EHK458804:EHT458863 ERG458804:ERP458863 FBC458804:FBL458863 FKY458804:FLH458863 FUU458804:FVD458863 GEQ458804:GEZ458863 GOM458804:GOV458863 GYI458804:GYR458863 HIE458804:HIN458863 HSA458804:HSJ458863 IBW458804:ICF458863 ILS458804:IMB458863 IVO458804:IVX458863 JFK458804:JFT458863 JPG458804:JPP458863 JZC458804:JZL458863 KIY458804:KJH458863 KSU458804:KTD458863 LCQ458804:LCZ458863 LMM458804:LMV458863 LWI458804:LWR458863 MGE458804:MGN458863 MQA458804:MQJ458863 MZW458804:NAF458863 NJS458804:NKB458863 NTO458804:NTX458863 ODK458804:ODT458863 ONG458804:ONP458863 OXC458804:OXL458863 PGY458804:PHH458863 PQU458804:PRD458863 QAQ458804:QAZ458863 QKM458804:QKV458863 QUI458804:QUR458863 REE458804:REN458863 ROA458804:ROJ458863 RXW458804:RYF458863 SHS458804:SIB458863 SRO458804:SRX458863 TBK458804:TBT458863 TLG458804:TLP458863 TVC458804:TVL458863 UEY458804:UFH458863 UOU458804:UPD458863 UYQ458804:UYZ458863 VIM458804:VIV458863 VSI458804:VSR458863 WCE458804:WCN458863 WMA458804:WMJ458863 WVW458804:WWF458863 O524352:X524411 JK524340:JT524399 TG524340:TP524399 ADC524340:ADL524399 AMY524340:ANH524399 AWU524340:AXD524399 BGQ524340:BGZ524399 BQM524340:BQV524399 CAI524340:CAR524399 CKE524340:CKN524399 CUA524340:CUJ524399 DDW524340:DEF524399 DNS524340:DOB524399 DXO524340:DXX524399 EHK524340:EHT524399 ERG524340:ERP524399 FBC524340:FBL524399 FKY524340:FLH524399 FUU524340:FVD524399 GEQ524340:GEZ524399 GOM524340:GOV524399 GYI524340:GYR524399 HIE524340:HIN524399 HSA524340:HSJ524399 IBW524340:ICF524399 ILS524340:IMB524399 IVO524340:IVX524399 JFK524340:JFT524399 JPG524340:JPP524399 JZC524340:JZL524399 KIY524340:KJH524399 KSU524340:KTD524399 LCQ524340:LCZ524399 LMM524340:LMV524399 LWI524340:LWR524399 MGE524340:MGN524399 MQA524340:MQJ524399 MZW524340:NAF524399 NJS524340:NKB524399 NTO524340:NTX524399 ODK524340:ODT524399 ONG524340:ONP524399 OXC524340:OXL524399 PGY524340:PHH524399 PQU524340:PRD524399 QAQ524340:QAZ524399 QKM524340:QKV524399 QUI524340:QUR524399 REE524340:REN524399 ROA524340:ROJ524399 RXW524340:RYF524399 SHS524340:SIB524399 SRO524340:SRX524399 TBK524340:TBT524399 TLG524340:TLP524399 TVC524340:TVL524399 UEY524340:UFH524399 UOU524340:UPD524399 UYQ524340:UYZ524399 VIM524340:VIV524399 VSI524340:VSR524399 WCE524340:WCN524399 WMA524340:WMJ524399 WVW524340:WWF524399 O589888:X589947 JK589876:JT589935 TG589876:TP589935 ADC589876:ADL589935 AMY589876:ANH589935 AWU589876:AXD589935 BGQ589876:BGZ589935 BQM589876:BQV589935 CAI589876:CAR589935 CKE589876:CKN589935 CUA589876:CUJ589935 DDW589876:DEF589935 DNS589876:DOB589935 DXO589876:DXX589935 EHK589876:EHT589935 ERG589876:ERP589935 FBC589876:FBL589935 FKY589876:FLH589935 FUU589876:FVD589935 GEQ589876:GEZ589935 GOM589876:GOV589935 GYI589876:GYR589935 HIE589876:HIN589935 HSA589876:HSJ589935 IBW589876:ICF589935 ILS589876:IMB589935 IVO589876:IVX589935 JFK589876:JFT589935 JPG589876:JPP589935 JZC589876:JZL589935 KIY589876:KJH589935 KSU589876:KTD589935 LCQ589876:LCZ589935 LMM589876:LMV589935 LWI589876:LWR589935 MGE589876:MGN589935 MQA589876:MQJ589935 MZW589876:NAF589935 NJS589876:NKB589935 NTO589876:NTX589935 ODK589876:ODT589935 ONG589876:ONP589935 OXC589876:OXL589935 PGY589876:PHH589935 PQU589876:PRD589935 QAQ589876:QAZ589935 QKM589876:QKV589935 QUI589876:QUR589935 REE589876:REN589935 ROA589876:ROJ589935 RXW589876:RYF589935 SHS589876:SIB589935 SRO589876:SRX589935 TBK589876:TBT589935 TLG589876:TLP589935 TVC589876:TVL589935 UEY589876:UFH589935 UOU589876:UPD589935 UYQ589876:UYZ589935 VIM589876:VIV589935 VSI589876:VSR589935 WCE589876:WCN589935 WMA589876:WMJ589935 WVW589876:WWF589935 O655424:X655483 JK655412:JT655471 TG655412:TP655471 ADC655412:ADL655471 AMY655412:ANH655471 AWU655412:AXD655471 BGQ655412:BGZ655471 BQM655412:BQV655471 CAI655412:CAR655471 CKE655412:CKN655471 CUA655412:CUJ655471 DDW655412:DEF655471 DNS655412:DOB655471 DXO655412:DXX655471 EHK655412:EHT655471 ERG655412:ERP655471 FBC655412:FBL655471 FKY655412:FLH655471 FUU655412:FVD655471 GEQ655412:GEZ655471 GOM655412:GOV655471 GYI655412:GYR655471 HIE655412:HIN655471 HSA655412:HSJ655471 IBW655412:ICF655471 ILS655412:IMB655471 IVO655412:IVX655471 JFK655412:JFT655471 JPG655412:JPP655471 JZC655412:JZL655471 KIY655412:KJH655471 KSU655412:KTD655471 LCQ655412:LCZ655471 LMM655412:LMV655471 LWI655412:LWR655471 MGE655412:MGN655471 MQA655412:MQJ655471 MZW655412:NAF655471 NJS655412:NKB655471 NTO655412:NTX655471 ODK655412:ODT655471 ONG655412:ONP655471 OXC655412:OXL655471 PGY655412:PHH655471 PQU655412:PRD655471 QAQ655412:QAZ655471 QKM655412:QKV655471 QUI655412:QUR655471 REE655412:REN655471 ROA655412:ROJ655471 RXW655412:RYF655471 SHS655412:SIB655471 SRO655412:SRX655471 TBK655412:TBT655471 TLG655412:TLP655471 TVC655412:TVL655471 UEY655412:UFH655471 UOU655412:UPD655471 UYQ655412:UYZ655471 VIM655412:VIV655471 VSI655412:VSR655471 WCE655412:WCN655471 WMA655412:WMJ655471 WVW655412:WWF655471 O720960:X721019 JK720948:JT721007 TG720948:TP721007 ADC720948:ADL721007 AMY720948:ANH721007 AWU720948:AXD721007 BGQ720948:BGZ721007 BQM720948:BQV721007 CAI720948:CAR721007 CKE720948:CKN721007 CUA720948:CUJ721007 DDW720948:DEF721007 DNS720948:DOB721007 DXO720948:DXX721007 EHK720948:EHT721007 ERG720948:ERP721007 FBC720948:FBL721007 FKY720948:FLH721007 FUU720948:FVD721007 GEQ720948:GEZ721007 GOM720948:GOV721007 GYI720948:GYR721007 HIE720948:HIN721007 HSA720948:HSJ721007 IBW720948:ICF721007 ILS720948:IMB721007 IVO720948:IVX721007 JFK720948:JFT721007 JPG720948:JPP721007 JZC720948:JZL721007 KIY720948:KJH721007 KSU720948:KTD721007 LCQ720948:LCZ721007 LMM720948:LMV721007 LWI720948:LWR721007 MGE720948:MGN721007 MQA720948:MQJ721007 MZW720948:NAF721007 NJS720948:NKB721007 NTO720948:NTX721007 ODK720948:ODT721007 ONG720948:ONP721007 OXC720948:OXL721007 PGY720948:PHH721007 PQU720948:PRD721007 QAQ720948:QAZ721007 QKM720948:QKV721007 QUI720948:QUR721007 REE720948:REN721007 ROA720948:ROJ721007 RXW720948:RYF721007 SHS720948:SIB721007 SRO720948:SRX721007 TBK720948:TBT721007 TLG720948:TLP721007 TVC720948:TVL721007 UEY720948:UFH721007 UOU720948:UPD721007 UYQ720948:UYZ721007 VIM720948:VIV721007 VSI720948:VSR721007 WCE720948:WCN721007 WMA720948:WMJ721007 WVW720948:WWF721007 O786496:X786555 JK786484:JT786543 TG786484:TP786543 ADC786484:ADL786543 AMY786484:ANH786543 AWU786484:AXD786543 BGQ786484:BGZ786543 BQM786484:BQV786543 CAI786484:CAR786543 CKE786484:CKN786543 CUA786484:CUJ786543 DDW786484:DEF786543 DNS786484:DOB786543 DXO786484:DXX786543 EHK786484:EHT786543 ERG786484:ERP786543 FBC786484:FBL786543 FKY786484:FLH786543 FUU786484:FVD786543 GEQ786484:GEZ786543 GOM786484:GOV786543 GYI786484:GYR786543 HIE786484:HIN786543 HSA786484:HSJ786543 IBW786484:ICF786543 ILS786484:IMB786543 IVO786484:IVX786543 JFK786484:JFT786543 JPG786484:JPP786543 JZC786484:JZL786543 KIY786484:KJH786543 KSU786484:KTD786543 LCQ786484:LCZ786543 LMM786484:LMV786543 LWI786484:LWR786543 MGE786484:MGN786543 MQA786484:MQJ786543 MZW786484:NAF786543 NJS786484:NKB786543 NTO786484:NTX786543 ODK786484:ODT786543 ONG786484:ONP786543 OXC786484:OXL786543 PGY786484:PHH786543 PQU786484:PRD786543 QAQ786484:QAZ786543 QKM786484:QKV786543 QUI786484:QUR786543 REE786484:REN786543 ROA786484:ROJ786543 RXW786484:RYF786543 SHS786484:SIB786543 SRO786484:SRX786543 TBK786484:TBT786543 TLG786484:TLP786543 TVC786484:TVL786543 UEY786484:UFH786543 UOU786484:UPD786543 UYQ786484:UYZ786543 VIM786484:VIV786543 VSI786484:VSR786543 WCE786484:WCN786543 WMA786484:WMJ786543 WVW786484:WWF786543 O852032:X852091 JK852020:JT852079 TG852020:TP852079 ADC852020:ADL852079 AMY852020:ANH852079 AWU852020:AXD852079 BGQ852020:BGZ852079 BQM852020:BQV852079 CAI852020:CAR852079 CKE852020:CKN852079 CUA852020:CUJ852079 DDW852020:DEF852079 DNS852020:DOB852079 DXO852020:DXX852079 EHK852020:EHT852079 ERG852020:ERP852079 FBC852020:FBL852079 FKY852020:FLH852079 FUU852020:FVD852079 GEQ852020:GEZ852079 GOM852020:GOV852079 GYI852020:GYR852079 HIE852020:HIN852079 HSA852020:HSJ852079 IBW852020:ICF852079 ILS852020:IMB852079 IVO852020:IVX852079 JFK852020:JFT852079 JPG852020:JPP852079 JZC852020:JZL852079 KIY852020:KJH852079 KSU852020:KTD852079 LCQ852020:LCZ852079 LMM852020:LMV852079 LWI852020:LWR852079 MGE852020:MGN852079 MQA852020:MQJ852079 MZW852020:NAF852079 NJS852020:NKB852079 NTO852020:NTX852079 ODK852020:ODT852079 ONG852020:ONP852079 OXC852020:OXL852079 PGY852020:PHH852079 PQU852020:PRD852079 QAQ852020:QAZ852079 QKM852020:QKV852079 QUI852020:QUR852079 REE852020:REN852079 ROA852020:ROJ852079 RXW852020:RYF852079 SHS852020:SIB852079 SRO852020:SRX852079 TBK852020:TBT852079 TLG852020:TLP852079 TVC852020:TVL852079 UEY852020:UFH852079 UOU852020:UPD852079 UYQ852020:UYZ852079 VIM852020:VIV852079 VSI852020:VSR852079 WCE852020:WCN852079 WMA852020:WMJ852079 WVW852020:WWF852079 O917568:X917627 JK917556:JT917615 TG917556:TP917615 ADC917556:ADL917615 AMY917556:ANH917615 AWU917556:AXD917615 BGQ917556:BGZ917615 BQM917556:BQV917615 CAI917556:CAR917615 CKE917556:CKN917615 CUA917556:CUJ917615 DDW917556:DEF917615 DNS917556:DOB917615 DXO917556:DXX917615 EHK917556:EHT917615 ERG917556:ERP917615 FBC917556:FBL917615 FKY917556:FLH917615 FUU917556:FVD917615 GEQ917556:GEZ917615 GOM917556:GOV917615 GYI917556:GYR917615 HIE917556:HIN917615 HSA917556:HSJ917615 IBW917556:ICF917615 ILS917556:IMB917615 IVO917556:IVX917615 JFK917556:JFT917615 JPG917556:JPP917615 JZC917556:JZL917615 KIY917556:KJH917615 KSU917556:KTD917615 LCQ917556:LCZ917615 LMM917556:LMV917615 LWI917556:LWR917615 MGE917556:MGN917615 MQA917556:MQJ917615 MZW917556:NAF917615 NJS917556:NKB917615 NTO917556:NTX917615 ODK917556:ODT917615 ONG917556:ONP917615 OXC917556:OXL917615 PGY917556:PHH917615 PQU917556:PRD917615 QAQ917556:QAZ917615 QKM917556:QKV917615 QUI917556:QUR917615 REE917556:REN917615 ROA917556:ROJ917615 RXW917556:RYF917615 SHS917556:SIB917615 SRO917556:SRX917615 TBK917556:TBT917615 TLG917556:TLP917615 TVC917556:TVL917615 UEY917556:UFH917615 UOU917556:UPD917615 UYQ917556:UYZ917615 VIM917556:VIV917615 VSI917556:VSR917615 WCE917556:WCN917615 WMA917556:WMJ917615 WVW917556:WWF917615 O983104:X983163 JK983092:JT983151 TG983092:TP983151 ADC983092:ADL983151 AMY983092:ANH983151 AWU983092:AXD983151 BGQ983092:BGZ983151 BQM983092:BQV983151 CAI983092:CAR983151 CKE983092:CKN983151 CUA983092:CUJ983151 DDW983092:DEF983151 DNS983092:DOB983151 DXO983092:DXX983151 EHK983092:EHT983151 ERG983092:ERP983151 FBC983092:FBL983151 FKY983092:FLH983151 FUU983092:FVD983151 GEQ983092:GEZ983151 GOM983092:GOV983151 GYI983092:GYR983151 HIE983092:HIN983151 HSA983092:HSJ983151 IBW983092:ICF983151 ILS983092:IMB983151 IVO983092:IVX983151 JFK983092:JFT983151 JPG983092:JPP983151 JZC983092:JZL983151 KIY983092:KJH983151 KSU983092:KTD983151 LCQ983092:LCZ983151 LMM983092:LMV983151 LWI983092:LWR983151 MGE983092:MGN983151 MQA983092:MQJ983151 MZW983092:NAF983151 NJS983092:NKB983151 NTO983092:NTX983151 ODK983092:ODT983151 ONG983092:ONP983151 OXC983092:OXL983151 PGY983092:PHH983151 PQU983092:PRD983151 QAQ983092:QAZ983151 QKM983092:QKV983151 QUI983092:QUR983151 REE983092:REN983151 ROA983092:ROJ983151 RXW983092:RYF983151 SHS983092:SIB983151 SRO983092:SRX983151 TBK983092:TBT983151 TLG983092:TLP983151 TVC983092:TVL983151 UEY983092:UFH983151 UOU983092:UPD983151 UYQ983092:UYZ983151 VIM983092:VIV983151 VSI983092:VSR983151 WCE983092:WCN983151 WMA983092:WMJ983151 WVW983092:WWF983151 O36:X123 AA36:AJ123 E28:L123 C37:D123 C33:D35 Q28:X35 O33:P35 AC28:AJ35 AA33:AB35 C29:D31 O29:P31 AA29:AB31 C25:L27 O25:X27 AA25:AJ27 C21:L23 O21:X23 AA21:AJ23 C17:L19 O17:X19 AA17:AJ19 C13:L15 O13:X15 AA13:AJ15 C9:L11 O9:X11 AA9:AJ11" xr:uid="{00000000-0002-0000-0900-000000000000}">
      <formula1>"○"</formula1>
    </dataValidation>
    <dataValidation type="list" allowBlank="1" showInputMessage="1" showErrorMessage="1" promptTitle="申請者選択" prompt="連続出場申請者を選択して下さい。（今大会出場者のみ選択可能）女子はリストの下の方にあります。" sqref="C6 AI6 AG6 AE6 AC6 AA6 W6 U6 S6 Q6 O6 K6 I6 G6 E6" xr:uid="{00000000-0002-0000-0900-000001000000}">
      <formula1>$AM$6:$AM$116</formula1>
    </dataValidation>
    <dataValidation type="list" allowBlank="1" showInputMessage="1" showErrorMessage="1" prompt="出場されましたら、「○」を入力してください。" sqref="C36:D36 C32:D32 O32:P32 AA32:AB32 C28:D28 O28:P28 AA28:AB28 C24:L24 O24:X24 AA24:AJ24 C20:L20 O20:X20 AA20:AJ20 C16:L16 O16:X16 AA16:AJ16 C12:L12 O12:X12 AA12:AJ12 C8:L8 O8:X8 AA8:AJ8" xr:uid="{00000000-0002-0000-0900-000002000000}">
      <formula1>"○"</formula1>
    </dataValidation>
  </dataValidations>
  <printOptions horizontalCentered="1"/>
  <pageMargins left="0.39370078740157483" right="0.39370078740157483" top="0.59055118110236227" bottom="0.39370078740157483" header="0.51181102362204722" footer="0.51181102362204722"/>
  <pageSetup paperSize="9" scale="43" fitToWidth="2" orientation="landscape" horizontalDpi="300" verticalDpi="300" r:id="rId1"/>
  <headerFooter alignWithMargins="0"/>
  <colBreaks count="1" manualBreakCount="1">
    <brk id="12" max="79" man="1"/>
  </colBreaks>
  <extLst>
    <ext xmlns:x14="http://schemas.microsoft.com/office/spreadsheetml/2009/9/main" uri="{CCE6A557-97BC-4b89-ADB6-D9C93CAAB3DF}">
      <x14:dataValidations xmlns:xm="http://schemas.microsoft.com/office/excel/2006/main" count="2">
        <x14:dataValidation type="list" allowBlank="1" showInputMessage="1" showErrorMessage="1" promptTitle="申請者選択" prompt="連続出場申請者を選択して下さい。（今大会出場者のみ選択可能）" xr:uid="{00000000-0002-0000-0900-000003000000}">
          <x14:formula1>
            <xm:f>$AA$6:$AA$203</xm:f>
          </x14:formula1>
          <xm:sqref>C65594 TLO983086 TBS983086 SRW983086 SIA983086 RYE983086 ROI983086 REM983086 QUQ983086 QKU983086 QAY983086 PRC983086 PHG983086 OXK983086 ONO983086 ODS983086 NTW983086 NKA983086 NAE983086 MQI983086 MGM983086 LWQ983086 LMU983086 LCY983086 KTC983086 KJG983086 JZK983086 JPO983086 JFS983086 IVW983086 IMA983086 ICE983086 HSI983086 HIM983086 GYQ983086 GOU983086 GEY983086 FVC983086 FLG983086 FBK983086 ERO983086 EHS983086 DXW983086 DOA983086 DEE983086 CUI983086 CKM983086 CAQ983086 BQU983086 BGY983086 AXC983086 ANG983086 ADK983086 TO983086 JS983086 W983098 WWE917550 WMI917550 WCM917550 VSQ917550 VIU917550 UYY917550 UPC917550 UFG917550 TVK917550 TLO917550 TBS917550 SRW917550 SIA917550 RYE917550 ROI917550 REM917550 QUQ917550 QKU917550 QAY917550 PRC917550 PHG917550 OXK917550 ONO917550 ODS917550 NTW917550 NKA917550 NAE917550 MQI917550 MGM917550 LWQ917550 LMU917550 LCY917550 KTC917550 KJG917550 JZK917550 JPO917550 JFS917550 IVW917550 IMA917550 ICE917550 HSI917550 HIM917550 GYQ917550 GOU917550 GEY917550 FVC917550 FLG917550 FBK917550 ERO917550 EHS917550 DXW917550 DOA917550 DEE917550 CUI917550 CKM917550 CAQ917550 BQU917550 BGY917550 AXC917550 ANG917550 ADK917550 TO917550 JS917550 W917562 WWE852014 WMI852014 WCM852014 VSQ852014 VIU852014 UYY852014 UPC852014 UFG852014 TVK852014 TLO852014 TBS852014 SRW852014 SIA852014 RYE852014 ROI852014 REM852014 QUQ852014 QKU852014 QAY852014 PRC852014 PHG852014 OXK852014 ONO852014 ODS852014 NTW852014 NKA852014 NAE852014 MQI852014 MGM852014 LWQ852014 LMU852014 LCY852014 KTC852014 KJG852014 JZK852014 JPO852014 JFS852014 IVW852014 IMA852014 ICE852014 HSI852014 HIM852014 GYQ852014 GOU852014 GEY852014 FVC852014 FLG852014 FBK852014 ERO852014 EHS852014 DXW852014 DOA852014 DEE852014 CUI852014 CKM852014 CAQ852014 BQU852014 BGY852014 AXC852014 ANG852014 ADK852014 TO852014 JS852014 W852026 WWE786478 WMI786478 WCM786478 VSQ786478 VIU786478 UYY786478 UPC786478 UFG786478 TVK786478 TLO786478 TBS786478 SRW786478 SIA786478 RYE786478 ROI786478 REM786478 QUQ786478 QKU786478 QAY786478 PRC786478 PHG786478 OXK786478 ONO786478 ODS786478 NTW786478 NKA786478 NAE786478 MQI786478 MGM786478 LWQ786478 LMU786478 LCY786478 KTC786478 KJG786478 JZK786478 JPO786478 JFS786478 IVW786478 IMA786478 ICE786478 HSI786478 HIM786478 GYQ786478 GOU786478 GEY786478 FVC786478 FLG786478 FBK786478 ERO786478 EHS786478 DXW786478 DOA786478 DEE786478 CUI786478 CKM786478 CAQ786478 BQU786478 BGY786478 AXC786478 ANG786478 ADK786478 TO786478 JS786478 W786490 WWE720942 WMI720942 WCM720942 VSQ720942 VIU720942 UYY720942 UPC720942 UFG720942 TVK720942 TLO720942 TBS720942 SRW720942 SIA720942 RYE720942 ROI720942 REM720942 QUQ720942 QKU720942 QAY720942 PRC720942 PHG720942 OXK720942 ONO720942 ODS720942 NTW720942 NKA720942 NAE720942 MQI720942 MGM720942 LWQ720942 LMU720942 LCY720942 KTC720942 KJG720942 JZK720942 JPO720942 JFS720942 IVW720942 IMA720942 ICE720942 HSI720942 HIM720942 GYQ720942 GOU720942 GEY720942 FVC720942 FLG720942 FBK720942 ERO720942 EHS720942 DXW720942 DOA720942 DEE720942 CUI720942 CKM720942 CAQ720942 BQU720942 BGY720942 AXC720942 ANG720942 ADK720942 TO720942 JS720942 W720954 WWE655406 WMI655406 WCM655406 VSQ655406 VIU655406 UYY655406 UPC655406 UFG655406 TVK655406 TLO655406 TBS655406 SRW655406 SIA655406 RYE655406 ROI655406 REM655406 QUQ655406 QKU655406 QAY655406 PRC655406 PHG655406 OXK655406 ONO655406 ODS655406 NTW655406 NKA655406 NAE655406 MQI655406 MGM655406 LWQ655406 LMU655406 LCY655406 KTC655406 KJG655406 JZK655406 JPO655406 JFS655406 IVW655406 IMA655406 ICE655406 HSI655406 HIM655406 GYQ655406 GOU655406 GEY655406 FVC655406 FLG655406 FBK655406 ERO655406 EHS655406 DXW655406 DOA655406 DEE655406 CUI655406 CKM655406 CAQ655406 BQU655406 BGY655406 AXC655406 ANG655406 ADK655406 TO655406 JS655406 W655418 WWE589870 WMI589870 WCM589870 VSQ589870 VIU589870 UYY589870 UPC589870 UFG589870 TVK589870 TLO589870 TBS589870 SRW589870 SIA589870 RYE589870 ROI589870 REM589870 QUQ589870 QKU589870 QAY589870 PRC589870 PHG589870 OXK589870 ONO589870 ODS589870 NTW589870 NKA589870 NAE589870 MQI589870 MGM589870 LWQ589870 LMU589870 LCY589870 KTC589870 KJG589870 JZK589870 JPO589870 JFS589870 IVW589870 IMA589870 ICE589870 HSI589870 HIM589870 GYQ589870 GOU589870 GEY589870 FVC589870 FLG589870 FBK589870 ERO589870 EHS589870 DXW589870 DOA589870 DEE589870 CUI589870 CKM589870 CAQ589870 BQU589870 BGY589870 AXC589870 ANG589870 ADK589870 TO589870 JS589870 W589882 WWE524334 WMI524334 WCM524334 VSQ524334 VIU524334 UYY524334 UPC524334 UFG524334 TVK524334 TLO524334 TBS524334 SRW524334 SIA524334 RYE524334 ROI524334 REM524334 QUQ524334 QKU524334 QAY524334 PRC524334 PHG524334 OXK524334 ONO524334 ODS524334 NTW524334 NKA524334 NAE524334 MQI524334 MGM524334 LWQ524334 LMU524334 LCY524334 KTC524334 KJG524334 JZK524334 JPO524334 JFS524334 IVW524334 IMA524334 ICE524334 HSI524334 HIM524334 GYQ524334 GOU524334 GEY524334 FVC524334 FLG524334 FBK524334 ERO524334 EHS524334 DXW524334 DOA524334 DEE524334 CUI524334 CKM524334 CAQ524334 BQU524334 BGY524334 AXC524334 ANG524334 ADK524334 TO524334 JS524334 W524346 WWE458798 WMI458798 WCM458798 VSQ458798 VIU458798 UYY458798 UPC458798 UFG458798 TVK458798 TLO458798 TBS458798 SRW458798 SIA458798 RYE458798 ROI458798 REM458798 QUQ458798 QKU458798 QAY458798 PRC458798 PHG458798 OXK458798 ONO458798 ODS458798 NTW458798 NKA458798 NAE458798 MQI458798 MGM458798 LWQ458798 LMU458798 LCY458798 KTC458798 KJG458798 JZK458798 JPO458798 JFS458798 IVW458798 IMA458798 ICE458798 HSI458798 HIM458798 GYQ458798 GOU458798 GEY458798 FVC458798 FLG458798 FBK458798 ERO458798 EHS458798 DXW458798 DOA458798 DEE458798 CUI458798 CKM458798 CAQ458798 BQU458798 BGY458798 AXC458798 ANG458798 ADK458798 TO458798 JS458798 W458810 WWE393262 WMI393262 WCM393262 VSQ393262 VIU393262 UYY393262 UPC393262 UFG393262 TVK393262 TLO393262 TBS393262 SRW393262 SIA393262 RYE393262 ROI393262 REM393262 QUQ393262 QKU393262 QAY393262 PRC393262 PHG393262 OXK393262 ONO393262 ODS393262 NTW393262 NKA393262 NAE393262 MQI393262 MGM393262 LWQ393262 LMU393262 LCY393262 KTC393262 KJG393262 JZK393262 JPO393262 JFS393262 IVW393262 IMA393262 ICE393262 HSI393262 HIM393262 GYQ393262 GOU393262 GEY393262 FVC393262 FLG393262 FBK393262 ERO393262 EHS393262 DXW393262 DOA393262 DEE393262 CUI393262 CKM393262 CAQ393262 BQU393262 BGY393262 AXC393262 ANG393262 ADK393262 TO393262 JS393262 W393274 WWE327726 WMI327726 WCM327726 VSQ327726 VIU327726 UYY327726 UPC327726 UFG327726 TVK327726 TLO327726 TBS327726 SRW327726 SIA327726 RYE327726 ROI327726 REM327726 QUQ327726 QKU327726 QAY327726 PRC327726 PHG327726 OXK327726 ONO327726 ODS327726 NTW327726 NKA327726 NAE327726 MQI327726 MGM327726 LWQ327726 LMU327726 LCY327726 KTC327726 KJG327726 JZK327726 JPO327726 JFS327726 IVW327726 IMA327726 ICE327726 HSI327726 HIM327726 GYQ327726 GOU327726 GEY327726 FVC327726 FLG327726 FBK327726 ERO327726 EHS327726 DXW327726 DOA327726 DEE327726 CUI327726 CKM327726 CAQ327726 BQU327726 BGY327726 AXC327726 ANG327726 ADK327726 TO327726 JS327726 W327738 WWE262190 WMI262190 WCM262190 VSQ262190 VIU262190 UYY262190 UPC262190 UFG262190 TVK262190 TLO262190 TBS262190 SRW262190 SIA262190 RYE262190 ROI262190 REM262190 QUQ262190 QKU262190 QAY262190 PRC262190 PHG262190 OXK262190 ONO262190 ODS262190 NTW262190 NKA262190 NAE262190 MQI262190 MGM262190 LWQ262190 LMU262190 LCY262190 KTC262190 KJG262190 JZK262190 JPO262190 JFS262190 IVW262190 IMA262190 ICE262190 HSI262190 HIM262190 GYQ262190 GOU262190 GEY262190 FVC262190 FLG262190 FBK262190 ERO262190 EHS262190 DXW262190 DOA262190 DEE262190 CUI262190 CKM262190 CAQ262190 BQU262190 BGY262190 AXC262190 ANG262190 ADK262190 TO262190 JS262190 W262202 WWE196654 WMI196654 WCM196654 VSQ196654 VIU196654 UYY196654 UPC196654 UFG196654 TVK196654 TLO196654 TBS196654 SRW196654 SIA196654 RYE196654 ROI196654 REM196654 QUQ196654 QKU196654 QAY196654 PRC196654 PHG196654 OXK196654 ONO196654 ODS196654 NTW196654 NKA196654 NAE196654 MQI196654 MGM196654 LWQ196654 LMU196654 LCY196654 KTC196654 KJG196654 JZK196654 JPO196654 JFS196654 IVW196654 IMA196654 ICE196654 HSI196654 HIM196654 GYQ196654 GOU196654 GEY196654 FVC196654 FLG196654 FBK196654 ERO196654 EHS196654 DXW196654 DOA196654 DEE196654 CUI196654 CKM196654 CAQ196654 BQU196654 BGY196654 AXC196654 ANG196654 ADK196654 TO196654 JS196654 W196666 WWE131118 WMI131118 WCM131118 VSQ131118 VIU131118 UYY131118 UPC131118 UFG131118 TVK131118 TLO131118 TBS131118 SRW131118 SIA131118 RYE131118 ROI131118 REM131118 QUQ131118 QKU131118 QAY131118 PRC131118 PHG131118 OXK131118 ONO131118 ODS131118 NTW131118 NKA131118 NAE131118 MQI131118 MGM131118 LWQ131118 LMU131118 LCY131118 KTC131118 KJG131118 JZK131118 JPO131118 JFS131118 IVW131118 IMA131118 ICE131118 HSI131118 HIM131118 GYQ131118 GOU131118 GEY131118 FVC131118 FLG131118 FBK131118 ERO131118 EHS131118 DXW131118 DOA131118 DEE131118 CUI131118 CKM131118 CAQ131118 BQU131118 BGY131118 AXC131118 ANG131118 ADK131118 TO131118 JS131118 W131130 WWE65582 WMI65582 WCM65582 VSQ65582 VIU65582 UYY65582 UPC65582 UFG65582 TVK65582 TLO65582 TBS65582 SRW65582 SIA65582 RYE65582 ROI65582 REM65582 QUQ65582 QKU65582 QAY65582 PRC65582 PHG65582 OXK65582 ONO65582 ODS65582 NTW65582 NKA65582 NAE65582 MQI65582 MGM65582 LWQ65582 LMU65582 LCY65582 KTC65582 KJG65582 JZK65582 JPO65582 JFS65582 IVW65582 IMA65582 ICE65582 HSI65582 HIM65582 GYQ65582 GOU65582 GEY65582 FVC65582 FLG65582 FBK65582 ERO65582 EHS65582 DXW65582 DOA65582 DEE65582 CUI65582 CKM65582 CAQ65582 BQU65582 BGY65582 AXC65582 ANG65582 ADK65582 TO65582 JS65582 W65594 VSQ983086 WWC983086 WMG983086 WCK983086 VSO983086 VIS983086 UYW983086 UPA983086 UFE983086 TVI983086 TLM983086 TBQ983086 SRU983086 SHY983086 RYC983086 ROG983086 REK983086 QUO983086 QKS983086 QAW983086 PRA983086 PHE983086 OXI983086 ONM983086 ODQ983086 NTU983086 NJY983086 NAC983086 MQG983086 MGK983086 LWO983086 LMS983086 LCW983086 KTA983086 KJE983086 JZI983086 JPM983086 JFQ983086 IVU983086 ILY983086 ICC983086 HSG983086 HIK983086 GYO983086 GOS983086 GEW983086 FVA983086 FLE983086 FBI983086 ERM983086 EHQ983086 DXU983086 DNY983086 DEC983086 CUG983086 CKK983086 CAO983086 BQS983086 BGW983086 AXA983086 ANE983086 ADI983086 TM983086 JQ983086 U983098 WWC917550 WMG917550 WCK917550 VSO917550 VIS917550 UYW917550 UPA917550 UFE917550 TVI917550 TLM917550 TBQ917550 SRU917550 SHY917550 RYC917550 ROG917550 REK917550 QUO917550 QKS917550 QAW917550 PRA917550 PHE917550 OXI917550 ONM917550 ODQ917550 NTU917550 NJY917550 NAC917550 MQG917550 MGK917550 LWO917550 LMS917550 LCW917550 KTA917550 KJE917550 JZI917550 JPM917550 JFQ917550 IVU917550 ILY917550 ICC917550 HSG917550 HIK917550 GYO917550 GOS917550 GEW917550 FVA917550 FLE917550 FBI917550 ERM917550 EHQ917550 DXU917550 DNY917550 DEC917550 CUG917550 CKK917550 CAO917550 BQS917550 BGW917550 AXA917550 ANE917550 ADI917550 TM917550 JQ917550 U917562 WWC852014 WMG852014 WCK852014 VSO852014 VIS852014 UYW852014 UPA852014 UFE852014 TVI852014 TLM852014 TBQ852014 SRU852014 SHY852014 RYC852014 ROG852014 REK852014 QUO852014 QKS852014 QAW852014 PRA852014 PHE852014 OXI852014 ONM852014 ODQ852014 NTU852014 NJY852014 NAC852014 MQG852014 MGK852014 LWO852014 LMS852014 LCW852014 KTA852014 KJE852014 JZI852014 JPM852014 JFQ852014 IVU852014 ILY852014 ICC852014 HSG852014 HIK852014 GYO852014 GOS852014 GEW852014 FVA852014 FLE852014 FBI852014 ERM852014 EHQ852014 DXU852014 DNY852014 DEC852014 CUG852014 CKK852014 CAO852014 BQS852014 BGW852014 AXA852014 ANE852014 ADI852014 TM852014 JQ852014 U852026 WWC786478 WMG786478 WCK786478 VSO786478 VIS786478 UYW786478 UPA786478 UFE786478 TVI786478 TLM786478 TBQ786478 SRU786478 SHY786478 RYC786478 ROG786478 REK786478 QUO786478 QKS786478 QAW786478 PRA786478 PHE786478 OXI786478 ONM786478 ODQ786478 NTU786478 NJY786478 NAC786478 MQG786478 MGK786478 LWO786478 LMS786478 LCW786478 KTA786478 KJE786478 JZI786478 JPM786478 JFQ786478 IVU786478 ILY786478 ICC786478 HSG786478 HIK786478 GYO786478 GOS786478 GEW786478 FVA786478 FLE786478 FBI786478 ERM786478 EHQ786478 DXU786478 DNY786478 DEC786478 CUG786478 CKK786478 CAO786478 BQS786478 BGW786478 AXA786478 ANE786478 ADI786478 TM786478 JQ786478 U786490 WWC720942 WMG720942 WCK720942 VSO720942 VIS720942 UYW720942 UPA720942 UFE720942 TVI720942 TLM720942 TBQ720942 SRU720942 SHY720942 RYC720942 ROG720942 REK720942 QUO720942 QKS720942 QAW720942 PRA720942 PHE720942 OXI720942 ONM720942 ODQ720942 NTU720942 NJY720942 NAC720942 MQG720942 MGK720942 LWO720942 LMS720942 LCW720942 KTA720942 KJE720942 JZI720942 JPM720942 JFQ720942 IVU720942 ILY720942 ICC720942 HSG720942 HIK720942 GYO720942 GOS720942 GEW720942 FVA720942 FLE720942 FBI720942 ERM720942 EHQ720942 DXU720942 DNY720942 DEC720942 CUG720942 CKK720942 CAO720942 BQS720942 BGW720942 AXA720942 ANE720942 ADI720942 TM720942 JQ720942 U720954 WWC655406 WMG655406 WCK655406 VSO655406 VIS655406 UYW655406 UPA655406 UFE655406 TVI655406 TLM655406 TBQ655406 SRU655406 SHY655406 RYC655406 ROG655406 REK655406 QUO655406 QKS655406 QAW655406 PRA655406 PHE655406 OXI655406 ONM655406 ODQ655406 NTU655406 NJY655406 NAC655406 MQG655406 MGK655406 LWO655406 LMS655406 LCW655406 KTA655406 KJE655406 JZI655406 JPM655406 JFQ655406 IVU655406 ILY655406 ICC655406 HSG655406 HIK655406 GYO655406 GOS655406 GEW655406 FVA655406 FLE655406 FBI655406 ERM655406 EHQ655406 DXU655406 DNY655406 DEC655406 CUG655406 CKK655406 CAO655406 BQS655406 BGW655406 AXA655406 ANE655406 ADI655406 TM655406 JQ655406 U655418 WWC589870 WMG589870 WCK589870 VSO589870 VIS589870 UYW589870 UPA589870 UFE589870 TVI589870 TLM589870 TBQ589870 SRU589870 SHY589870 RYC589870 ROG589870 REK589870 QUO589870 QKS589870 QAW589870 PRA589870 PHE589870 OXI589870 ONM589870 ODQ589870 NTU589870 NJY589870 NAC589870 MQG589870 MGK589870 LWO589870 LMS589870 LCW589870 KTA589870 KJE589870 JZI589870 JPM589870 JFQ589870 IVU589870 ILY589870 ICC589870 HSG589870 HIK589870 GYO589870 GOS589870 GEW589870 FVA589870 FLE589870 FBI589870 ERM589870 EHQ589870 DXU589870 DNY589870 DEC589870 CUG589870 CKK589870 CAO589870 BQS589870 BGW589870 AXA589870 ANE589870 ADI589870 TM589870 JQ589870 U589882 WWC524334 WMG524334 WCK524334 VSO524334 VIS524334 UYW524334 UPA524334 UFE524334 TVI524334 TLM524334 TBQ524334 SRU524334 SHY524334 RYC524334 ROG524334 REK524334 QUO524334 QKS524334 QAW524334 PRA524334 PHE524334 OXI524334 ONM524334 ODQ524334 NTU524334 NJY524334 NAC524334 MQG524334 MGK524334 LWO524334 LMS524334 LCW524334 KTA524334 KJE524334 JZI524334 JPM524334 JFQ524334 IVU524334 ILY524334 ICC524334 HSG524334 HIK524334 GYO524334 GOS524334 GEW524334 FVA524334 FLE524334 FBI524334 ERM524334 EHQ524334 DXU524334 DNY524334 DEC524334 CUG524334 CKK524334 CAO524334 BQS524334 BGW524334 AXA524334 ANE524334 ADI524334 TM524334 JQ524334 U524346 WWC458798 WMG458798 WCK458798 VSO458798 VIS458798 UYW458798 UPA458798 UFE458798 TVI458798 TLM458798 TBQ458798 SRU458798 SHY458798 RYC458798 ROG458798 REK458798 QUO458798 QKS458798 QAW458798 PRA458798 PHE458798 OXI458798 ONM458798 ODQ458798 NTU458798 NJY458798 NAC458798 MQG458798 MGK458798 LWO458798 LMS458798 LCW458798 KTA458798 KJE458798 JZI458798 JPM458798 JFQ458798 IVU458798 ILY458798 ICC458798 HSG458798 HIK458798 GYO458798 GOS458798 GEW458798 FVA458798 FLE458798 FBI458798 ERM458798 EHQ458798 DXU458798 DNY458798 DEC458798 CUG458798 CKK458798 CAO458798 BQS458798 BGW458798 AXA458798 ANE458798 ADI458798 TM458798 JQ458798 U458810 WWC393262 WMG393262 WCK393262 VSO393262 VIS393262 UYW393262 UPA393262 UFE393262 TVI393262 TLM393262 TBQ393262 SRU393262 SHY393262 RYC393262 ROG393262 REK393262 QUO393262 QKS393262 QAW393262 PRA393262 PHE393262 OXI393262 ONM393262 ODQ393262 NTU393262 NJY393262 NAC393262 MQG393262 MGK393262 LWO393262 LMS393262 LCW393262 KTA393262 KJE393262 JZI393262 JPM393262 JFQ393262 IVU393262 ILY393262 ICC393262 HSG393262 HIK393262 GYO393262 GOS393262 GEW393262 FVA393262 FLE393262 FBI393262 ERM393262 EHQ393262 DXU393262 DNY393262 DEC393262 CUG393262 CKK393262 CAO393262 BQS393262 BGW393262 AXA393262 ANE393262 ADI393262 TM393262 JQ393262 U393274 WWC327726 WMG327726 WCK327726 VSO327726 VIS327726 UYW327726 UPA327726 UFE327726 TVI327726 TLM327726 TBQ327726 SRU327726 SHY327726 RYC327726 ROG327726 REK327726 QUO327726 QKS327726 QAW327726 PRA327726 PHE327726 OXI327726 ONM327726 ODQ327726 NTU327726 NJY327726 NAC327726 MQG327726 MGK327726 LWO327726 LMS327726 LCW327726 KTA327726 KJE327726 JZI327726 JPM327726 JFQ327726 IVU327726 ILY327726 ICC327726 HSG327726 HIK327726 GYO327726 GOS327726 GEW327726 FVA327726 FLE327726 FBI327726 ERM327726 EHQ327726 DXU327726 DNY327726 DEC327726 CUG327726 CKK327726 CAO327726 BQS327726 BGW327726 AXA327726 ANE327726 ADI327726 TM327726 JQ327726 U327738 WWC262190 WMG262190 WCK262190 VSO262190 VIS262190 UYW262190 UPA262190 UFE262190 TVI262190 TLM262190 TBQ262190 SRU262190 SHY262190 RYC262190 ROG262190 REK262190 QUO262190 QKS262190 QAW262190 PRA262190 PHE262190 OXI262190 ONM262190 ODQ262190 NTU262190 NJY262190 NAC262190 MQG262190 MGK262190 LWO262190 LMS262190 LCW262190 KTA262190 KJE262190 JZI262190 JPM262190 JFQ262190 IVU262190 ILY262190 ICC262190 HSG262190 HIK262190 GYO262190 GOS262190 GEW262190 FVA262190 FLE262190 FBI262190 ERM262190 EHQ262190 DXU262190 DNY262190 DEC262190 CUG262190 CKK262190 CAO262190 BQS262190 BGW262190 AXA262190 ANE262190 ADI262190 TM262190 JQ262190 U262202 WWC196654 WMG196654 WCK196654 VSO196654 VIS196654 UYW196654 UPA196654 UFE196654 TVI196654 TLM196654 TBQ196654 SRU196654 SHY196654 RYC196654 ROG196654 REK196654 QUO196654 QKS196654 QAW196654 PRA196654 PHE196654 OXI196654 ONM196654 ODQ196654 NTU196654 NJY196654 NAC196654 MQG196654 MGK196654 LWO196654 LMS196654 LCW196654 KTA196654 KJE196654 JZI196654 JPM196654 JFQ196654 IVU196654 ILY196654 ICC196654 HSG196654 HIK196654 GYO196654 GOS196654 GEW196654 FVA196654 FLE196654 FBI196654 ERM196654 EHQ196654 DXU196654 DNY196654 DEC196654 CUG196654 CKK196654 CAO196654 BQS196654 BGW196654 AXA196654 ANE196654 ADI196654 TM196654 JQ196654 U196666 WWC131118 WMG131118 WCK131118 VSO131118 VIS131118 UYW131118 UPA131118 UFE131118 TVI131118 TLM131118 TBQ131118 SRU131118 SHY131118 RYC131118 ROG131118 REK131118 QUO131118 QKS131118 QAW131118 PRA131118 PHE131118 OXI131118 ONM131118 ODQ131118 NTU131118 NJY131118 NAC131118 MQG131118 MGK131118 LWO131118 LMS131118 LCW131118 KTA131118 KJE131118 JZI131118 JPM131118 JFQ131118 IVU131118 ILY131118 ICC131118 HSG131118 HIK131118 GYO131118 GOS131118 GEW131118 FVA131118 FLE131118 FBI131118 ERM131118 EHQ131118 DXU131118 DNY131118 DEC131118 CUG131118 CKK131118 CAO131118 BQS131118 BGW131118 AXA131118 ANE131118 ADI131118 TM131118 JQ131118 U131130 WWC65582 WMG65582 WCK65582 VSO65582 VIS65582 UYW65582 UPA65582 UFE65582 TVI65582 TLM65582 TBQ65582 SRU65582 SHY65582 RYC65582 ROG65582 REK65582 QUO65582 QKS65582 QAW65582 PRA65582 PHE65582 OXI65582 ONM65582 ODQ65582 NTU65582 NJY65582 NAC65582 MQG65582 MGK65582 LWO65582 LMS65582 LCW65582 KTA65582 KJE65582 JZI65582 JPM65582 JFQ65582 IVU65582 ILY65582 ICC65582 HSG65582 HIK65582 GYO65582 GOS65582 GEW65582 FVA65582 FLE65582 FBI65582 ERM65582 EHQ65582 DXU65582 DNY65582 DEC65582 CUG65582 CKK65582 CAO65582 BQS65582 BGW65582 AXA65582 ANE65582 ADI65582 TM65582 JQ65582 U65594 WCM983086 WWA983086 WME983086 WCI983086 VSM983086 VIQ983086 UYU983086 UOY983086 UFC983086 TVG983086 TLK983086 TBO983086 SRS983086 SHW983086 RYA983086 ROE983086 REI983086 QUM983086 QKQ983086 QAU983086 PQY983086 PHC983086 OXG983086 ONK983086 ODO983086 NTS983086 NJW983086 NAA983086 MQE983086 MGI983086 LWM983086 LMQ983086 LCU983086 KSY983086 KJC983086 JZG983086 JPK983086 JFO983086 IVS983086 ILW983086 ICA983086 HSE983086 HII983086 GYM983086 GOQ983086 GEU983086 FUY983086 FLC983086 FBG983086 ERK983086 EHO983086 DXS983086 DNW983086 DEA983086 CUE983086 CKI983086 CAM983086 BQQ983086 BGU983086 AWY983086 ANC983086 ADG983086 TK983086 JO983086 S983098 WWA917550 WME917550 WCI917550 VSM917550 VIQ917550 UYU917550 UOY917550 UFC917550 TVG917550 TLK917550 TBO917550 SRS917550 SHW917550 RYA917550 ROE917550 REI917550 QUM917550 QKQ917550 QAU917550 PQY917550 PHC917550 OXG917550 ONK917550 ODO917550 NTS917550 NJW917550 NAA917550 MQE917550 MGI917550 LWM917550 LMQ917550 LCU917550 KSY917550 KJC917550 JZG917550 JPK917550 JFO917550 IVS917550 ILW917550 ICA917550 HSE917550 HII917550 GYM917550 GOQ917550 GEU917550 FUY917550 FLC917550 FBG917550 ERK917550 EHO917550 DXS917550 DNW917550 DEA917550 CUE917550 CKI917550 CAM917550 BQQ917550 BGU917550 AWY917550 ANC917550 ADG917550 TK917550 JO917550 S917562 WWA852014 WME852014 WCI852014 VSM852014 VIQ852014 UYU852014 UOY852014 UFC852014 TVG852014 TLK852014 TBO852014 SRS852014 SHW852014 RYA852014 ROE852014 REI852014 QUM852014 QKQ852014 QAU852014 PQY852014 PHC852014 OXG852014 ONK852014 ODO852014 NTS852014 NJW852014 NAA852014 MQE852014 MGI852014 LWM852014 LMQ852014 LCU852014 KSY852014 KJC852014 JZG852014 JPK852014 JFO852014 IVS852014 ILW852014 ICA852014 HSE852014 HII852014 GYM852014 GOQ852014 GEU852014 FUY852014 FLC852014 FBG852014 ERK852014 EHO852014 DXS852014 DNW852014 DEA852014 CUE852014 CKI852014 CAM852014 BQQ852014 BGU852014 AWY852014 ANC852014 ADG852014 TK852014 JO852014 S852026 WWA786478 WME786478 WCI786478 VSM786478 VIQ786478 UYU786478 UOY786478 UFC786478 TVG786478 TLK786478 TBO786478 SRS786478 SHW786478 RYA786478 ROE786478 REI786478 QUM786478 QKQ786478 QAU786478 PQY786478 PHC786478 OXG786478 ONK786478 ODO786478 NTS786478 NJW786478 NAA786478 MQE786478 MGI786478 LWM786478 LMQ786478 LCU786478 KSY786478 KJC786478 JZG786478 JPK786478 JFO786478 IVS786478 ILW786478 ICA786478 HSE786478 HII786478 GYM786478 GOQ786478 GEU786478 FUY786478 FLC786478 FBG786478 ERK786478 EHO786478 DXS786478 DNW786478 DEA786478 CUE786478 CKI786478 CAM786478 BQQ786478 BGU786478 AWY786478 ANC786478 ADG786478 TK786478 JO786478 S786490 WWA720942 WME720942 WCI720942 VSM720942 VIQ720942 UYU720942 UOY720942 UFC720942 TVG720942 TLK720942 TBO720942 SRS720942 SHW720942 RYA720942 ROE720942 REI720942 QUM720942 QKQ720942 QAU720942 PQY720942 PHC720942 OXG720942 ONK720942 ODO720942 NTS720942 NJW720942 NAA720942 MQE720942 MGI720942 LWM720942 LMQ720942 LCU720942 KSY720942 KJC720942 JZG720942 JPK720942 JFO720942 IVS720942 ILW720942 ICA720942 HSE720942 HII720942 GYM720942 GOQ720942 GEU720942 FUY720942 FLC720942 FBG720942 ERK720942 EHO720942 DXS720942 DNW720942 DEA720942 CUE720942 CKI720942 CAM720942 BQQ720942 BGU720942 AWY720942 ANC720942 ADG720942 TK720942 JO720942 S720954 WWA655406 WME655406 WCI655406 VSM655406 VIQ655406 UYU655406 UOY655406 UFC655406 TVG655406 TLK655406 TBO655406 SRS655406 SHW655406 RYA655406 ROE655406 REI655406 QUM655406 QKQ655406 QAU655406 PQY655406 PHC655406 OXG655406 ONK655406 ODO655406 NTS655406 NJW655406 NAA655406 MQE655406 MGI655406 LWM655406 LMQ655406 LCU655406 KSY655406 KJC655406 JZG655406 JPK655406 JFO655406 IVS655406 ILW655406 ICA655406 HSE655406 HII655406 GYM655406 GOQ655406 GEU655406 FUY655406 FLC655406 FBG655406 ERK655406 EHO655406 DXS655406 DNW655406 DEA655406 CUE655406 CKI655406 CAM655406 BQQ655406 BGU655406 AWY655406 ANC655406 ADG655406 TK655406 JO655406 S655418 WWA589870 WME589870 WCI589870 VSM589870 VIQ589870 UYU589870 UOY589870 UFC589870 TVG589870 TLK589870 TBO589870 SRS589870 SHW589870 RYA589870 ROE589870 REI589870 QUM589870 QKQ589870 QAU589870 PQY589870 PHC589870 OXG589870 ONK589870 ODO589870 NTS589870 NJW589870 NAA589870 MQE589870 MGI589870 LWM589870 LMQ589870 LCU589870 KSY589870 KJC589870 JZG589870 JPK589870 JFO589870 IVS589870 ILW589870 ICA589870 HSE589870 HII589870 GYM589870 GOQ589870 GEU589870 FUY589870 FLC589870 FBG589870 ERK589870 EHO589870 DXS589870 DNW589870 DEA589870 CUE589870 CKI589870 CAM589870 BQQ589870 BGU589870 AWY589870 ANC589870 ADG589870 TK589870 JO589870 S589882 WWA524334 WME524334 WCI524334 VSM524334 VIQ524334 UYU524334 UOY524334 UFC524334 TVG524334 TLK524334 TBO524334 SRS524334 SHW524334 RYA524334 ROE524334 REI524334 QUM524334 QKQ524334 QAU524334 PQY524334 PHC524334 OXG524334 ONK524334 ODO524334 NTS524334 NJW524334 NAA524334 MQE524334 MGI524334 LWM524334 LMQ524334 LCU524334 KSY524334 KJC524334 JZG524334 JPK524334 JFO524334 IVS524334 ILW524334 ICA524334 HSE524334 HII524334 GYM524334 GOQ524334 GEU524334 FUY524334 FLC524334 FBG524334 ERK524334 EHO524334 DXS524334 DNW524334 DEA524334 CUE524334 CKI524334 CAM524334 BQQ524334 BGU524334 AWY524334 ANC524334 ADG524334 TK524334 JO524334 S524346 WWA458798 WME458798 WCI458798 VSM458798 VIQ458798 UYU458798 UOY458798 UFC458798 TVG458798 TLK458798 TBO458798 SRS458798 SHW458798 RYA458798 ROE458798 REI458798 QUM458798 QKQ458798 QAU458798 PQY458798 PHC458798 OXG458798 ONK458798 ODO458798 NTS458798 NJW458798 NAA458798 MQE458798 MGI458798 LWM458798 LMQ458798 LCU458798 KSY458798 KJC458798 JZG458798 JPK458798 JFO458798 IVS458798 ILW458798 ICA458798 HSE458798 HII458798 GYM458798 GOQ458798 GEU458798 FUY458798 FLC458798 FBG458798 ERK458798 EHO458798 DXS458798 DNW458798 DEA458798 CUE458798 CKI458798 CAM458798 BQQ458798 BGU458798 AWY458798 ANC458798 ADG458798 TK458798 JO458798 S458810 WWA393262 WME393262 WCI393262 VSM393262 VIQ393262 UYU393262 UOY393262 UFC393262 TVG393262 TLK393262 TBO393262 SRS393262 SHW393262 RYA393262 ROE393262 REI393262 QUM393262 QKQ393262 QAU393262 PQY393262 PHC393262 OXG393262 ONK393262 ODO393262 NTS393262 NJW393262 NAA393262 MQE393262 MGI393262 LWM393262 LMQ393262 LCU393262 KSY393262 KJC393262 JZG393262 JPK393262 JFO393262 IVS393262 ILW393262 ICA393262 HSE393262 HII393262 GYM393262 GOQ393262 GEU393262 FUY393262 FLC393262 FBG393262 ERK393262 EHO393262 DXS393262 DNW393262 DEA393262 CUE393262 CKI393262 CAM393262 BQQ393262 BGU393262 AWY393262 ANC393262 ADG393262 TK393262 JO393262 S393274 WWA327726 WME327726 WCI327726 VSM327726 VIQ327726 UYU327726 UOY327726 UFC327726 TVG327726 TLK327726 TBO327726 SRS327726 SHW327726 RYA327726 ROE327726 REI327726 QUM327726 QKQ327726 QAU327726 PQY327726 PHC327726 OXG327726 ONK327726 ODO327726 NTS327726 NJW327726 NAA327726 MQE327726 MGI327726 LWM327726 LMQ327726 LCU327726 KSY327726 KJC327726 JZG327726 JPK327726 JFO327726 IVS327726 ILW327726 ICA327726 HSE327726 HII327726 GYM327726 GOQ327726 GEU327726 FUY327726 FLC327726 FBG327726 ERK327726 EHO327726 DXS327726 DNW327726 DEA327726 CUE327726 CKI327726 CAM327726 BQQ327726 BGU327726 AWY327726 ANC327726 ADG327726 TK327726 JO327726 S327738 WWA262190 WME262190 WCI262190 VSM262190 VIQ262190 UYU262190 UOY262190 UFC262190 TVG262190 TLK262190 TBO262190 SRS262190 SHW262190 RYA262190 ROE262190 REI262190 QUM262190 QKQ262190 QAU262190 PQY262190 PHC262190 OXG262190 ONK262190 ODO262190 NTS262190 NJW262190 NAA262190 MQE262190 MGI262190 LWM262190 LMQ262190 LCU262190 KSY262190 KJC262190 JZG262190 JPK262190 JFO262190 IVS262190 ILW262190 ICA262190 HSE262190 HII262190 GYM262190 GOQ262190 GEU262190 FUY262190 FLC262190 FBG262190 ERK262190 EHO262190 DXS262190 DNW262190 DEA262190 CUE262190 CKI262190 CAM262190 BQQ262190 BGU262190 AWY262190 ANC262190 ADG262190 TK262190 JO262190 S262202 WWA196654 WME196654 WCI196654 VSM196654 VIQ196654 UYU196654 UOY196654 UFC196654 TVG196654 TLK196654 TBO196654 SRS196654 SHW196654 RYA196654 ROE196654 REI196654 QUM196654 QKQ196654 QAU196654 PQY196654 PHC196654 OXG196654 ONK196654 ODO196654 NTS196654 NJW196654 NAA196654 MQE196654 MGI196654 LWM196654 LMQ196654 LCU196654 KSY196654 KJC196654 JZG196654 JPK196654 JFO196654 IVS196654 ILW196654 ICA196654 HSE196654 HII196654 GYM196654 GOQ196654 GEU196654 FUY196654 FLC196654 FBG196654 ERK196654 EHO196654 DXS196654 DNW196654 DEA196654 CUE196654 CKI196654 CAM196654 BQQ196654 BGU196654 AWY196654 ANC196654 ADG196654 TK196654 JO196654 S196666 WWA131118 WME131118 WCI131118 VSM131118 VIQ131118 UYU131118 UOY131118 UFC131118 TVG131118 TLK131118 TBO131118 SRS131118 SHW131118 RYA131118 ROE131118 REI131118 QUM131118 QKQ131118 QAU131118 PQY131118 PHC131118 OXG131118 ONK131118 ODO131118 NTS131118 NJW131118 NAA131118 MQE131118 MGI131118 LWM131118 LMQ131118 LCU131118 KSY131118 KJC131118 JZG131118 JPK131118 JFO131118 IVS131118 ILW131118 ICA131118 HSE131118 HII131118 GYM131118 GOQ131118 GEU131118 FUY131118 FLC131118 FBG131118 ERK131118 EHO131118 DXS131118 DNW131118 DEA131118 CUE131118 CKI131118 CAM131118 BQQ131118 BGU131118 AWY131118 ANC131118 ADG131118 TK131118 JO131118 S131130 WWA65582 WME65582 WCI65582 VSM65582 VIQ65582 UYU65582 UOY65582 UFC65582 TVG65582 TLK65582 TBO65582 SRS65582 SHW65582 RYA65582 ROE65582 REI65582 QUM65582 QKQ65582 QAU65582 PQY65582 PHC65582 OXG65582 ONK65582 ODO65582 NTS65582 NJW65582 NAA65582 MQE65582 MGI65582 LWM65582 LMQ65582 LCU65582 KSY65582 KJC65582 JZG65582 JPK65582 JFO65582 IVS65582 ILW65582 ICA65582 HSE65582 HII65582 GYM65582 GOQ65582 GEU65582 FUY65582 FLC65582 FBG65582 ERK65582 EHO65582 DXS65582 DNW65582 DEA65582 CUE65582 CKI65582 CAM65582 BQQ65582 BGU65582 AWY65582 ANC65582 ADG65582 TK65582 JO65582 S65594 WMI983086 WVY983086 WMC983086 WCG983086 VSK983086 VIO983086 UYS983086 UOW983086 UFA983086 TVE983086 TLI983086 TBM983086 SRQ983086 SHU983086 RXY983086 ROC983086 REG983086 QUK983086 QKO983086 QAS983086 PQW983086 PHA983086 OXE983086 ONI983086 ODM983086 NTQ983086 NJU983086 MZY983086 MQC983086 MGG983086 LWK983086 LMO983086 LCS983086 KSW983086 KJA983086 JZE983086 JPI983086 JFM983086 IVQ983086 ILU983086 IBY983086 HSC983086 HIG983086 GYK983086 GOO983086 GES983086 FUW983086 FLA983086 FBE983086 ERI983086 EHM983086 DXQ983086 DNU983086 DDY983086 CUC983086 CKG983086 CAK983086 BQO983086 BGS983086 AWW983086 ANA983086 ADE983086 TI983086 JM983086 Q983098 WVY917550 WMC917550 WCG917550 VSK917550 VIO917550 UYS917550 UOW917550 UFA917550 TVE917550 TLI917550 TBM917550 SRQ917550 SHU917550 RXY917550 ROC917550 REG917550 QUK917550 QKO917550 QAS917550 PQW917550 PHA917550 OXE917550 ONI917550 ODM917550 NTQ917550 NJU917550 MZY917550 MQC917550 MGG917550 LWK917550 LMO917550 LCS917550 KSW917550 KJA917550 JZE917550 JPI917550 JFM917550 IVQ917550 ILU917550 IBY917550 HSC917550 HIG917550 GYK917550 GOO917550 GES917550 FUW917550 FLA917550 FBE917550 ERI917550 EHM917550 DXQ917550 DNU917550 DDY917550 CUC917550 CKG917550 CAK917550 BQO917550 BGS917550 AWW917550 ANA917550 ADE917550 TI917550 JM917550 Q917562 WVY852014 WMC852014 WCG852014 VSK852014 VIO852014 UYS852014 UOW852014 UFA852014 TVE852014 TLI852014 TBM852014 SRQ852014 SHU852014 RXY852014 ROC852014 REG852014 QUK852014 QKO852014 QAS852014 PQW852014 PHA852014 OXE852014 ONI852014 ODM852014 NTQ852014 NJU852014 MZY852014 MQC852014 MGG852014 LWK852014 LMO852014 LCS852014 KSW852014 KJA852014 JZE852014 JPI852014 JFM852014 IVQ852014 ILU852014 IBY852014 HSC852014 HIG852014 GYK852014 GOO852014 GES852014 FUW852014 FLA852014 FBE852014 ERI852014 EHM852014 DXQ852014 DNU852014 DDY852014 CUC852014 CKG852014 CAK852014 BQO852014 BGS852014 AWW852014 ANA852014 ADE852014 TI852014 JM852014 Q852026 WVY786478 WMC786478 WCG786478 VSK786478 VIO786478 UYS786478 UOW786478 UFA786478 TVE786478 TLI786478 TBM786478 SRQ786478 SHU786478 RXY786478 ROC786478 REG786478 QUK786478 QKO786478 QAS786478 PQW786478 PHA786478 OXE786478 ONI786478 ODM786478 NTQ786478 NJU786478 MZY786478 MQC786478 MGG786478 LWK786478 LMO786478 LCS786478 KSW786478 KJA786478 JZE786478 JPI786478 JFM786478 IVQ786478 ILU786478 IBY786478 HSC786478 HIG786478 GYK786478 GOO786478 GES786478 FUW786478 FLA786478 FBE786478 ERI786478 EHM786478 DXQ786478 DNU786478 DDY786478 CUC786478 CKG786478 CAK786478 BQO786478 BGS786478 AWW786478 ANA786478 ADE786478 TI786478 JM786478 Q786490 WVY720942 WMC720942 WCG720942 VSK720942 VIO720942 UYS720942 UOW720942 UFA720942 TVE720942 TLI720942 TBM720942 SRQ720942 SHU720942 RXY720942 ROC720942 REG720942 QUK720942 QKO720942 QAS720942 PQW720942 PHA720942 OXE720942 ONI720942 ODM720942 NTQ720942 NJU720942 MZY720942 MQC720942 MGG720942 LWK720942 LMO720942 LCS720942 KSW720942 KJA720942 JZE720942 JPI720942 JFM720942 IVQ720942 ILU720942 IBY720942 HSC720942 HIG720942 GYK720942 GOO720942 GES720942 FUW720942 FLA720942 FBE720942 ERI720942 EHM720942 DXQ720942 DNU720942 DDY720942 CUC720942 CKG720942 CAK720942 BQO720942 BGS720942 AWW720942 ANA720942 ADE720942 TI720942 JM720942 Q720954 WVY655406 WMC655406 WCG655406 VSK655406 VIO655406 UYS655406 UOW655406 UFA655406 TVE655406 TLI655406 TBM655406 SRQ655406 SHU655406 RXY655406 ROC655406 REG655406 QUK655406 QKO655406 QAS655406 PQW655406 PHA655406 OXE655406 ONI655406 ODM655406 NTQ655406 NJU655406 MZY655406 MQC655406 MGG655406 LWK655406 LMO655406 LCS655406 KSW655406 KJA655406 JZE655406 JPI655406 JFM655406 IVQ655406 ILU655406 IBY655406 HSC655406 HIG655406 GYK655406 GOO655406 GES655406 FUW655406 FLA655406 FBE655406 ERI655406 EHM655406 DXQ655406 DNU655406 DDY655406 CUC655406 CKG655406 CAK655406 BQO655406 BGS655406 AWW655406 ANA655406 ADE655406 TI655406 JM655406 Q655418 WVY589870 WMC589870 WCG589870 VSK589870 VIO589870 UYS589870 UOW589870 UFA589870 TVE589870 TLI589870 TBM589870 SRQ589870 SHU589870 RXY589870 ROC589870 REG589870 QUK589870 QKO589870 QAS589870 PQW589870 PHA589870 OXE589870 ONI589870 ODM589870 NTQ589870 NJU589870 MZY589870 MQC589870 MGG589870 LWK589870 LMO589870 LCS589870 KSW589870 KJA589870 JZE589870 JPI589870 JFM589870 IVQ589870 ILU589870 IBY589870 HSC589870 HIG589870 GYK589870 GOO589870 GES589870 FUW589870 FLA589870 FBE589870 ERI589870 EHM589870 DXQ589870 DNU589870 DDY589870 CUC589870 CKG589870 CAK589870 BQO589870 BGS589870 AWW589870 ANA589870 ADE589870 TI589870 JM589870 Q589882 WVY524334 WMC524334 WCG524334 VSK524334 VIO524334 UYS524334 UOW524334 UFA524334 TVE524334 TLI524334 TBM524334 SRQ524334 SHU524334 RXY524334 ROC524334 REG524334 QUK524334 QKO524334 QAS524334 PQW524334 PHA524334 OXE524334 ONI524334 ODM524334 NTQ524334 NJU524334 MZY524334 MQC524334 MGG524334 LWK524334 LMO524334 LCS524334 KSW524334 KJA524334 JZE524334 JPI524334 JFM524334 IVQ524334 ILU524334 IBY524334 HSC524334 HIG524334 GYK524334 GOO524334 GES524334 FUW524334 FLA524334 FBE524334 ERI524334 EHM524334 DXQ524334 DNU524334 DDY524334 CUC524334 CKG524334 CAK524334 BQO524334 BGS524334 AWW524334 ANA524334 ADE524334 TI524334 JM524334 Q524346 WVY458798 WMC458798 WCG458798 VSK458798 VIO458798 UYS458798 UOW458798 UFA458798 TVE458798 TLI458798 TBM458798 SRQ458798 SHU458798 RXY458798 ROC458798 REG458798 QUK458798 QKO458798 QAS458798 PQW458798 PHA458798 OXE458798 ONI458798 ODM458798 NTQ458798 NJU458798 MZY458798 MQC458798 MGG458798 LWK458798 LMO458798 LCS458798 KSW458798 KJA458798 JZE458798 JPI458798 JFM458798 IVQ458798 ILU458798 IBY458798 HSC458798 HIG458798 GYK458798 GOO458798 GES458798 FUW458798 FLA458798 FBE458798 ERI458798 EHM458798 DXQ458798 DNU458798 DDY458798 CUC458798 CKG458798 CAK458798 BQO458798 BGS458798 AWW458798 ANA458798 ADE458798 TI458798 JM458798 Q458810 WVY393262 WMC393262 WCG393262 VSK393262 VIO393262 UYS393262 UOW393262 UFA393262 TVE393262 TLI393262 TBM393262 SRQ393262 SHU393262 RXY393262 ROC393262 REG393262 QUK393262 QKO393262 QAS393262 PQW393262 PHA393262 OXE393262 ONI393262 ODM393262 NTQ393262 NJU393262 MZY393262 MQC393262 MGG393262 LWK393262 LMO393262 LCS393262 KSW393262 KJA393262 JZE393262 JPI393262 JFM393262 IVQ393262 ILU393262 IBY393262 HSC393262 HIG393262 GYK393262 GOO393262 GES393262 FUW393262 FLA393262 FBE393262 ERI393262 EHM393262 DXQ393262 DNU393262 DDY393262 CUC393262 CKG393262 CAK393262 BQO393262 BGS393262 AWW393262 ANA393262 ADE393262 TI393262 JM393262 Q393274 WVY327726 WMC327726 WCG327726 VSK327726 VIO327726 UYS327726 UOW327726 UFA327726 TVE327726 TLI327726 TBM327726 SRQ327726 SHU327726 RXY327726 ROC327726 REG327726 QUK327726 QKO327726 QAS327726 PQW327726 PHA327726 OXE327726 ONI327726 ODM327726 NTQ327726 NJU327726 MZY327726 MQC327726 MGG327726 LWK327726 LMO327726 LCS327726 KSW327726 KJA327726 JZE327726 JPI327726 JFM327726 IVQ327726 ILU327726 IBY327726 HSC327726 HIG327726 GYK327726 GOO327726 GES327726 FUW327726 FLA327726 FBE327726 ERI327726 EHM327726 DXQ327726 DNU327726 DDY327726 CUC327726 CKG327726 CAK327726 BQO327726 BGS327726 AWW327726 ANA327726 ADE327726 TI327726 JM327726 Q327738 WVY262190 WMC262190 WCG262190 VSK262190 VIO262190 UYS262190 UOW262190 UFA262190 TVE262190 TLI262190 TBM262190 SRQ262190 SHU262190 RXY262190 ROC262190 REG262190 QUK262190 QKO262190 QAS262190 PQW262190 PHA262190 OXE262190 ONI262190 ODM262190 NTQ262190 NJU262190 MZY262190 MQC262190 MGG262190 LWK262190 LMO262190 LCS262190 KSW262190 KJA262190 JZE262190 JPI262190 JFM262190 IVQ262190 ILU262190 IBY262190 HSC262190 HIG262190 GYK262190 GOO262190 GES262190 FUW262190 FLA262190 FBE262190 ERI262190 EHM262190 DXQ262190 DNU262190 DDY262190 CUC262190 CKG262190 CAK262190 BQO262190 BGS262190 AWW262190 ANA262190 ADE262190 TI262190 JM262190 Q262202 WVY196654 WMC196654 WCG196654 VSK196654 VIO196654 UYS196654 UOW196654 UFA196654 TVE196654 TLI196654 TBM196654 SRQ196654 SHU196654 RXY196654 ROC196654 REG196654 QUK196654 QKO196654 QAS196654 PQW196654 PHA196654 OXE196654 ONI196654 ODM196654 NTQ196654 NJU196654 MZY196654 MQC196654 MGG196654 LWK196654 LMO196654 LCS196654 KSW196654 KJA196654 JZE196654 JPI196654 JFM196654 IVQ196654 ILU196654 IBY196654 HSC196654 HIG196654 GYK196654 GOO196654 GES196654 FUW196654 FLA196654 FBE196654 ERI196654 EHM196654 DXQ196654 DNU196654 DDY196654 CUC196654 CKG196654 CAK196654 BQO196654 BGS196654 AWW196654 ANA196654 ADE196654 TI196654 JM196654 Q196666 WVY131118 WMC131118 WCG131118 VSK131118 VIO131118 UYS131118 UOW131118 UFA131118 TVE131118 TLI131118 TBM131118 SRQ131118 SHU131118 RXY131118 ROC131118 REG131118 QUK131118 QKO131118 QAS131118 PQW131118 PHA131118 OXE131118 ONI131118 ODM131118 NTQ131118 NJU131118 MZY131118 MQC131118 MGG131118 LWK131118 LMO131118 LCS131118 KSW131118 KJA131118 JZE131118 JPI131118 JFM131118 IVQ131118 ILU131118 IBY131118 HSC131118 HIG131118 GYK131118 GOO131118 GES131118 FUW131118 FLA131118 FBE131118 ERI131118 EHM131118 DXQ131118 DNU131118 DDY131118 CUC131118 CKG131118 CAK131118 BQO131118 BGS131118 AWW131118 ANA131118 ADE131118 TI131118 JM131118 Q131130 WVY65582 WMC65582 WCG65582 VSK65582 VIO65582 UYS65582 UOW65582 UFA65582 TVE65582 TLI65582 TBM65582 SRQ65582 SHU65582 RXY65582 ROC65582 REG65582 QUK65582 QKO65582 QAS65582 PQW65582 PHA65582 OXE65582 ONI65582 ODM65582 NTQ65582 NJU65582 MZY65582 MQC65582 MGG65582 LWK65582 LMO65582 LCS65582 KSW65582 KJA65582 JZE65582 JPI65582 JFM65582 IVQ65582 ILU65582 IBY65582 HSC65582 HIG65582 GYK65582 GOO65582 GES65582 FUW65582 FLA65582 FBE65582 ERI65582 EHM65582 DXQ65582 DNU65582 DDY65582 CUC65582 CKG65582 CAK65582 BQO65582 BGS65582 AWW65582 ANA65582 ADE65582 TI65582 JM65582 Q65594 WWE983086 WVW983086 WMA983086 WCE983086 VSI983086 VIM983086 UYQ983086 UOU983086 UEY983086 TVC983086 TLG983086 TBK983086 SRO983086 SHS983086 RXW983086 ROA983086 REE983086 QUI983086 QKM983086 QAQ983086 PQU983086 PGY983086 OXC983086 ONG983086 ODK983086 NTO983086 NJS983086 MZW983086 MQA983086 MGE983086 LWI983086 LMM983086 LCQ983086 KSU983086 KIY983086 JZC983086 JPG983086 JFK983086 IVO983086 ILS983086 IBW983086 HSA983086 HIE983086 GYI983086 GOM983086 GEQ983086 FUU983086 FKY983086 FBC983086 ERG983086 EHK983086 DXO983086 DNS983086 DDW983086 CUA983086 CKE983086 CAI983086 BQM983086 BGQ983086 AWU983086 AMY983086 ADC983086 TG983086 JK983086 O983098 WVW917550 WMA917550 WCE917550 VSI917550 VIM917550 UYQ917550 UOU917550 UEY917550 TVC917550 TLG917550 TBK917550 SRO917550 SHS917550 RXW917550 ROA917550 REE917550 QUI917550 QKM917550 QAQ917550 PQU917550 PGY917550 OXC917550 ONG917550 ODK917550 NTO917550 NJS917550 MZW917550 MQA917550 MGE917550 LWI917550 LMM917550 LCQ917550 KSU917550 KIY917550 JZC917550 JPG917550 JFK917550 IVO917550 ILS917550 IBW917550 HSA917550 HIE917550 GYI917550 GOM917550 GEQ917550 FUU917550 FKY917550 FBC917550 ERG917550 EHK917550 DXO917550 DNS917550 DDW917550 CUA917550 CKE917550 CAI917550 BQM917550 BGQ917550 AWU917550 AMY917550 ADC917550 TG917550 JK917550 O917562 WVW852014 WMA852014 WCE852014 VSI852014 VIM852014 UYQ852014 UOU852014 UEY852014 TVC852014 TLG852014 TBK852014 SRO852014 SHS852014 RXW852014 ROA852014 REE852014 QUI852014 QKM852014 QAQ852014 PQU852014 PGY852014 OXC852014 ONG852014 ODK852014 NTO852014 NJS852014 MZW852014 MQA852014 MGE852014 LWI852014 LMM852014 LCQ852014 KSU852014 KIY852014 JZC852014 JPG852014 JFK852014 IVO852014 ILS852014 IBW852014 HSA852014 HIE852014 GYI852014 GOM852014 GEQ852014 FUU852014 FKY852014 FBC852014 ERG852014 EHK852014 DXO852014 DNS852014 DDW852014 CUA852014 CKE852014 CAI852014 BQM852014 BGQ852014 AWU852014 AMY852014 ADC852014 TG852014 JK852014 O852026 WVW786478 WMA786478 WCE786478 VSI786478 VIM786478 UYQ786478 UOU786478 UEY786478 TVC786478 TLG786478 TBK786478 SRO786478 SHS786478 RXW786478 ROA786478 REE786478 QUI786478 QKM786478 QAQ786478 PQU786478 PGY786478 OXC786478 ONG786478 ODK786478 NTO786478 NJS786478 MZW786478 MQA786478 MGE786478 LWI786478 LMM786478 LCQ786478 KSU786478 KIY786478 JZC786478 JPG786478 JFK786478 IVO786478 ILS786478 IBW786478 HSA786478 HIE786478 GYI786478 GOM786478 GEQ786478 FUU786478 FKY786478 FBC786478 ERG786478 EHK786478 DXO786478 DNS786478 DDW786478 CUA786478 CKE786478 CAI786478 BQM786478 BGQ786478 AWU786478 AMY786478 ADC786478 TG786478 JK786478 O786490 WVW720942 WMA720942 WCE720942 VSI720942 VIM720942 UYQ720942 UOU720942 UEY720942 TVC720942 TLG720942 TBK720942 SRO720942 SHS720942 RXW720942 ROA720942 REE720942 QUI720942 QKM720942 QAQ720942 PQU720942 PGY720942 OXC720942 ONG720942 ODK720942 NTO720942 NJS720942 MZW720942 MQA720942 MGE720942 LWI720942 LMM720942 LCQ720942 KSU720942 KIY720942 JZC720942 JPG720942 JFK720942 IVO720942 ILS720942 IBW720942 HSA720942 HIE720942 GYI720942 GOM720942 GEQ720942 FUU720942 FKY720942 FBC720942 ERG720942 EHK720942 DXO720942 DNS720942 DDW720942 CUA720942 CKE720942 CAI720942 BQM720942 BGQ720942 AWU720942 AMY720942 ADC720942 TG720942 JK720942 O720954 WVW655406 WMA655406 WCE655406 VSI655406 VIM655406 UYQ655406 UOU655406 UEY655406 TVC655406 TLG655406 TBK655406 SRO655406 SHS655406 RXW655406 ROA655406 REE655406 QUI655406 QKM655406 QAQ655406 PQU655406 PGY655406 OXC655406 ONG655406 ODK655406 NTO655406 NJS655406 MZW655406 MQA655406 MGE655406 LWI655406 LMM655406 LCQ655406 KSU655406 KIY655406 JZC655406 JPG655406 JFK655406 IVO655406 ILS655406 IBW655406 HSA655406 HIE655406 GYI655406 GOM655406 GEQ655406 FUU655406 FKY655406 FBC655406 ERG655406 EHK655406 DXO655406 DNS655406 DDW655406 CUA655406 CKE655406 CAI655406 BQM655406 BGQ655406 AWU655406 AMY655406 ADC655406 TG655406 JK655406 O655418 WVW589870 WMA589870 WCE589870 VSI589870 VIM589870 UYQ589870 UOU589870 UEY589870 TVC589870 TLG589870 TBK589870 SRO589870 SHS589870 RXW589870 ROA589870 REE589870 QUI589870 QKM589870 QAQ589870 PQU589870 PGY589870 OXC589870 ONG589870 ODK589870 NTO589870 NJS589870 MZW589870 MQA589870 MGE589870 LWI589870 LMM589870 LCQ589870 KSU589870 KIY589870 JZC589870 JPG589870 JFK589870 IVO589870 ILS589870 IBW589870 HSA589870 HIE589870 GYI589870 GOM589870 GEQ589870 FUU589870 FKY589870 FBC589870 ERG589870 EHK589870 DXO589870 DNS589870 DDW589870 CUA589870 CKE589870 CAI589870 BQM589870 BGQ589870 AWU589870 AMY589870 ADC589870 TG589870 JK589870 O589882 WVW524334 WMA524334 WCE524334 VSI524334 VIM524334 UYQ524334 UOU524334 UEY524334 TVC524334 TLG524334 TBK524334 SRO524334 SHS524334 RXW524334 ROA524334 REE524334 QUI524334 QKM524334 QAQ524334 PQU524334 PGY524334 OXC524334 ONG524334 ODK524334 NTO524334 NJS524334 MZW524334 MQA524334 MGE524334 LWI524334 LMM524334 LCQ524334 KSU524334 KIY524334 JZC524334 JPG524334 JFK524334 IVO524334 ILS524334 IBW524334 HSA524334 HIE524334 GYI524334 GOM524334 GEQ524334 FUU524334 FKY524334 FBC524334 ERG524334 EHK524334 DXO524334 DNS524334 DDW524334 CUA524334 CKE524334 CAI524334 BQM524334 BGQ524334 AWU524334 AMY524334 ADC524334 TG524334 JK524334 O524346 WVW458798 WMA458798 WCE458798 VSI458798 VIM458798 UYQ458798 UOU458798 UEY458798 TVC458798 TLG458798 TBK458798 SRO458798 SHS458798 RXW458798 ROA458798 REE458798 QUI458798 QKM458798 QAQ458798 PQU458798 PGY458798 OXC458798 ONG458798 ODK458798 NTO458798 NJS458798 MZW458798 MQA458798 MGE458798 LWI458798 LMM458798 LCQ458798 KSU458798 KIY458798 JZC458798 JPG458798 JFK458798 IVO458798 ILS458798 IBW458798 HSA458798 HIE458798 GYI458798 GOM458798 GEQ458798 FUU458798 FKY458798 FBC458798 ERG458798 EHK458798 DXO458798 DNS458798 DDW458798 CUA458798 CKE458798 CAI458798 BQM458798 BGQ458798 AWU458798 AMY458798 ADC458798 TG458798 JK458798 O458810 WVW393262 WMA393262 WCE393262 VSI393262 VIM393262 UYQ393262 UOU393262 UEY393262 TVC393262 TLG393262 TBK393262 SRO393262 SHS393262 RXW393262 ROA393262 REE393262 QUI393262 QKM393262 QAQ393262 PQU393262 PGY393262 OXC393262 ONG393262 ODK393262 NTO393262 NJS393262 MZW393262 MQA393262 MGE393262 LWI393262 LMM393262 LCQ393262 KSU393262 KIY393262 JZC393262 JPG393262 JFK393262 IVO393262 ILS393262 IBW393262 HSA393262 HIE393262 GYI393262 GOM393262 GEQ393262 FUU393262 FKY393262 FBC393262 ERG393262 EHK393262 DXO393262 DNS393262 DDW393262 CUA393262 CKE393262 CAI393262 BQM393262 BGQ393262 AWU393262 AMY393262 ADC393262 TG393262 JK393262 O393274 WVW327726 WMA327726 WCE327726 VSI327726 VIM327726 UYQ327726 UOU327726 UEY327726 TVC327726 TLG327726 TBK327726 SRO327726 SHS327726 RXW327726 ROA327726 REE327726 QUI327726 QKM327726 QAQ327726 PQU327726 PGY327726 OXC327726 ONG327726 ODK327726 NTO327726 NJS327726 MZW327726 MQA327726 MGE327726 LWI327726 LMM327726 LCQ327726 KSU327726 KIY327726 JZC327726 JPG327726 JFK327726 IVO327726 ILS327726 IBW327726 HSA327726 HIE327726 GYI327726 GOM327726 GEQ327726 FUU327726 FKY327726 FBC327726 ERG327726 EHK327726 DXO327726 DNS327726 DDW327726 CUA327726 CKE327726 CAI327726 BQM327726 BGQ327726 AWU327726 AMY327726 ADC327726 TG327726 JK327726 O327738 WVW262190 WMA262190 WCE262190 VSI262190 VIM262190 UYQ262190 UOU262190 UEY262190 TVC262190 TLG262190 TBK262190 SRO262190 SHS262190 RXW262190 ROA262190 REE262190 QUI262190 QKM262190 QAQ262190 PQU262190 PGY262190 OXC262190 ONG262190 ODK262190 NTO262190 NJS262190 MZW262190 MQA262190 MGE262190 LWI262190 LMM262190 LCQ262190 KSU262190 KIY262190 JZC262190 JPG262190 JFK262190 IVO262190 ILS262190 IBW262190 HSA262190 HIE262190 GYI262190 GOM262190 GEQ262190 FUU262190 FKY262190 FBC262190 ERG262190 EHK262190 DXO262190 DNS262190 DDW262190 CUA262190 CKE262190 CAI262190 BQM262190 BGQ262190 AWU262190 AMY262190 ADC262190 TG262190 JK262190 O262202 WVW196654 WMA196654 WCE196654 VSI196654 VIM196654 UYQ196654 UOU196654 UEY196654 TVC196654 TLG196654 TBK196654 SRO196654 SHS196654 RXW196654 ROA196654 REE196654 QUI196654 QKM196654 QAQ196654 PQU196654 PGY196654 OXC196654 ONG196654 ODK196654 NTO196654 NJS196654 MZW196654 MQA196654 MGE196654 LWI196654 LMM196654 LCQ196654 KSU196654 KIY196654 JZC196654 JPG196654 JFK196654 IVO196654 ILS196654 IBW196654 HSA196654 HIE196654 GYI196654 GOM196654 GEQ196654 FUU196654 FKY196654 FBC196654 ERG196654 EHK196654 DXO196654 DNS196654 DDW196654 CUA196654 CKE196654 CAI196654 BQM196654 BGQ196654 AWU196654 AMY196654 ADC196654 TG196654 JK196654 O196666 WVW131118 WMA131118 WCE131118 VSI131118 VIM131118 UYQ131118 UOU131118 UEY131118 TVC131118 TLG131118 TBK131118 SRO131118 SHS131118 RXW131118 ROA131118 REE131118 QUI131118 QKM131118 QAQ131118 PQU131118 PGY131118 OXC131118 ONG131118 ODK131118 NTO131118 NJS131118 MZW131118 MQA131118 MGE131118 LWI131118 LMM131118 LCQ131118 KSU131118 KIY131118 JZC131118 JPG131118 JFK131118 IVO131118 ILS131118 IBW131118 HSA131118 HIE131118 GYI131118 GOM131118 GEQ131118 FUU131118 FKY131118 FBC131118 ERG131118 EHK131118 DXO131118 DNS131118 DDW131118 CUA131118 CKE131118 CAI131118 BQM131118 BGQ131118 AWU131118 AMY131118 ADC131118 TG131118 JK131118 O131130 WVW65582 WMA65582 WCE65582 VSI65582 VIM65582 UYQ65582 UOU65582 UEY65582 TVC65582 TLG65582 TBK65582 SRO65582 SHS65582 RXW65582 ROA65582 REE65582 QUI65582 QKM65582 QAQ65582 PQU65582 PGY65582 OXC65582 ONG65582 ODK65582 NTO65582 NJS65582 MZW65582 MQA65582 MGE65582 LWI65582 LMM65582 LCQ65582 KSU65582 KIY65582 JZC65582 JPG65582 JFK65582 IVO65582 ILS65582 IBW65582 HSA65582 HIE65582 GYI65582 GOM65582 GEQ65582 FUU65582 FKY65582 FBC65582 ERG65582 EHK65582 DXO65582 DNS65582 DDW65582 CUA65582 CKE65582 CAI65582 BQM65582 BGQ65582 AWU65582 AMY65582 ADC65582 TG65582 JK65582 O65594 TVK983086 WVS983086 WLW983086 WCA983086 VSE983086 VII983086 UYM983086 UOQ983086 UEU983086 TUY983086 TLC983086 TBG983086 SRK983086 SHO983086 RXS983086 RNW983086 REA983086 QUE983086 QKI983086 QAM983086 PQQ983086 PGU983086 OWY983086 ONC983086 ODG983086 NTK983086 NJO983086 MZS983086 MPW983086 MGA983086 LWE983086 LMI983086 LCM983086 KSQ983086 KIU983086 JYY983086 JPC983086 JFG983086 IVK983086 ILO983086 IBS983086 HRW983086 HIA983086 GYE983086 GOI983086 GEM983086 FUQ983086 FKU983086 FAY983086 ERC983086 EHG983086 DXK983086 DNO983086 DDS983086 CTW983086 CKA983086 CAE983086 BQI983086 BGM983086 AWQ983086 AMU983086 ACY983086 TC983086 JG983086 K983098 WVS917550 WLW917550 WCA917550 VSE917550 VII917550 UYM917550 UOQ917550 UEU917550 TUY917550 TLC917550 TBG917550 SRK917550 SHO917550 RXS917550 RNW917550 REA917550 QUE917550 QKI917550 QAM917550 PQQ917550 PGU917550 OWY917550 ONC917550 ODG917550 NTK917550 NJO917550 MZS917550 MPW917550 MGA917550 LWE917550 LMI917550 LCM917550 KSQ917550 KIU917550 JYY917550 JPC917550 JFG917550 IVK917550 ILO917550 IBS917550 HRW917550 HIA917550 GYE917550 GOI917550 GEM917550 FUQ917550 FKU917550 FAY917550 ERC917550 EHG917550 DXK917550 DNO917550 DDS917550 CTW917550 CKA917550 CAE917550 BQI917550 BGM917550 AWQ917550 AMU917550 ACY917550 TC917550 JG917550 K917562 WVS852014 WLW852014 WCA852014 VSE852014 VII852014 UYM852014 UOQ852014 UEU852014 TUY852014 TLC852014 TBG852014 SRK852014 SHO852014 RXS852014 RNW852014 REA852014 QUE852014 QKI852014 QAM852014 PQQ852014 PGU852014 OWY852014 ONC852014 ODG852014 NTK852014 NJO852014 MZS852014 MPW852014 MGA852014 LWE852014 LMI852014 LCM852014 KSQ852014 KIU852014 JYY852014 JPC852014 JFG852014 IVK852014 ILO852014 IBS852014 HRW852014 HIA852014 GYE852014 GOI852014 GEM852014 FUQ852014 FKU852014 FAY852014 ERC852014 EHG852014 DXK852014 DNO852014 DDS852014 CTW852014 CKA852014 CAE852014 BQI852014 BGM852014 AWQ852014 AMU852014 ACY852014 TC852014 JG852014 K852026 WVS786478 WLW786478 WCA786478 VSE786478 VII786478 UYM786478 UOQ786478 UEU786478 TUY786478 TLC786478 TBG786478 SRK786478 SHO786478 RXS786478 RNW786478 REA786478 QUE786478 QKI786478 QAM786478 PQQ786478 PGU786478 OWY786478 ONC786478 ODG786478 NTK786478 NJO786478 MZS786478 MPW786478 MGA786478 LWE786478 LMI786478 LCM786478 KSQ786478 KIU786478 JYY786478 JPC786478 JFG786478 IVK786478 ILO786478 IBS786478 HRW786478 HIA786478 GYE786478 GOI786478 GEM786478 FUQ786478 FKU786478 FAY786478 ERC786478 EHG786478 DXK786478 DNO786478 DDS786478 CTW786478 CKA786478 CAE786478 BQI786478 BGM786478 AWQ786478 AMU786478 ACY786478 TC786478 JG786478 K786490 WVS720942 WLW720942 WCA720942 VSE720942 VII720942 UYM720942 UOQ720942 UEU720942 TUY720942 TLC720942 TBG720942 SRK720942 SHO720942 RXS720942 RNW720942 REA720942 QUE720942 QKI720942 QAM720942 PQQ720942 PGU720942 OWY720942 ONC720942 ODG720942 NTK720942 NJO720942 MZS720942 MPW720942 MGA720942 LWE720942 LMI720942 LCM720942 KSQ720942 KIU720942 JYY720942 JPC720942 JFG720942 IVK720942 ILO720942 IBS720942 HRW720942 HIA720942 GYE720942 GOI720942 GEM720942 FUQ720942 FKU720942 FAY720942 ERC720942 EHG720942 DXK720942 DNO720942 DDS720942 CTW720942 CKA720942 CAE720942 BQI720942 BGM720942 AWQ720942 AMU720942 ACY720942 TC720942 JG720942 K720954 WVS655406 WLW655406 WCA655406 VSE655406 VII655406 UYM655406 UOQ655406 UEU655406 TUY655406 TLC655406 TBG655406 SRK655406 SHO655406 RXS655406 RNW655406 REA655406 QUE655406 QKI655406 QAM655406 PQQ655406 PGU655406 OWY655406 ONC655406 ODG655406 NTK655406 NJO655406 MZS655406 MPW655406 MGA655406 LWE655406 LMI655406 LCM655406 KSQ655406 KIU655406 JYY655406 JPC655406 JFG655406 IVK655406 ILO655406 IBS655406 HRW655406 HIA655406 GYE655406 GOI655406 GEM655406 FUQ655406 FKU655406 FAY655406 ERC655406 EHG655406 DXK655406 DNO655406 DDS655406 CTW655406 CKA655406 CAE655406 BQI655406 BGM655406 AWQ655406 AMU655406 ACY655406 TC655406 JG655406 K655418 WVS589870 WLW589870 WCA589870 VSE589870 VII589870 UYM589870 UOQ589870 UEU589870 TUY589870 TLC589870 TBG589870 SRK589870 SHO589870 RXS589870 RNW589870 REA589870 QUE589870 QKI589870 QAM589870 PQQ589870 PGU589870 OWY589870 ONC589870 ODG589870 NTK589870 NJO589870 MZS589870 MPW589870 MGA589870 LWE589870 LMI589870 LCM589870 KSQ589870 KIU589870 JYY589870 JPC589870 JFG589870 IVK589870 ILO589870 IBS589870 HRW589870 HIA589870 GYE589870 GOI589870 GEM589870 FUQ589870 FKU589870 FAY589870 ERC589870 EHG589870 DXK589870 DNO589870 DDS589870 CTW589870 CKA589870 CAE589870 BQI589870 BGM589870 AWQ589870 AMU589870 ACY589870 TC589870 JG589870 K589882 WVS524334 WLW524334 WCA524334 VSE524334 VII524334 UYM524334 UOQ524334 UEU524334 TUY524334 TLC524334 TBG524334 SRK524334 SHO524334 RXS524334 RNW524334 REA524334 QUE524334 QKI524334 QAM524334 PQQ524334 PGU524334 OWY524334 ONC524334 ODG524334 NTK524334 NJO524334 MZS524334 MPW524334 MGA524334 LWE524334 LMI524334 LCM524334 KSQ524334 KIU524334 JYY524334 JPC524334 JFG524334 IVK524334 ILO524334 IBS524334 HRW524334 HIA524334 GYE524334 GOI524334 GEM524334 FUQ524334 FKU524334 FAY524334 ERC524334 EHG524334 DXK524334 DNO524334 DDS524334 CTW524334 CKA524334 CAE524334 BQI524334 BGM524334 AWQ524334 AMU524334 ACY524334 TC524334 JG524334 K524346 WVS458798 WLW458798 WCA458798 VSE458798 VII458798 UYM458798 UOQ458798 UEU458798 TUY458798 TLC458798 TBG458798 SRK458798 SHO458798 RXS458798 RNW458798 REA458798 QUE458798 QKI458798 QAM458798 PQQ458798 PGU458798 OWY458798 ONC458798 ODG458798 NTK458798 NJO458798 MZS458798 MPW458798 MGA458798 LWE458798 LMI458798 LCM458798 KSQ458798 KIU458798 JYY458798 JPC458798 JFG458798 IVK458798 ILO458798 IBS458798 HRW458798 HIA458798 GYE458798 GOI458798 GEM458798 FUQ458798 FKU458798 FAY458798 ERC458798 EHG458798 DXK458798 DNO458798 DDS458798 CTW458798 CKA458798 CAE458798 BQI458798 BGM458798 AWQ458798 AMU458798 ACY458798 TC458798 JG458798 K458810 WVS393262 WLW393262 WCA393262 VSE393262 VII393262 UYM393262 UOQ393262 UEU393262 TUY393262 TLC393262 TBG393262 SRK393262 SHO393262 RXS393262 RNW393262 REA393262 QUE393262 QKI393262 QAM393262 PQQ393262 PGU393262 OWY393262 ONC393262 ODG393262 NTK393262 NJO393262 MZS393262 MPW393262 MGA393262 LWE393262 LMI393262 LCM393262 KSQ393262 KIU393262 JYY393262 JPC393262 JFG393262 IVK393262 ILO393262 IBS393262 HRW393262 HIA393262 GYE393262 GOI393262 GEM393262 FUQ393262 FKU393262 FAY393262 ERC393262 EHG393262 DXK393262 DNO393262 DDS393262 CTW393262 CKA393262 CAE393262 BQI393262 BGM393262 AWQ393262 AMU393262 ACY393262 TC393262 JG393262 K393274 WVS327726 WLW327726 WCA327726 VSE327726 VII327726 UYM327726 UOQ327726 UEU327726 TUY327726 TLC327726 TBG327726 SRK327726 SHO327726 RXS327726 RNW327726 REA327726 QUE327726 QKI327726 QAM327726 PQQ327726 PGU327726 OWY327726 ONC327726 ODG327726 NTK327726 NJO327726 MZS327726 MPW327726 MGA327726 LWE327726 LMI327726 LCM327726 KSQ327726 KIU327726 JYY327726 JPC327726 JFG327726 IVK327726 ILO327726 IBS327726 HRW327726 HIA327726 GYE327726 GOI327726 GEM327726 FUQ327726 FKU327726 FAY327726 ERC327726 EHG327726 DXK327726 DNO327726 DDS327726 CTW327726 CKA327726 CAE327726 BQI327726 BGM327726 AWQ327726 AMU327726 ACY327726 TC327726 JG327726 K327738 WVS262190 WLW262190 WCA262190 VSE262190 VII262190 UYM262190 UOQ262190 UEU262190 TUY262190 TLC262190 TBG262190 SRK262190 SHO262190 RXS262190 RNW262190 REA262190 QUE262190 QKI262190 QAM262190 PQQ262190 PGU262190 OWY262190 ONC262190 ODG262190 NTK262190 NJO262190 MZS262190 MPW262190 MGA262190 LWE262190 LMI262190 LCM262190 KSQ262190 KIU262190 JYY262190 JPC262190 JFG262190 IVK262190 ILO262190 IBS262190 HRW262190 HIA262190 GYE262190 GOI262190 GEM262190 FUQ262190 FKU262190 FAY262190 ERC262190 EHG262190 DXK262190 DNO262190 DDS262190 CTW262190 CKA262190 CAE262190 BQI262190 BGM262190 AWQ262190 AMU262190 ACY262190 TC262190 JG262190 K262202 WVS196654 WLW196654 WCA196654 VSE196654 VII196654 UYM196654 UOQ196654 UEU196654 TUY196654 TLC196654 TBG196654 SRK196654 SHO196654 RXS196654 RNW196654 REA196654 QUE196654 QKI196654 QAM196654 PQQ196654 PGU196654 OWY196654 ONC196654 ODG196654 NTK196654 NJO196654 MZS196654 MPW196654 MGA196654 LWE196654 LMI196654 LCM196654 KSQ196654 KIU196654 JYY196654 JPC196654 JFG196654 IVK196654 ILO196654 IBS196654 HRW196654 HIA196654 GYE196654 GOI196654 GEM196654 FUQ196654 FKU196654 FAY196654 ERC196654 EHG196654 DXK196654 DNO196654 DDS196654 CTW196654 CKA196654 CAE196654 BQI196654 BGM196654 AWQ196654 AMU196654 ACY196654 TC196654 JG196654 K196666 WVS131118 WLW131118 WCA131118 VSE131118 VII131118 UYM131118 UOQ131118 UEU131118 TUY131118 TLC131118 TBG131118 SRK131118 SHO131118 RXS131118 RNW131118 REA131118 QUE131118 QKI131118 QAM131118 PQQ131118 PGU131118 OWY131118 ONC131118 ODG131118 NTK131118 NJO131118 MZS131118 MPW131118 MGA131118 LWE131118 LMI131118 LCM131118 KSQ131118 KIU131118 JYY131118 JPC131118 JFG131118 IVK131118 ILO131118 IBS131118 HRW131118 HIA131118 GYE131118 GOI131118 GEM131118 FUQ131118 FKU131118 FAY131118 ERC131118 EHG131118 DXK131118 DNO131118 DDS131118 CTW131118 CKA131118 CAE131118 BQI131118 BGM131118 AWQ131118 AMU131118 ACY131118 TC131118 JG131118 K131130 WVS65582 WLW65582 WCA65582 VSE65582 VII65582 UYM65582 UOQ65582 UEU65582 TUY65582 TLC65582 TBG65582 SRK65582 SHO65582 RXS65582 RNW65582 REA65582 QUE65582 QKI65582 QAM65582 PQQ65582 PGU65582 OWY65582 ONC65582 ODG65582 NTK65582 NJO65582 MZS65582 MPW65582 MGA65582 LWE65582 LMI65582 LCM65582 KSQ65582 KIU65582 JYY65582 JPC65582 JFG65582 IVK65582 ILO65582 IBS65582 HRW65582 HIA65582 GYE65582 GOI65582 GEM65582 FUQ65582 FKU65582 FAY65582 ERC65582 EHG65582 DXK65582 DNO65582 DDS65582 CTW65582 CKA65582 CAE65582 BQI65582 BGM65582 AWQ65582 AMU65582 ACY65582 TC65582 JG65582 K65594 VIU983086 WVO983086 WLS983086 WBW983086 VSA983086 VIE983086 UYI983086 UOM983086 UEQ983086 TUU983086 TKY983086 TBC983086 SRG983086 SHK983086 RXO983086 RNS983086 RDW983086 QUA983086 QKE983086 QAI983086 PQM983086 PGQ983086 OWU983086 OMY983086 ODC983086 NTG983086 NJK983086 MZO983086 MPS983086 MFW983086 LWA983086 LME983086 LCI983086 KSM983086 KIQ983086 JYU983086 JOY983086 JFC983086 IVG983086 ILK983086 IBO983086 HRS983086 HHW983086 GYA983086 GOE983086 GEI983086 FUM983086 FKQ983086 FAU983086 EQY983086 EHC983086 DXG983086 DNK983086 DDO983086 CTS983086 CJW983086 CAA983086 BQE983086 BGI983086 AWM983086 AMQ983086 ACU983086 SY983086 JC983086 G983098 WVO917550 WLS917550 WBW917550 VSA917550 VIE917550 UYI917550 UOM917550 UEQ917550 TUU917550 TKY917550 TBC917550 SRG917550 SHK917550 RXO917550 RNS917550 RDW917550 QUA917550 QKE917550 QAI917550 PQM917550 PGQ917550 OWU917550 OMY917550 ODC917550 NTG917550 NJK917550 MZO917550 MPS917550 MFW917550 LWA917550 LME917550 LCI917550 KSM917550 KIQ917550 JYU917550 JOY917550 JFC917550 IVG917550 ILK917550 IBO917550 HRS917550 HHW917550 GYA917550 GOE917550 GEI917550 FUM917550 FKQ917550 FAU917550 EQY917550 EHC917550 DXG917550 DNK917550 DDO917550 CTS917550 CJW917550 CAA917550 BQE917550 BGI917550 AWM917550 AMQ917550 ACU917550 SY917550 JC917550 G917562 WVO852014 WLS852014 WBW852014 VSA852014 VIE852014 UYI852014 UOM852014 UEQ852014 TUU852014 TKY852014 TBC852014 SRG852014 SHK852014 RXO852014 RNS852014 RDW852014 QUA852014 QKE852014 QAI852014 PQM852014 PGQ852014 OWU852014 OMY852014 ODC852014 NTG852014 NJK852014 MZO852014 MPS852014 MFW852014 LWA852014 LME852014 LCI852014 KSM852014 KIQ852014 JYU852014 JOY852014 JFC852014 IVG852014 ILK852014 IBO852014 HRS852014 HHW852014 GYA852014 GOE852014 GEI852014 FUM852014 FKQ852014 FAU852014 EQY852014 EHC852014 DXG852014 DNK852014 DDO852014 CTS852014 CJW852014 CAA852014 BQE852014 BGI852014 AWM852014 AMQ852014 ACU852014 SY852014 JC852014 G852026 WVO786478 WLS786478 WBW786478 VSA786478 VIE786478 UYI786478 UOM786478 UEQ786478 TUU786478 TKY786478 TBC786478 SRG786478 SHK786478 RXO786478 RNS786478 RDW786478 QUA786478 QKE786478 QAI786478 PQM786478 PGQ786478 OWU786478 OMY786478 ODC786478 NTG786478 NJK786478 MZO786478 MPS786478 MFW786478 LWA786478 LME786478 LCI786478 KSM786478 KIQ786478 JYU786478 JOY786478 JFC786478 IVG786478 ILK786478 IBO786478 HRS786478 HHW786478 GYA786478 GOE786478 GEI786478 FUM786478 FKQ786478 FAU786478 EQY786478 EHC786478 DXG786478 DNK786478 DDO786478 CTS786478 CJW786478 CAA786478 BQE786478 BGI786478 AWM786478 AMQ786478 ACU786478 SY786478 JC786478 G786490 WVO720942 WLS720942 WBW720942 VSA720942 VIE720942 UYI720942 UOM720942 UEQ720942 TUU720942 TKY720942 TBC720942 SRG720942 SHK720942 RXO720942 RNS720942 RDW720942 QUA720942 QKE720942 QAI720942 PQM720942 PGQ720942 OWU720942 OMY720942 ODC720942 NTG720942 NJK720942 MZO720942 MPS720942 MFW720942 LWA720942 LME720942 LCI720942 KSM720942 KIQ720942 JYU720942 JOY720942 JFC720942 IVG720942 ILK720942 IBO720942 HRS720942 HHW720942 GYA720942 GOE720942 GEI720942 FUM720942 FKQ720942 FAU720942 EQY720942 EHC720942 DXG720942 DNK720942 DDO720942 CTS720942 CJW720942 CAA720942 BQE720942 BGI720942 AWM720942 AMQ720942 ACU720942 SY720942 JC720942 G720954 WVO655406 WLS655406 WBW655406 VSA655406 VIE655406 UYI655406 UOM655406 UEQ655406 TUU655406 TKY655406 TBC655406 SRG655406 SHK655406 RXO655406 RNS655406 RDW655406 QUA655406 QKE655406 QAI655406 PQM655406 PGQ655406 OWU655406 OMY655406 ODC655406 NTG655406 NJK655406 MZO655406 MPS655406 MFW655406 LWA655406 LME655406 LCI655406 KSM655406 KIQ655406 JYU655406 JOY655406 JFC655406 IVG655406 ILK655406 IBO655406 HRS655406 HHW655406 GYA655406 GOE655406 GEI655406 FUM655406 FKQ655406 FAU655406 EQY655406 EHC655406 DXG655406 DNK655406 DDO655406 CTS655406 CJW655406 CAA655406 BQE655406 BGI655406 AWM655406 AMQ655406 ACU655406 SY655406 JC655406 G655418 WVO589870 WLS589870 WBW589870 VSA589870 VIE589870 UYI589870 UOM589870 UEQ589870 TUU589870 TKY589870 TBC589870 SRG589870 SHK589870 RXO589870 RNS589870 RDW589870 QUA589870 QKE589870 QAI589870 PQM589870 PGQ589870 OWU589870 OMY589870 ODC589870 NTG589870 NJK589870 MZO589870 MPS589870 MFW589870 LWA589870 LME589870 LCI589870 KSM589870 KIQ589870 JYU589870 JOY589870 JFC589870 IVG589870 ILK589870 IBO589870 HRS589870 HHW589870 GYA589870 GOE589870 GEI589870 FUM589870 FKQ589870 FAU589870 EQY589870 EHC589870 DXG589870 DNK589870 DDO589870 CTS589870 CJW589870 CAA589870 BQE589870 BGI589870 AWM589870 AMQ589870 ACU589870 SY589870 JC589870 G589882 WVO524334 WLS524334 WBW524334 VSA524334 VIE524334 UYI524334 UOM524334 UEQ524334 TUU524334 TKY524334 TBC524334 SRG524334 SHK524334 RXO524334 RNS524334 RDW524334 QUA524334 QKE524334 QAI524334 PQM524334 PGQ524334 OWU524334 OMY524334 ODC524334 NTG524334 NJK524334 MZO524334 MPS524334 MFW524334 LWA524334 LME524334 LCI524334 KSM524334 KIQ524334 JYU524334 JOY524334 JFC524334 IVG524334 ILK524334 IBO524334 HRS524334 HHW524334 GYA524334 GOE524334 GEI524334 FUM524334 FKQ524334 FAU524334 EQY524334 EHC524334 DXG524334 DNK524334 DDO524334 CTS524334 CJW524334 CAA524334 BQE524334 BGI524334 AWM524334 AMQ524334 ACU524334 SY524334 JC524334 G524346 WVO458798 WLS458798 WBW458798 VSA458798 VIE458798 UYI458798 UOM458798 UEQ458798 TUU458798 TKY458798 TBC458798 SRG458798 SHK458798 RXO458798 RNS458798 RDW458798 QUA458798 QKE458798 QAI458798 PQM458798 PGQ458798 OWU458798 OMY458798 ODC458798 NTG458798 NJK458798 MZO458798 MPS458798 MFW458798 LWA458798 LME458798 LCI458798 KSM458798 KIQ458798 JYU458798 JOY458798 JFC458798 IVG458798 ILK458798 IBO458798 HRS458798 HHW458798 GYA458798 GOE458798 GEI458798 FUM458798 FKQ458798 FAU458798 EQY458798 EHC458798 DXG458798 DNK458798 DDO458798 CTS458798 CJW458798 CAA458798 BQE458798 BGI458798 AWM458798 AMQ458798 ACU458798 SY458798 JC458798 G458810 WVO393262 WLS393262 WBW393262 VSA393262 VIE393262 UYI393262 UOM393262 UEQ393262 TUU393262 TKY393262 TBC393262 SRG393262 SHK393262 RXO393262 RNS393262 RDW393262 QUA393262 QKE393262 QAI393262 PQM393262 PGQ393262 OWU393262 OMY393262 ODC393262 NTG393262 NJK393262 MZO393262 MPS393262 MFW393262 LWA393262 LME393262 LCI393262 KSM393262 KIQ393262 JYU393262 JOY393262 JFC393262 IVG393262 ILK393262 IBO393262 HRS393262 HHW393262 GYA393262 GOE393262 GEI393262 FUM393262 FKQ393262 FAU393262 EQY393262 EHC393262 DXG393262 DNK393262 DDO393262 CTS393262 CJW393262 CAA393262 BQE393262 BGI393262 AWM393262 AMQ393262 ACU393262 SY393262 JC393262 G393274 WVO327726 WLS327726 WBW327726 VSA327726 VIE327726 UYI327726 UOM327726 UEQ327726 TUU327726 TKY327726 TBC327726 SRG327726 SHK327726 RXO327726 RNS327726 RDW327726 QUA327726 QKE327726 QAI327726 PQM327726 PGQ327726 OWU327726 OMY327726 ODC327726 NTG327726 NJK327726 MZO327726 MPS327726 MFW327726 LWA327726 LME327726 LCI327726 KSM327726 KIQ327726 JYU327726 JOY327726 JFC327726 IVG327726 ILK327726 IBO327726 HRS327726 HHW327726 GYA327726 GOE327726 GEI327726 FUM327726 FKQ327726 FAU327726 EQY327726 EHC327726 DXG327726 DNK327726 DDO327726 CTS327726 CJW327726 CAA327726 BQE327726 BGI327726 AWM327726 AMQ327726 ACU327726 SY327726 JC327726 G327738 WVO262190 WLS262190 WBW262190 VSA262190 VIE262190 UYI262190 UOM262190 UEQ262190 TUU262190 TKY262190 TBC262190 SRG262190 SHK262190 RXO262190 RNS262190 RDW262190 QUA262190 QKE262190 QAI262190 PQM262190 PGQ262190 OWU262190 OMY262190 ODC262190 NTG262190 NJK262190 MZO262190 MPS262190 MFW262190 LWA262190 LME262190 LCI262190 KSM262190 KIQ262190 JYU262190 JOY262190 JFC262190 IVG262190 ILK262190 IBO262190 HRS262190 HHW262190 GYA262190 GOE262190 GEI262190 FUM262190 FKQ262190 FAU262190 EQY262190 EHC262190 DXG262190 DNK262190 DDO262190 CTS262190 CJW262190 CAA262190 BQE262190 BGI262190 AWM262190 AMQ262190 ACU262190 SY262190 JC262190 G262202 WVO196654 WLS196654 WBW196654 VSA196654 VIE196654 UYI196654 UOM196654 UEQ196654 TUU196654 TKY196654 TBC196654 SRG196654 SHK196654 RXO196654 RNS196654 RDW196654 QUA196654 QKE196654 QAI196654 PQM196654 PGQ196654 OWU196654 OMY196654 ODC196654 NTG196654 NJK196654 MZO196654 MPS196654 MFW196654 LWA196654 LME196654 LCI196654 KSM196654 KIQ196654 JYU196654 JOY196654 JFC196654 IVG196654 ILK196654 IBO196654 HRS196654 HHW196654 GYA196654 GOE196654 GEI196654 FUM196654 FKQ196654 FAU196654 EQY196654 EHC196654 DXG196654 DNK196654 DDO196654 CTS196654 CJW196654 CAA196654 BQE196654 BGI196654 AWM196654 AMQ196654 ACU196654 SY196654 JC196654 G196666 WVO131118 WLS131118 WBW131118 VSA131118 VIE131118 UYI131118 UOM131118 UEQ131118 TUU131118 TKY131118 TBC131118 SRG131118 SHK131118 RXO131118 RNS131118 RDW131118 QUA131118 QKE131118 QAI131118 PQM131118 PGQ131118 OWU131118 OMY131118 ODC131118 NTG131118 NJK131118 MZO131118 MPS131118 MFW131118 LWA131118 LME131118 LCI131118 KSM131118 KIQ131118 JYU131118 JOY131118 JFC131118 IVG131118 ILK131118 IBO131118 HRS131118 HHW131118 GYA131118 GOE131118 GEI131118 FUM131118 FKQ131118 FAU131118 EQY131118 EHC131118 DXG131118 DNK131118 DDO131118 CTS131118 CJW131118 CAA131118 BQE131118 BGI131118 AWM131118 AMQ131118 ACU131118 SY131118 JC131118 G131130 WVO65582 WLS65582 WBW65582 VSA65582 VIE65582 UYI65582 UOM65582 UEQ65582 TUU65582 TKY65582 TBC65582 SRG65582 SHK65582 RXO65582 RNS65582 RDW65582 QUA65582 QKE65582 QAI65582 PQM65582 PGQ65582 OWU65582 OMY65582 ODC65582 NTG65582 NJK65582 MZO65582 MPS65582 MFW65582 LWA65582 LME65582 LCI65582 KSM65582 KIQ65582 JYU65582 JOY65582 JFC65582 IVG65582 ILK65582 IBO65582 HRS65582 HHW65582 GYA65582 GOE65582 GEI65582 FUM65582 FKQ65582 FAU65582 EQY65582 EHC65582 DXG65582 DNK65582 DDO65582 CTS65582 CJW65582 CAA65582 BQE65582 BGI65582 AWM65582 AMQ65582 ACU65582 SY65582 JC65582 G65594 UPC983086 WVM983086 WLQ983086 WBU983086 VRY983086 VIC983086 UYG983086 UOK983086 UEO983086 TUS983086 TKW983086 TBA983086 SRE983086 SHI983086 RXM983086 RNQ983086 RDU983086 QTY983086 QKC983086 QAG983086 PQK983086 PGO983086 OWS983086 OMW983086 ODA983086 NTE983086 NJI983086 MZM983086 MPQ983086 MFU983086 LVY983086 LMC983086 LCG983086 KSK983086 KIO983086 JYS983086 JOW983086 JFA983086 IVE983086 ILI983086 IBM983086 HRQ983086 HHU983086 GXY983086 GOC983086 GEG983086 FUK983086 FKO983086 FAS983086 EQW983086 EHA983086 DXE983086 DNI983086 DDM983086 CTQ983086 CJU983086 BZY983086 BQC983086 BGG983086 AWK983086 AMO983086 ACS983086 SW983086 JA983086 E983098 WVM917550 WLQ917550 WBU917550 VRY917550 VIC917550 UYG917550 UOK917550 UEO917550 TUS917550 TKW917550 TBA917550 SRE917550 SHI917550 RXM917550 RNQ917550 RDU917550 QTY917550 QKC917550 QAG917550 PQK917550 PGO917550 OWS917550 OMW917550 ODA917550 NTE917550 NJI917550 MZM917550 MPQ917550 MFU917550 LVY917550 LMC917550 LCG917550 KSK917550 KIO917550 JYS917550 JOW917550 JFA917550 IVE917550 ILI917550 IBM917550 HRQ917550 HHU917550 GXY917550 GOC917550 GEG917550 FUK917550 FKO917550 FAS917550 EQW917550 EHA917550 DXE917550 DNI917550 DDM917550 CTQ917550 CJU917550 BZY917550 BQC917550 BGG917550 AWK917550 AMO917550 ACS917550 SW917550 JA917550 E917562 WVM852014 WLQ852014 WBU852014 VRY852014 VIC852014 UYG852014 UOK852014 UEO852014 TUS852014 TKW852014 TBA852014 SRE852014 SHI852014 RXM852014 RNQ852014 RDU852014 QTY852014 QKC852014 QAG852014 PQK852014 PGO852014 OWS852014 OMW852014 ODA852014 NTE852014 NJI852014 MZM852014 MPQ852014 MFU852014 LVY852014 LMC852014 LCG852014 KSK852014 KIO852014 JYS852014 JOW852014 JFA852014 IVE852014 ILI852014 IBM852014 HRQ852014 HHU852014 GXY852014 GOC852014 GEG852014 FUK852014 FKO852014 FAS852014 EQW852014 EHA852014 DXE852014 DNI852014 DDM852014 CTQ852014 CJU852014 BZY852014 BQC852014 BGG852014 AWK852014 AMO852014 ACS852014 SW852014 JA852014 E852026 WVM786478 WLQ786478 WBU786478 VRY786478 VIC786478 UYG786478 UOK786478 UEO786478 TUS786478 TKW786478 TBA786478 SRE786478 SHI786478 RXM786478 RNQ786478 RDU786478 QTY786478 QKC786478 QAG786478 PQK786478 PGO786478 OWS786478 OMW786478 ODA786478 NTE786478 NJI786478 MZM786478 MPQ786478 MFU786478 LVY786478 LMC786478 LCG786478 KSK786478 KIO786478 JYS786478 JOW786478 JFA786478 IVE786478 ILI786478 IBM786478 HRQ786478 HHU786478 GXY786478 GOC786478 GEG786478 FUK786478 FKO786478 FAS786478 EQW786478 EHA786478 DXE786478 DNI786478 DDM786478 CTQ786478 CJU786478 BZY786478 BQC786478 BGG786478 AWK786478 AMO786478 ACS786478 SW786478 JA786478 E786490 WVM720942 WLQ720942 WBU720942 VRY720942 VIC720942 UYG720942 UOK720942 UEO720942 TUS720942 TKW720942 TBA720942 SRE720942 SHI720942 RXM720942 RNQ720942 RDU720942 QTY720942 QKC720942 QAG720942 PQK720942 PGO720942 OWS720942 OMW720942 ODA720942 NTE720942 NJI720942 MZM720942 MPQ720942 MFU720942 LVY720942 LMC720942 LCG720942 KSK720942 KIO720942 JYS720942 JOW720942 JFA720942 IVE720942 ILI720942 IBM720942 HRQ720942 HHU720942 GXY720942 GOC720942 GEG720942 FUK720942 FKO720942 FAS720942 EQW720942 EHA720942 DXE720942 DNI720942 DDM720942 CTQ720942 CJU720942 BZY720942 BQC720942 BGG720942 AWK720942 AMO720942 ACS720942 SW720942 JA720942 E720954 WVM655406 WLQ655406 WBU655406 VRY655406 VIC655406 UYG655406 UOK655406 UEO655406 TUS655406 TKW655406 TBA655406 SRE655406 SHI655406 RXM655406 RNQ655406 RDU655406 QTY655406 QKC655406 QAG655406 PQK655406 PGO655406 OWS655406 OMW655406 ODA655406 NTE655406 NJI655406 MZM655406 MPQ655406 MFU655406 LVY655406 LMC655406 LCG655406 KSK655406 KIO655406 JYS655406 JOW655406 JFA655406 IVE655406 ILI655406 IBM655406 HRQ655406 HHU655406 GXY655406 GOC655406 GEG655406 FUK655406 FKO655406 FAS655406 EQW655406 EHA655406 DXE655406 DNI655406 DDM655406 CTQ655406 CJU655406 BZY655406 BQC655406 BGG655406 AWK655406 AMO655406 ACS655406 SW655406 JA655406 E655418 WVM589870 WLQ589870 WBU589870 VRY589870 VIC589870 UYG589870 UOK589870 UEO589870 TUS589870 TKW589870 TBA589870 SRE589870 SHI589870 RXM589870 RNQ589870 RDU589870 QTY589870 QKC589870 QAG589870 PQK589870 PGO589870 OWS589870 OMW589870 ODA589870 NTE589870 NJI589870 MZM589870 MPQ589870 MFU589870 LVY589870 LMC589870 LCG589870 KSK589870 KIO589870 JYS589870 JOW589870 JFA589870 IVE589870 ILI589870 IBM589870 HRQ589870 HHU589870 GXY589870 GOC589870 GEG589870 FUK589870 FKO589870 FAS589870 EQW589870 EHA589870 DXE589870 DNI589870 DDM589870 CTQ589870 CJU589870 BZY589870 BQC589870 BGG589870 AWK589870 AMO589870 ACS589870 SW589870 JA589870 E589882 WVM524334 WLQ524334 WBU524334 VRY524334 VIC524334 UYG524334 UOK524334 UEO524334 TUS524334 TKW524334 TBA524334 SRE524334 SHI524334 RXM524334 RNQ524334 RDU524334 QTY524334 QKC524334 QAG524334 PQK524334 PGO524334 OWS524334 OMW524334 ODA524334 NTE524334 NJI524334 MZM524334 MPQ524334 MFU524334 LVY524334 LMC524334 LCG524334 KSK524334 KIO524334 JYS524334 JOW524334 JFA524334 IVE524334 ILI524334 IBM524334 HRQ524334 HHU524334 GXY524334 GOC524334 GEG524334 FUK524334 FKO524334 FAS524334 EQW524334 EHA524334 DXE524334 DNI524334 DDM524334 CTQ524334 CJU524334 BZY524334 BQC524334 BGG524334 AWK524334 AMO524334 ACS524334 SW524334 JA524334 E524346 WVM458798 WLQ458798 WBU458798 VRY458798 VIC458798 UYG458798 UOK458798 UEO458798 TUS458798 TKW458798 TBA458798 SRE458798 SHI458798 RXM458798 RNQ458798 RDU458798 QTY458798 QKC458798 QAG458798 PQK458798 PGO458798 OWS458798 OMW458798 ODA458798 NTE458798 NJI458798 MZM458798 MPQ458798 MFU458798 LVY458798 LMC458798 LCG458798 KSK458798 KIO458798 JYS458798 JOW458798 JFA458798 IVE458798 ILI458798 IBM458798 HRQ458798 HHU458798 GXY458798 GOC458798 GEG458798 FUK458798 FKO458798 FAS458798 EQW458798 EHA458798 DXE458798 DNI458798 DDM458798 CTQ458798 CJU458798 BZY458798 BQC458798 BGG458798 AWK458798 AMO458798 ACS458798 SW458798 JA458798 E458810 WVM393262 WLQ393262 WBU393262 VRY393262 VIC393262 UYG393262 UOK393262 UEO393262 TUS393262 TKW393262 TBA393262 SRE393262 SHI393262 RXM393262 RNQ393262 RDU393262 QTY393262 QKC393262 QAG393262 PQK393262 PGO393262 OWS393262 OMW393262 ODA393262 NTE393262 NJI393262 MZM393262 MPQ393262 MFU393262 LVY393262 LMC393262 LCG393262 KSK393262 KIO393262 JYS393262 JOW393262 JFA393262 IVE393262 ILI393262 IBM393262 HRQ393262 HHU393262 GXY393262 GOC393262 GEG393262 FUK393262 FKO393262 FAS393262 EQW393262 EHA393262 DXE393262 DNI393262 DDM393262 CTQ393262 CJU393262 BZY393262 BQC393262 BGG393262 AWK393262 AMO393262 ACS393262 SW393262 JA393262 E393274 WVM327726 WLQ327726 WBU327726 VRY327726 VIC327726 UYG327726 UOK327726 UEO327726 TUS327726 TKW327726 TBA327726 SRE327726 SHI327726 RXM327726 RNQ327726 RDU327726 QTY327726 QKC327726 QAG327726 PQK327726 PGO327726 OWS327726 OMW327726 ODA327726 NTE327726 NJI327726 MZM327726 MPQ327726 MFU327726 LVY327726 LMC327726 LCG327726 KSK327726 KIO327726 JYS327726 JOW327726 JFA327726 IVE327726 ILI327726 IBM327726 HRQ327726 HHU327726 GXY327726 GOC327726 GEG327726 FUK327726 FKO327726 FAS327726 EQW327726 EHA327726 DXE327726 DNI327726 DDM327726 CTQ327726 CJU327726 BZY327726 BQC327726 BGG327726 AWK327726 AMO327726 ACS327726 SW327726 JA327726 E327738 WVM262190 WLQ262190 WBU262190 VRY262190 VIC262190 UYG262190 UOK262190 UEO262190 TUS262190 TKW262190 TBA262190 SRE262190 SHI262190 RXM262190 RNQ262190 RDU262190 QTY262190 QKC262190 QAG262190 PQK262190 PGO262190 OWS262190 OMW262190 ODA262190 NTE262190 NJI262190 MZM262190 MPQ262190 MFU262190 LVY262190 LMC262190 LCG262190 KSK262190 KIO262190 JYS262190 JOW262190 JFA262190 IVE262190 ILI262190 IBM262190 HRQ262190 HHU262190 GXY262190 GOC262190 GEG262190 FUK262190 FKO262190 FAS262190 EQW262190 EHA262190 DXE262190 DNI262190 DDM262190 CTQ262190 CJU262190 BZY262190 BQC262190 BGG262190 AWK262190 AMO262190 ACS262190 SW262190 JA262190 E262202 WVM196654 WLQ196654 WBU196654 VRY196654 VIC196654 UYG196654 UOK196654 UEO196654 TUS196654 TKW196654 TBA196654 SRE196654 SHI196654 RXM196654 RNQ196654 RDU196654 QTY196654 QKC196654 QAG196654 PQK196654 PGO196654 OWS196654 OMW196654 ODA196654 NTE196654 NJI196654 MZM196654 MPQ196654 MFU196654 LVY196654 LMC196654 LCG196654 KSK196654 KIO196654 JYS196654 JOW196654 JFA196654 IVE196654 ILI196654 IBM196654 HRQ196654 HHU196654 GXY196654 GOC196654 GEG196654 FUK196654 FKO196654 FAS196654 EQW196654 EHA196654 DXE196654 DNI196654 DDM196654 CTQ196654 CJU196654 BZY196654 BQC196654 BGG196654 AWK196654 AMO196654 ACS196654 SW196654 JA196654 E196666 WVM131118 WLQ131118 WBU131118 VRY131118 VIC131118 UYG131118 UOK131118 UEO131118 TUS131118 TKW131118 TBA131118 SRE131118 SHI131118 RXM131118 RNQ131118 RDU131118 QTY131118 QKC131118 QAG131118 PQK131118 PGO131118 OWS131118 OMW131118 ODA131118 NTE131118 NJI131118 MZM131118 MPQ131118 MFU131118 LVY131118 LMC131118 LCG131118 KSK131118 KIO131118 JYS131118 JOW131118 JFA131118 IVE131118 ILI131118 IBM131118 HRQ131118 HHU131118 GXY131118 GOC131118 GEG131118 FUK131118 FKO131118 FAS131118 EQW131118 EHA131118 DXE131118 DNI131118 DDM131118 CTQ131118 CJU131118 BZY131118 BQC131118 BGG131118 AWK131118 AMO131118 ACS131118 SW131118 JA131118 E131130 WVM65582 WLQ65582 WBU65582 VRY65582 VIC65582 UYG65582 UOK65582 UEO65582 TUS65582 TKW65582 TBA65582 SRE65582 SHI65582 RXM65582 RNQ65582 RDU65582 QTY65582 QKC65582 QAG65582 PQK65582 PGO65582 OWS65582 OMW65582 ODA65582 NTE65582 NJI65582 MZM65582 MPQ65582 MFU65582 LVY65582 LMC65582 LCG65582 KSK65582 KIO65582 JYS65582 JOW65582 JFA65582 IVE65582 ILI65582 IBM65582 HRQ65582 HHU65582 GXY65582 GOC65582 GEG65582 FUK65582 FKO65582 FAS65582 EQW65582 EHA65582 DXE65582 DNI65582 DDM65582 CTQ65582 CJU65582 BZY65582 BQC65582 BGG65582 AWK65582 AMO65582 ACS65582 SW65582 JA65582 E65594 UFG983086 WVQ983086 WLU983086 WBY983086 VSC983086 VIG983086 UYK983086 UOO983086 UES983086 TUW983086 TLA983086 TBE983086 SRI983086 SHM983086 RXQ983086 RNU983086 RDY983086 QUC983086 QKG983086 QAK983086 PQO983086 PGS983086 OWW983086 ONA983086 ODE983086 NTI983086 NJM983086 MZQ983086 MPU983086 MFY983086 LWC983086 LMG983086 LCK983086 KSO983086 KIS983086 JYW983086 JPA983086 JFE983086 IVI983086 ILM983086 IBQ983086 HRU983086 HHY983086 GYC983086 GOG983086 GEK983086 FUO983086 FKS983086 FAW983086 ERA983086 EHE983086 DXI983086 DNM983086 DDQ983086 CTU983086 CJY983086 CAC983086 BQG983086 BGK983086 AWO983086 AMS983086 ACW983086 TA983086 JE983086 I983098 WVQ917550 WLU917550 WBY917550 VSC917550 VIG917550 UYK917550 UOO917550 UES917550 TUW917550 TLA917550 TBE917550 SRI917550 SHM917550 RXQ917550 RNU917550 RDY917550 QUC917550 QKG917550 QAK917550 PQO917550 PGS917550 OWW917550 ONA917550 ODE917550 NTI917550 NJM917550 MZQ917550 MPU917550 MFY917550 LWC917550 LMG917550 LCK917550 KSO917550 KIS917550 JYW917550 JPA917550 JFE917550 IVI917550 ILM917550 IBQ917550 HRU917550 HHY917550 GYC917550 GOG917550 GEK917550 FUO917550 FKS917550 FAW917550 ERA917550 EHE917550 DXI917550 DNM917550 DDQ917550 CTU917550 CJY917550 CAC917550 BQG917550 BGK917550 AWO917550 AMS917550 ACW917550 TA917550 JE917550 I917562 WVQ852014 WLU852014 WBY852014 VSC852014 VIG852014 UYK852014 UOO852014 UES852014 TUW852014 TLA852014 TBE852014 SRI852014 SHM852014 RXQ852014 RNU852014 RDY852014 QUC852014 QKG852014 QAK852014 PQO852014 PGS852014 OWW852014 ONA852014 ODE852014 NTI852014 NJM852014 MZQ852014 MPU852014 MFY852014 LWC852014 LMG852014 LCK852014 KSO852014 KIS852014 JYW852014 JPA852014 JFE852014 IVI852014 ILM852014 IBQ852014 HRU852014 HHY852014 GYC852014 GOG852014 GEK852014 FUO852014 FKS852014 FAW852014 ERA852014 EHE852014 DXI852014 DNM852014 DDQ852014 CTU852014 CJY852014 CAC852014 BQG852014 BGK852014 AWO852014 AMS852014 ACW852014 TA852014 JE852014 I852026 WVQ786478 WLU786478 WBY786478 VSC786478 VIG786478 UYK786478 UOO786478 UES786478 TUW786478 TLA786478 TBE786478 SRI786478 SHM786478 RXQ786478 RNU786478 RDY786478 QUC786478 QKG786478 QAK786478 PQO786478 PGS786478 OWW786478 ONA786478 ODE786478 NTI786478 NJM786478 MZQ786478 MPU786478 MFY786478 LWC786478 LMG786478 LCK786478 KSO786478 KIS786478 JYW786478 JPA786478 JFE786478 IVI786478 ILM786478 IBQ786478 HRU786478 HHY786478 GYC786478 GOG786478 GEK786478 FUO786478 FKS786478 FAW786478 ERA786478 EHE786478 DXI786478 DNM786478 DDQ786478 CTU786478 CJY786478 CAC786478 BQG786478 BGK786478 AWO786478 AMS786478 ACW786478 TA786478 JE786478 I786490 WVQ720942 WLU720942 WBY720942 VSC720942 VIG720942 UYK720942 UOO720942 UES720942 TUW720942 TLA720942 TBE720942 SRI720942 SHM720942 RXQ720942 RNU720942 RDY720942 QUC720942 QKG720942 QAK720942 PQO720942 PGS720942 OWW720942 ONA720942 ODE720942 NTI720942 NJM720942 MZQ720942 MPU720942 MFY720942 LWC720942 LMG720942 LCK720942 KSO720942 KIS720942 JYW720942 JPA720942 JFE720942 IVI720942 ILM720942 IBQ720942 HRU720942 HHY720942 GYC720942 GOG720942 GEK720942 FUO720942 FKS720942 FAW720942 ERA720942 EHE720942 DXI720942 DNM720942 DDQ720942 CTU720942 CJY720942 CAC720942 BQG720942 BGK720942 AWO720942 AMS720942 ACW720942 TA720942 JE720942 I720954 WVQ655406 WLU655406 WBY655406 VSC655406 VIG655406 UYK655406 UOO655406 UES655406 TUW655406 TLA655406 TBE655406 SRI655406 SHM655406 RXQ655406 RNU655406 RDY655406 QUC655406 QKG655406 QAK655406 PQO655406 PGS655406 OWW655406 ONA655406 ODE655406 NTI655406 NJM655406 MZQ655406 MPU655406 MFY655406 LWC655406 LMG655406 LCK655406 KSO655406 KIS655406 JYW655406 JPA655406 JFE655406 IVI655406 ILM655406 IBQ655406 HRU655406 HHY655406 GYC655406 GOG655406 GEK655406 FUO655406 FKS655406 FAW655406 ERA655406 EHE655406 DXI655406 DNM655406 DDQ655406 CTU655406 CJY655406 CAC655406 BQG655406 BGK655406 AWO655406 AMS655406 ACW655406 TA655406 JE655406 I655418 WVQ589870 WLU589870 WBY589870 VSC589870 VIG589870 UYK589870 UOO589870 UES589870 TUW589870 TLA589870 TBE589870 SRI589870 SHM589870 RXQ589870 RNU589870 RDY589870 QUC589870 QKG589870 QAK589870 PQO589870 PGS589870 OWW589870 ONA589870 ODE589870 NTI589870 NJM589870 MZQ589870 MPU589870 MFY589870 LWC589870 LMG589870 LCK589870 KSO589870 KIS589870 JYW589870 JPA589870 JFE589870 IVI589870 ILM589870 IBQ589870 HRU589870 HHY589870 GYC589870 GOG589870 GEK589870 FUO589870 FKS589870 FAW589870 ERA589870 EHE589870 DXI589870 DNM589870 DDQ589870 CTU589870 CJY589870 CAC589870 BQG589870 BGK589870 AWO589870 AMS589870 ACW589870 TA589870 JE589870 I589882 WVQ524334 WLU524334 WBY524334 VSC524334 VIG524334 UYK524334 UOO524334 UES524334 TUW524334 TLA524334 TBE524334 SRI524334 SHM524334 RXQ524334 RNU524334 RDY524334 QUC524334 QKG524334 QAK524334 PQO524334 PGS524334 OWW524334 ONA524334 ODE524334 NTI524334 NJM524334 MZQ524334 MPU524334 MFY524334 LWC524334 LMG524334 LCK524334 KSO524334 KIS524334 JYW524334 JPA524334 JFE524334 IVI524334 ILM524334 IBQ524334 HRU524334 HHY524334 GYC524334 GOG524334 GEK524334 FUO524334 FKS524334 FAW524334 ERA524334 EHE524334 DXI524334 DNM524334 DDQ524334 CTU524334 CJY524334 CAC524334 BQG524334 BGK524334 AWO524334 AMS524334 ACW524334 TA524334 JE524334 I524346 WVQ458798 WLU458798 WBY458798 VSC458798 VIG458798 UYK458798 UOO458798 UES458798 TUW458798 TLA458798 TBE458798 SRI458798 SHM458798 RXQ458798 RNU458798 RDY458798 QUC458798 QKG458798 QAK458798 PQO458798 PGS458798 OWW458798 ONA458798 ODE458798 NTI458798 NJM458798 MZQ458798 MPU458798 MFY458798 LWC458798 LMG458798 LCK458798 KSO458798 KIS458798 JYW458798 JPA458798 JFE458798 IVI458798 ILM458798 IBQ458798 HRU458798 HHY458798 GYC458798 GOG458798 GEK458798 FUO458798 FKS458798 FAW458798 ERA458798 EHE458798 DXI458798 DNM458798 DDQ458798 CTU458798 CJY458798 CAC458798 BQG458798 BGK458798 AWO458798 AMS458798 ACW458798 TA458798 JE458798 I458810 WVQ393262 WLU393262 WBY393262 VSC393262 VIG393262 UYK393262 UOO393262 UES393262 TUW393262 TLA393262 TBE393262 SRI393262 SHM393262 RXQ393262 RNU393262 RDY393262 QUC393262 QKG393262 QAK393262 PQO393262 PGS393262 OWW393262 ONA393262 ODE393262 NTI393262 NJM393262 MZQ393262 MPU393262 MFY393262 LWC393262 LMG393262 LCK393262 KSO393262 KIS393262 JYW393262 JPA393262 JFE393262 IVI393262 ILM393262 IBQ393262 HRU393262 HHY393262 GYC393262 GOG393262 GEK393262 FUO393262 FKS393262 FAW393262 ERA393262 EHE393262 DXI393262 DNM393262 DDQ393262 CTU393262 CJY393262 CAC393262 BQG393262 BGK393262 AWO393262 AMS393262 ACW393262 TA393262 JE393262 I393274 WVQ327726 WLU327726 WBY327726 VSC327726 VIG327726 UYK327726 UOO327726 UES327726 TUW327726 TLA327726 TBE327726 SRI327726 SHM327726 RXQ327726 RNU327726 RDY327726 QUC327726 QKG327726 QAK327726 PQO327726 PGS327726 OWW327726 ONA327726 ODE327726 NTI327726 NJM327726 MZQ327726 MPU327726 MFY327726 LWC327726 LMG327726 LCK327726 KSO327726 KIS327726 JYW327726 JPA327726 JFE327726 IVI327726 ILM327726 IBQ327726 HRU327726 HHY327726 GYC327726 GOG327726 GEK327726 FUO327726 FKS327726 FAW327726 ERA327726 EHE327726 DXI327726 DNM327726 DDQ327726 CTU327726 CJY327726 CAC327726 BQG327726 BGK327726 AWO327726 AMS327726 ACW327726 TA327726 JE327726 I327738 WVQ262190 WLU262190 WBY262190 VSC262190 VIG262190 UYK262190 UOO262190 UES262190 TUW262190 TLA262190 TBE262190 SRI262190 SHM262190 RXQ262190 RNU262190 RDY262190 QUC262190 QKG262190 QAK262190 PQO262190 PGS262190 OWW262190 ONA262190 ODE262190 NTI262190 NJM262190 MZQ262190 MPU262190 MFY262190 LWC262190 LMG262190 LCK262190 KSO262190 KIS262190 JYW262190 JPA262190 JFE262190 IVI262190 ILM262190 IBQ262190 HRU262190 HHY262190 GYC262190 GOG262190 GEK262190 FUO262190 FKS262190 FAW262190 ERA262190 EHE262190 DXI262190 DNM262190 DDQ262190 CTU262190 CJY262190 CAC262190 BQG262190 BGK262190 AWO262190 AMS262190 ACW262190 TA262190 JE262190 I262202 WVQ196654 WLU196654 WBY196654 VSC196654 VIG196654 UYK196654 UOO196654 UES196654 TUW196654 TLA196654 TBE196654 SRI196654 SHM196654 RXQ196654 RNU196654 RDY196654 QUC196654 QKG196654 QAK196654 PQO196654 PGS196654 OWW196654 ONA196654 ODE196654 NTI196654 NJM196654 MZQ196654 MPU196654 MFY196654 LWC196654 LMG196654 LCK196654 KSO196654 KIS196654 JYW196654 JPA196654 JFE196654 IVI196654 ILM196654 IBQ196654 HRU196654 HHY196654 GYC196654 GOG196654 GEK196654 FUO196654 FKS196654 FAW196654 ERA196654 EHE196654 DXI196654 DNM196654 DDQ196654 CTU196654 CJY196654 CAC196654 BQG196654 BGK196654 AWO196654 AMS196654 ACW196654 TA196654 JE196654 I196666 WVQ131118 WLU131118 WBY131118 VSC131118 VIG131118 UYK131118 UOO131118 UES131118 TUW131118 TLA131118 TBE131118 SRI131118 SHM131118 RXQ131118 RNU131118 RDY131118 QUC131118 QKG131118 QAK131118 PQO131118 PGS131118 OWW131118 ONA131118 ODE131118 NTI131118 NJM131118 MZQ131118 MPU131118 MFY131118 LWC131118 LMG131118 LCK131118 KSO131118 KIS131118 JYW131118 JPA131118 JFE131118 IVI131118 ILM131118 IBQ131118 HRU131118 HHY131118 GYC131118 GOG131118 GEK131118 FUO131118 FKS131118 FAW131118 ERA131118 EHE131118 DXI131118 DNM131118 DDQ131118 CTU131118 CJY131118 CAC131118 BQG131118 BGK131118 AWO131118 AMS131118 ACW131118 TA131118 JE131118 I131130 WVQ65582 WLU65582 WBY65582 VSC65582 VIG65582 UYK65582 UOO65582 UES65582 TUW65582 TLA65582 TBE65582 SRI65582 SHM65582 RXQ65582 RNU65582 RDY65582 QUC65582 QKG65582 QAK65582 PQO65582 PGS65582 OWW65582 ONA65582 ODE65582 NTI65582 NJM65582 MZQ65582 MPU65582 MFY65582 LWC65582 LMG65582 LCK65582 KSO65582 KIS65582 JYW65582 JPA65582 JFE65582 IVI65582 ILM65582 IBQ65582 HRU65582 HHY65582 GYC65582 GOG65582 GEK65582 FUO65582 FKS65582 FAW65582 ERA65582 EHE65582 DXI65582 DNM65582 DDQ65582 CTU65582 CJY65582 CAC65582 BQG65582 BGK65582 AWO65582 AMS65582 ACW65582 TA65582 JE65582 I65594 UYY983086 WVK983086 WLO983086 WBS983086 VRW983086 VIA983086 UYE983086 UOI983086 UEM983086 TUQ983086 TKU983086 TAY983086 SRC983086 SHG983086 RXK983086 RNO983086 RDS983086 QTW983086 QKA983086 QAE983086 PQI983086 PGM983086 OWQ983086 OMU983086 OCY983086 NTC983086 NJG983086 MZK983086 MPO983086 MFS983086 LVW983086 LMA983086 LCE983086 KSI983086 KIM983086 JYQ983086 JOU983086 JEY983086 IVC983086 ILG983086 IBK983086 HRO983086 HHS983086 GXW983086 GOA983086 GEE983086 FUI983086 FKM983086 FAQ983086 EQU983086 EGY983086 DXC983086 DNG983086 DDK983086 CTO983086 CJS983086 BZW983086 BQA983086 BGE983086 AWI983086 AMM983086 ACQ983086 SU983086 IY983086 C983098 WVK917550 WLO917550 WBS917550 VRW917550 VIA917550 UYE917550 UOI917550 UEM917550 TUQ917550 TKU917550 TAY917550 SRC917550 SHG917550 RXK917550 RNO917550 RDS917550 QTW917550 QKA917550 QAE917550 PQI917550 PGM917550 OWQ917550 OMU917550 OCY917550 NTC917550 NJG917550 MZK917550 MPO917550 MFS917550 LVW917550 LMA917550 LCE917550 KSI917550 KIM917550 JYQ917550 JOU917550 JEY917550 IVC917550 ILG917550 IBK917550 HRO917550 HHS917550 GXW917550 GOA917550 GEE917550 FUI917550 FKM917550 FAQ917550 EQU917550 EGY917550 DXC917550 DNG917550 DDK917550 CTO917550 CJS917550 BZW917550 BQA917550 BGE917550 AWI917550 AMM917550 ACQ917550 SU917550 IY917550 C917562 WVK852014 WLO852014 WBS852014 VRW852014 VIA852014 UYE852014 UOI852014 UEM852014 TUQ852014 TKU852014 TAY852014 SRC852014 SHG852014 RXK852014 RNO852014 RDS852014 QTW852014 QKA852014 QAE852014 PQI852014 PGM852014 OWQ852014 OMU852014 OCY852014 NTC852014 NJG852014 MZK852014 MPO852014 MFS852014 LVW852014 LMA852014 LCE852014 KSI852014 KIM852014 JYQ852014 JOU852014 JEY852014 IVC852014 ILG852014 IBK852014 HRO852014 HHS852014 GXW852014 GOA852014 GEE852014 FUI852014 FKM852014 FAQ852014 EQU852014 EGY852014 DXC852014 DNG852014 DDK852014 CTO852014 CJS852014 BZW852014 BQA852014 BGE852014 AWI852014 AMM852014 ACQ852014 SU852014 IY852014 C852026 WVK786478 WLO786478 WBS786478 VRW786478 VIA786478 UYE786478 UOI786478 UEM786478 TUQ786478 TKU786478 TAY786478 SRC786478 SHG786478 RXK786478 RNO786478 RDS786478 QTW786478 QKA786478 QAE786478 PQI786478 PGM786478 OWQ786478 OMU786478 OCY786478 NTC786478 NJG786478 MZK786478 MPO786478 MFS786478 LVW786478 LMA786478 LCE786478 KSI786478 KIM786478 JYQ786478 JOU786478 JEY786478 IVC786478 ILG786478 IBK786478 HRO786478 HHS786478 GXW786478 GOA786478 GEE786478 FUI786478 FKM786478 FAQ786478 EQU786478 EGY786478 DXC786478 DNG786478 DDK786478 CTO786478 CJS786478 BZW786478 BQA786478 BGE786478 AWI786478 AMM786478 ACQ786478 SU786478 IY786478 C786490 WVK720942 WLO720942 WBS720942 VRW720942 VIA720942 UYE720942 UOI720942 UEM720942 TUQ720942 TKU720942 TAY720942 SRC720942 SHG720942 RXK720942 RNO720942 RDS720942 QTW720942 QKA720942 QAE720942 PQI720942 PGM720942 OWQ720942 OMU720942 OCY720942 NTC720942 NJG720942 MZK720942 MPO720942 MFS720942 LVW720942 LMA720942 LCE720942 KSI720942 KIM720942 JYQ720942 JOU720942 JEY720942 IVC720942 ILG720942 IBK720942 HRO720942 HHS720942 GXW720942 GOA720942 GEE720942 FUI720942 FKM720942 FAQ720942 EQU720942 EGY720942 DXC720942 DNG720942 DDK720942 CTO720942 CJS720942 BZW720942 BQA720942 BGE720942 AWI720942 AMM720942 ACQ720942 SU720942 IY720942 C720954 WVK655406 WLO655406 WBS655406 VRW655406 VIA655406 UYE655406 UOI655406 UEM655406 TUQ655406 TKU655406 TAY655406 SRC655406 SHG655406 RXK655406 RNO655406 RDS655406 QTW655406 QKA655406 QAE655406 PQI655406 PGM655406 OWQ655406 OMU655406 OCY655406 NTC655406 NJG655406 MZK655406 MPO655406 MFS655406 LVW655406 LMA655406 LCE655406 KSI655406 KIM655406 JYQ655406 JOU655406 JEY655406 IVC655406 ILG655406 IBK655406 HRO655406 HHS655406 GXW655406 GOA655406 GEE655406 FUI655406 FKM655406 FAQ655406 EQU655406 EGY655406 DXC655406 DNG655406 DDK655406 CTO655406 CJS655406 BZW655406 BQA655406 BGE655406 AWI655406 AMM655406 ACQ655406 SU655406 IY655406 C655418 WVK589870 WLO589870 WBS589870 VRW589870 VIA589870 UYE589870 UOI589870 UEM589870 TUQ589870 TKU589870 TAY589870 SRC589870 SHG589870 RXK589870 RNO589870 RDS589870 QTW589870 QKA589870 QAE589870 PQI589870 PGM589870 OWQ589870 OMU589870 OCY589870 NTC589870 NJG589870 MZK589870 MPO589870 MFS589870 LVW589870 LMA589870 LCE589870 KSI589870 KIM589870 JYQ589870 JOU589870 JEY589870 IVC589870 ILG589870 IBK589870 HRO589870 HHS589870 GXW589870 GOA589870 GEE589870 FUI589870 FKM589870 FAQ589870 EQU589870 EGY589870 DXC589870 DNG589870 DDK589870 CTO589870 CJS589870 BZW589870 BQA589870 BGE589870 AWI589870 AMM589870 ACQ589870 SU589870 IY589870 C589882 WVK524334 WLO524334 WBS524334 VRW524334 VIA524334 UYE524334 UOI524334 UEM524334 TUQ524334 TKU524334 TAY524334 SRC524334 SHG524334 RXK524334 RNO524334 RDS524334 QTW524334 QKA524334 QAE524334 PQI524334 PGM524334 OWQ524334 OMU524334 OCY524334 NTC524334 NJG524334 MZK524334 MPO524334 MFS524334 LVW524334 LMA524334 LCE524334 KSI524334 KIM524334 JYQ524334 JOU524334 JEY524334 IVC524334 ILG524334 IBK524334 HRO524334 HHS524334 GXW524334 GOA524334 GEE524334 FUI524334 FKM524334 FAQ524334 EQU524334 EGY524334 DXC524334 DNG524334 DDK524334 CTO524334 CJS524334 BZW524334 BQA524334 BGE524334 AWI524334 AMM524334 ACQ524334 SU524334 IY524334 C524346 WVK458798 WLO458798 WBS458798 VRW458798 VIA458798 UYE458798 UOI458798 UEM458798 TUQ458798 TKU458798 TAY458798 SRC458798 SHG458798 RXK458798 RNO458798 RDS458798 QTW458798 QKA458798 QAE458798 PQI458798 PGM458798 OWQ458798 OMU458798 OCY458798 NTC458798 NJG458798 MZK458798 MPO458798 MFS458798 LVW458798 LMA458798 LCE458798 KSI458798 KIM458798 JYQ458798 JOU458798 JEY458798 IVC458798 ILG458798 IBK458798 HRO458798 HHS458798 GXW458798 GOA458798 GEE458798 FUI458798 FKM458798 FAQ458798 EQU458798 EGY458798 DXC458798 DNG458798 DDK458798 CTO458798 CJS458798 BZW458798 BQA458798 BGE458798 AWI458798 AMM458798 ACQ458798 SU458798 IY458798 C458810 WVK393262 WLO393262 WBS393262 VRW393262 VIA393262 UYE393262 UOI393262 UEM393262 TUQ393262 TKU393262 TAY393262 SRC393262 SHG393262 RXK393262 RNO393262 RDS393262 QTW393262 QKA393262 QAE393262 PQI393262 PGM393262 OWQ393262 OMU393262 OCY393262 NTC393262 NJG393262 MZK393262 MPO393262 MFS393262 LVW393262 LMA393262 LCE393262 KSI393262 KIM393262 JYQ393262 JOU393262 JEY393262 IVC393262 ILG393262 IBK393262 HRO393262 HHS393262 GXW393262 GOA393262 GEE393262 FUI393262 FKM393262 FAQ393262 EQU393262 EGY393262 DXC393262 DNG393262 DDK393262 CTO393262 CJS393262 BZW393262 BQA393262 BGE393262 AWI393262 AMM393262 ACQ393262 SU393262 IY393262 C393274 WVK327726 WLO327726 WBS327726 VRW327726 VIA327726 UYE327726 UOI327726 UEM327726 TUQ327726 TKU327726 TAY327726 SRC327726 SHG327726 RXK327726 RNO327726 RDS327726 QTW327726 QKA327726 QAE327726 PQI327726 PGM327726 OWQ327726 OMU327726 OCY327726 NTC327726 NJG327726 MZK327726 MPO327726 MFS327726 LVW327726 LMA327726 LCE327726 KSI327726 KIM327726 JYQ327726 JOU327726 JEY327726 IVC327726 ILG327726 IBK327726 HRO327726 HHS327726 GXW327726 GOA327726 GEE327726 FUI327726 FKM327726 FAQ327726 EQU327726 EGY327726 DXC327726 DNG327726 DDK327726 CTO327726 CJS327726 BZW327726 BQA327726 BGE327726 AWI327726 AMM327726 ACQ327726 SU327726 IY327726 C327738 WVK262190 WLO262190 WBS262190 VRW262190 VIA262190 UYE262190 UOI262190 UEM262190 TUQ262190 TKU262190 TAY262190 SRC262190 SHG262190 RXK262190 RNO262190 RDS262190 QTW262190 QKA262190 QAE262190 PQI262190 PGM262190 OWQ262190 OMU262190 OCY262190 NTC262190 NJG262190 MZK262190 MPO262190 MFS262190 LVW262190 LMA262190 LCE262190 KSI262190 KIM262190 JYQ262190 JOU262190 JEY262190 IVC262190 ILG262190 IBK262190 HRO262190 HHS262190 GXW262190 GOA262190 GEE262190 FUI262190 FKM262190 FAQ262190 EQU262190 EGY262190 DXC262190 DNG262190 DDK262190 CTO262190 CJS262190 BZW262190 BQA262190 BGE262190 AWI262190 AMM262190 ACQ262190 SU262190 IY262190 C262202 WVK196654 WLO196654 WBS196654 VRW196654 VIA196654 UYE196654 UOI196654 UEM196654 TUQ196654 TKU196654 TAY196654 SRC196654 SHG196654 RXK196654 RNO196654 RDS196654 QTW196654 QKA196654 QAE196654 PQI196654 PGM196654 OWQ196654 OMU196654 OCY196654 NTC196654 NJG196654 MZK196654 MPO196654 MFS196654 LVW196654 LMA196654 LCE196654 KSI196654 KIM196654 JYQ196654 JOU196654 JEY196654 IVC196654 ILG196654 IBK196654 HRO196654 HHS196654 GXW196654 GOA196654 GEE196654 FUI196654 FKM196654 FAQ196654 EQU196654 EGY196654 DXC196654 DNG196654 DDK196654 CTO196654 CJS196654 BZW196654 BQA196654 BGE196654 AWI196654 AMM196654 ACQ196654 SU196654 IY196654 C196666 WVK131118 WLO131118 WBS131118 VRW131118 VIA131118 UYE131118 UOI131118 UEM131118 TUQ131118 TKU131118 TAY131118 SRC131118 SHG131118 RXK131118 RNO131118 RDS131118 QTW131118 QKA131118 QAE131118 PQI131118 PGM131118 OWQ131118 OMU131118 OCY131118 NTC131118 NJG131118 MZK131118 MPO131118 MFS131118 LVW131118 LMA131118 LCE131118 KSI131118 KIM131118 JYQ131118 JOU131118 JEY131118 IVC131118 ILG131118 IBK131118 HRO131118 HHS131118 GXW131118 GOA131118 GEE131118 FUI131118 FKM131118 FAQ131118 EQU131118 EGY131118 DXC131118 DNG131118 DDK131118 CTO131118 CJS131118 BZW131118 BQA131118 BGE131118 AWI131118 AMM131118 ACQ131118 SU131118 IY131118 C131130 WVK65582 WLO65582 WBS65582 VRW65582 VIA65582 UYE65582 UOI65582 UEM65582 TUQ65582 TKU65582 TAY65582 SRC65582 SHG65582 RXK65582 RNO65582 RDS65582 QTW65582 QKA65582 QAE65582 PQI65582 PGM65582 OWQ65582 OMU65582 OCY65582 NTC65582 NJG65582 MZK65582 MPO65582 MFS65582 LVW65582 LMA65582 LCE65582 KSI65582 KIM65582 JYQ65582 JOU65582 JEY65582 IVC65582 ILG65582 IBK65582 HRO65582 HHS65582 GXW65582 GOA65582 GEE65582 FUI65582 FKM65582 FAQ65582 EQU65582 EGY65582 DXC65582 DNG65582 DDK65582 CTO65582 CJS65582 BZW65582 BQA65582 BGE65582 AWI65582 AMM65582 ACQ65582 SU65582 IY65582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KC6 TY6 ADU6 ANQ6 AXM6 BHI6 BRE6 CBA6 CKW6 CUS6 DEO6 DOK6 DYG6 EIC6 ERY6 FBU6 FLQ6 FVM6 GFI6 GPE6 GZA6 HIW6 HSS6 ICO6 IMK6 IWG6 JGC6 JPY6 JZU6 KJQ6 KTM6 LDI6 LNE6 LXA6 MGW6 MQS6 NAO6 NKK6 NUG6 OEC6 ONY6 OXU6 PHQ6 PRM6 QBI6 QLE6 QVA6 REW6 ROS6 RYO6 SIK6 SSG6 TCC6 TLY6 TVU6 UFQ6 UPM6 UZI6 VJE6 VTA6 WCW6 WMS6 WWO6 KE6 UA6 ADW6 ANS6 AXO6 BHK6 BRG6 CBC6 CKY6 CUU6 DEQ6 DOM6 DYI6 EIE6 ESA6 FBW6 FLS6 FVO6 GFK6 GPG6 GZC6 HIY6 HSU6 ICQ6 IMM6 IWI6 JGE6 JQA6 JZW6 KJS6 KTO6 LDK6 LNG6 LXC6 MGY6 MQU6 NAQ6 NKM6 NUI6 OEE6 OOA6 OXW6 PHS6 PRO6 QBK6 QLG6 QVC6 REY6 ROU6 RYQ6 SIM6 SSI6 TCE6 TMA6 TVW6 UFS6 UPO6 UZK6 VJG6 VTC6 WCY6 WMU6 WWQ6</xm:sqref>
        </x14:dataValidation>
        <x14:dataValidation type="list" allowBlank="1" showInputMessage="1" showErrorMessage="1" promptTitle="Ｔシャツサイズ選択" prompt="Ｔシャツのサイズを選択してください。_x000a_連続１０回表彰の方のみご選択ください。連続２０回の方は選択不要です。" xr:uid="{00000000-0002-0000-0900-000004000000}">
          <x14:formula1>
            <xm:f>$AV$5:$AV$17</xm:f>
          </x14:formula1>
          <xm:sqref>D6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D65594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D131130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D196666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D262202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D327738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D393274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D458810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D524346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D589882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D655418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D720954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D786490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D852026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D917562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D983098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J6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J65594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J131130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J196666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J262202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J327738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J393274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J458810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J524346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J589882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J655418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J720954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J786490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J852026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J917562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J983098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F6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F65594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F131130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F196666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F262202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F327738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F393274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F458810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F524346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F589882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F655418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F720954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F786490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F852026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F917562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F983098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H6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H65594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H131130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H196666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H262202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H327738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H393274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H458810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H524346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H589882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H655418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H720954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H786490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H852026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H917562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H983098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L6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L65594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L131130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L196666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L262202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L327738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L393274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L458810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L524346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L589882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L655418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L720954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L786490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L852026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L917562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L983098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P6 JX6 TT6 ADP6 ANL6 AXH6 BHD6 BQZ6 CAV6 CKR6 CUN6 DEJ6 DOF6 DYB6 EHX6 ERT6 FBP6 FLL6 FVH6 GFD6 GOZ6 GYV6 HIR6 HSN6 ICJ6 IMF6 IWB6 JFX6 JPT6 JZP6 KJL6 KTH6 LDD6 LMZ6 LWV6 MGR6 MQN6 NAJ6 NKF6 NUB6 ODX6 ONT6 OXP6 PHL6 PRH6 QBD6 QKZ6 QUV6 RER6 RON6 RYJ6 SIF6 SSB6 TBX6 TLT6 TVP6 UFL6 UPH6 UZD6 VIZ6 VSV6 WCR6 WMN6 WWJ6 P65594 JL65582 TH65582 ADD65582 AMZ65582 AWV65582 BGR65582 BQN65582 CAJ65582 CKF65582 CUB65582 DDX65582 DNT65582 DXP65582 EHL65582 ERH65582 FBD65582 FKZ65582 FUV65582 GER65582 GON65582 GYJ65582 HIF65582 HSB65582 IBX65582 ILT65582 IVP65582 JFL65582 JPH65582 JZD65582 KIZ65582 KSV65582 LCR65582 LMN65582 LWJ65582 MGF65582 MQB65582 MZX65582 NJT65582 NTP65582 ODL65582 ONH65582 OXD65582 PGZ65582 PQV65582 QAR65582 QKN65582 QUJ65582 REF65582 ROB65582 RXX65582 SHT65582 SRP65582 TBL65582 TLH65582 TVD65582 UEZ65582 UOV65582 UYR65582 VIN65582 VSJ65582 WCF65582 WMB65582 WVX65582 P131130 JL131118 TH131118 ADD131118 AMZ131118 AWV131118 BGR131118 BQN131118 CAJ131118 CKF131118 CUB131118 DDX131118 DNT131118 DXP131118 EHL131118 ERH131118 FBD131118 FKZ131118 FUV131118 GER131118 GON131118 GYJ131118 HIF131118 HSB131118 IBX131118 ILT131118 IVP131118 JFL131118 JPH131118 JZD131118 KIZ131118 KSV131118 LCR131118 LMN131118 LWJ131118 MGF131118 MQB131118 MZX131118 NJT131118 NTP131118 ODL131118 ONH131118 OXD131118 PGZ131118 PQV131118 QAR131118 QKN131118 QUJ131118 REF131118 ROB131118 RXX131118 SHT131118 SRP131118 TBL131118 TLH131118 TVD131118 UEZ131118 UOV131118 UYR131118 VIN131118 VSJ131118 WCF131118 WMB131118 WVX131118 P196666 JL196654 TH196654 ADD196654 AMZ196654 AWV196654 BGR196654 BQN196654 CAJ196654 CKF196654 CUB196654 DDX196654 DNT196654 DXP196654 EHL196654 ERH196654 FBD196654 FKZ196654 FUV196654 GER196654 GON196654 GYJ196654 HIF196654 HSB196654 IBX196654 ILT196654 IVP196654 JFL196654 JPH196654 JZD196654 KIZ196654 KSV196654 LCR196654 LMN196654 LWJ196654 MGF196654 MQB196654 MZX196654 NJT196654 NTP196654 ODL196654 ONH196654 OXD196654 PGZ196654 PQV196654 QAR196654 QKN196654 QUJ196654 REF196654 ROB196654 RXX196654 SHT196654 SRP196654 TBL196654 TLH196654 TVD196654 UEZ196654 UOV196654 UYR196654 VIN196654 VSJ196654 WCF196654 WMB196654 WVX196654 P262202 JL262190 TH262190 ADD262190 AMZ262190 AWV262190 BGR262190 BQN262190 CAJ262190 CKF262190 CUB262190 DDX262190 DNT262190 DXP262190 EHL262190 ERH262190 FBD262190 FKZ262190 FUV262190 GER262190 GON262190 GYJ262190 HIF262190 HSB262190 IBX262190 ILT262190 IVP262190 JFL262190 JPH262190 JZD262190 KIZ262190 KSV262190 LCR262190 LMN262190 LWJ262190 MGF262190 MQB262190 MZX262190 NJT262190 NTP262190 ODL262190 ONH262190 OXD262190 PGZ262190 PQV262190 QAR262190 QKN262190 QUJ262190 REF262190 ROB262190 RXX262190 SHT262190 SRP262190 TBL262190 TLH262190 TVD262190 UEZ262190 UOV262190 UYR262190 VIN262190 VSJ262190 WCF262190 WMB262190 WVX262190 P327738 JL327726 TH327726 ADD327726 AMZ327726 AWV327726 BGR327726 BQN327726 CAJ327726 CKF327726 CUB327726 DDX327726 DNT327726 DXP327726 EHL327726 ERH327726 FBD327726 FKZ327726 FUV327726 GER327726 GON327726 GYJ327726 HIF327726 HSB327726 IBX327726 ILT327726 IVP327726 JFL327726 JPH327726 JZD327726 KIZ327726 KSV327726 LCR327726 LMN327726 LWJ327726 MGF327726 MQB327726 MZX327726 NJT327726 NTP327726 ODL327726 ONH327726 OXD327726 PGZ327726 PQV327726 QAR327726 QKN327726 QUJ327726 REF327726 ROB327726 RXX327726 SHT327726 SRP327726 TBL327726 TLH327726 TVD327726 UEZ327726 UOV327726 UYR327726 VIN327726 VSJ327726 WCF327726 WMB327726 WVX327726 P393274 JL393262 TH393262 ADD393262 AMZ393262 AWV393262 BGR393262 BQN393262 CAJ393262 CKF393262 CUB393262 DDX393262 DNT393262 DXP393262 EHL393262 ERH393262 FBD393262 FKZ393262 FUV393262 GER393262 GON393262 GYJ393262 HIF393262 HSB393262 IBX393262 ILT393262 IVP393262 JFL393262 JPH393262 JZD393262 KIZ393262 KSV393262 LCR393262 LMN393262 LWJ393262 MGF393262 MQB393262 MZX393262 NJT393262 NTP393262 ODL393262 ONH393262 OXD393262 PGZ393262 PQV393262 QAR393262 QKN393262 QUJ393262 REF393262 ROB393262 RXX393262 SHT393262 SRP393262 TBL393262 TLH393262 TVD393262 UEZ393262 UOV393262 UYR393262 VIN393262 VSJ393262 WCF393262 WMB393262 WVX393262 P458810 JL458798 TH458798 ADD458798 AMZ458798 AWV458798 BGR458798 BQN458798 CAJ458798 CKF458798 CUB458798 DDX458798 DNT458798 DXP458798 EHL458798 ERH458798 FBD458798 FKZ458798 FUV458798 GER458798 GON458798 GYJ458798 HIF458798 HSB458798 IBX458798 ILT458798 IVP458798 JFL458798 JPH458798 JZD458798 KIZ458798 KSV458798 LCR458798 LMN458798 LWJ458798 MGF458798 MQB458798 MZX458798 NJT458798 NTP458798 ODL458798 ONH458798 OXD458798 PGZ458798 PQV458798 QAR458798 QKN458798 QUJ458798 REF458798 ROB458798 RXX458798 SHT458798 SRP458798 TBL458798 TLH458798 TVD458798 UEZ458798 UOV458798 UYR458798 VIN458798 VSJ458798 WCF458798 WMB458798 WVX458798 P524346 JL524334 TH524334 ADD524334 AMZ524334 AWV524334 BGR524334 BQN524334 CAJ524334 CKF524334 CUB524334 DDX524334 DNT524334 DXP524334 EHL524334 ERH524334 FBD524334 FKZ524334 FUV524334 GER524334 GON524334 GYJ524334 HIF524334 HSB524334 IBX524334 ILT524334 IVP524334 JFL524334 JPH524334 JZD524334 KIZ524334 KSV524334 LCR524334 LMN524334 LWJ524334 MGF524334 MQB524334 MZX524334 NJT524334 NTP524334 ODL524334 ONH524334 OXD524334 PGZ524334 PQV524334 QAR524334 QKN524334 QUJ524334 REF524334 ROB524334 RXX524334 SHT524334 SRP524334 TBL524334 TLH524334 TVD524334 UEZ524334 UOV524334 UYR524334 VIN524334 VSJ524334 WCF524334 WMB524334 WVX524334 P589882 JL589870 TH589870 ADD589870 AMZ589870 AWV589870 BGR589870 BQN589870 CAJ589870 CKF589870 CUB589870 DDX589870 DNT589870 DXP589870 EHL589870 ERH589870 FBD589870 FKZ589870 FUV589870 GER589870 GON589870 GYJ589870 HIF589870 HSB589870 IBX589870 ILT589870 IVP589870 JFL589870 JPH589870 JZD589870 KIZ589870 KSV589870 LCR589870 LMN589870 LWJ589870 MGF589870 MQB589870 MZX589870 NJT589870 NTP589870 ODL589870 ONH589870 OXD589870 PGZ589870 PQV589870 QAR589870 QKN589870 QUJ589870 REF589870 ROB589870 RXX589870 SHT589870 SRP589870 TBL589870 TLH589870 TVD589870 UEZ589870 UOV589870 UYR589870 VIN589870 VSJ589870 WCF589870 WMB589870 WVX589870 P655418 JL655406 TH655406 ADD655406 AMZ655406 AWV655406 BGR655406 BQN655406 CAJ655406 CKF655406 CUB655406 DDX655406 DNT655406 DXP655406 EHL655406 ERH655406 FBD655406 FKZ655406 FUV655406 GER655406 GON655406 GYJ655406 HIF655406 HSB655406 IBX655406 ILT655406 IVP655406 JFL655406 JPH655406 JZD655406 KIZ655406 KSV655406 LCR655406 LMN655406 LWJ655406 MGF655406 MQB655406 MZX655406 NJT655406 NTP655406 ODL655406 ONH655406 OXD655406 PGZ655406 PQV655406 QAR655406 QKN655406 QUJ655406 REF655406 ROB655406 RXX655406 SHT655406 SRP655406 TBL655406 TLH655406 TVD655406 UEZ655406 UOV655406 UYR655406 VIN655406 VSJ655406 WCF655406 WMB655406 WVX655406 P720954 JL720942 TH720942 ADD720942 AMZ720942 AWV720942 BGR720942 BQN720942 CAJ720942 CKF720942 CUB720942 DDX720942 DNT720942 DXP720942 EHL720942 ERH720942 FBD720942 FKZ720942 FUV720942 GER720942 GON720942 GYJ720942 HIF720942 HSB720942 IBX720942 ILT720942 IVP720942 JFL720942 JPH720942 JZD720942 KIZ720942 KSV720942 LCR720942 LMN720942 LWJ720942 MGF720942 MQB720942 MZX720942 NJT720942 NTP720942 ODL720942 ONH720942 OXD720942 PGZ720942 PQV720942 QAR720942 QKN720942 QUJ720942 REF720942 ROB720942 RXX720942 SHT720942 SRP720942 TBL720942 TLH720942 TVD720942 UEZ720942 UOV720942 UYR720942 VIN720942 VSJ720942 WCF720942 WMB720942 WVX720942 P786490 JL786478 TH786478 ADD786478 AMZ786478 AWV786478 BGR786478 BQN786478 CAJ786478 CKF786478 CUB786478 DDX786478 DNT786478 DXP786478 EHL786478 ERH786478 FBD786478 FKZ786478 FUV786478 GER786478 GON786478 GYJ786478 HIF786478 HSB786478 IBX786478 ILT786478 IVP786478 JFL786478 JPH786478 JZD786478 KIZ786478 KSV786478 LCR786478 LMN786478 LWJ786478 MGF786478 MQB786478 MZX786478 NJT786478 NTP786478 ODL786478 ONH786478 OXD786478 PGZ786478 PQV786478 QAR786478 QKN786478 QUJ786478 REF786478 ROB786478 RXX786478 SHT786478 SRP786478 TBL786478 TLH786478 TVD786478 UEZ786478 UOV786478 UYR786478 VIN786478 VSJ786478 WCF786478 WMB786478 WVX786478 P852026 JL852014 TH852014 ADD852014 AMZ852014 AWV852014 BGR852014 BQN852014 CAJ852014 CKF852014 CUB852014 DDX852014 DNT852014 DXP852014 EHL852014 ERH852014 FBD852014 FKZ852014 FUV852014 GER852014 GON852014 GYJ852014 HIF852014 HSB852014 IBX852014 ILT852014 IVP852014 JFL852014 JPH852014 JZD852014 KIZ852014 KSV852014 LCR852014 LMN852014 LWJ852014 MGF852014 MQB852014 MZX852014 NJT852014 NTP852014 ODL852014 ONH852014 OXD852014 PGZ852014 PQV852014 QAR852014 QKN852014 QUJ852014 REF852014 ROB852014 RXX852014 SHT852014 SRP852014 TBL852014 TLH852014 TVD852014 UEZ852014 UOV852014 UYR852014 VIN852014 VSJ852014 WCF852014 WMB852014 WVX852014 P917562 JL917550 TH917550 ADD917550 AMZ917550 AWV917550 BGR917550 BQN917550 CAJ917550 CKF917550 CUB917550 DDX917550 DNT917550 DXP917550 EHL917550 ERH917550 FBD917550 FKZ917550 FUV917550 GER917550 GON917550 GYJ917550 HIF917550 HSB917550 IBX917550 ILT917550 IVP917550 JFL917550 JPH917550 JZD917550 KIZ917550 KSV917550 LCR917550 LMN917550 LWJ917550 MGF917550 MQB917550 MZX917550 NJT917550 NTP917550 ODL917550 ONH917550 OXD917550 PGZ917550 PQV917550 QAR917550 QKN917550 QUJ917550 REF917550 ROB917550 RXX917550 SHT917550 SRP917550 TBL917550 TLH917550 TVD917550 UEZ917550 UOV917550 UYR917550 VIN917550 VSJ917550 WCF917550 WMB917550 WVX917550 P983098 JL983086 TH983086 ADD983086 AMZ983086 AWV983086 BGR983086 BQN983086 CAJ983086 CKF983086 CUB983086 DDX983086 DNT983086 DXP983086 EHL983086 ERH983086 FBD983086 FKZ983086 FUV983086 GER983086 GON983086 GYJ983086 HIF983086 HSB983086 IBX983086 ILT983086 IVP983086 JFL983086 JPH983086 JZD983086 KIZ983086 KSV983086 LCR983086 LMN983086 LWJ983086 MGF983086 MQB983086 MZX983086 NJT983086 NTP983086 ODL983086 ONH983086 OXD983086 PGZ983086 PQV983086 QAR983086 QKN983086 QUJ983086 REF983086 ROB983086 RXX983086 SHT983086 SRP983086 TBL983086 TLH983086 TVD983086 UEZ983086 UOV983086 UYR983086 VIN983086 VSJ983086 WCF983086 WMB983086 WVX983086 R6 JZ6 TV6 ADR6 ANN6 AXJ6 BHF6 BRB6 CAX6 CKT6 CUP6 DEL6 DOH6 DYD6 EHZ6 ERV6 FBR6 FLN6 FVJ6 GFF6 GPB6 GYX6 HIT6 HSP6 ICL6 IMH6 IWD6 JFZ6 JPV6 JZR6 KJN6 KTJ6 LDF6 LNB6 LWX6 MGT6 MQP6 NAL6 NKH6 NUD6 ODZ6 ONV6 OXR6 PHN6 PRJ6 QBF6 QLB6 QUX6 RET6 ROP6 RYL6 SIH6 SSD6 TBZ6 TLV6 TVR6 UFN6 UPJ6 UZF6 VJB6 VSX6 WCT6 WMP6 WWL6 R65594 JN65582 TJ65582 ADF65582 ANB65582 AWX65582 BGT65582 BQP65582 CAL65582 CKH65582 CUD65582 DDZ65582 DNV65582 DXR65582 EHN65582 ERJ65582 FBF65582 FLB65582 FUX65582 GET65582 GOP65582 GYL65582 HIH65582 HSD65582 IBZ65582 ILV65582 IVR65582 JFN65582 JPJ65582 JZF65582 KJB65582 KSX65582 LCT65582 LMP65582 LWL65582 MGH65582 MQD65582 MZZ65582 NJV65582 NTR65582 ODN65582 ONJ65582 OXF65582 PHB65582 PQX65582 QAT65582 QKP65582 QUL65582 REH65582 ROD65582 RXZ65582 SHV65582 SRR65582 TBN65582 TLJ65582 TVF65582 UFB65582 UOX65582 UYT65582 VIP65582 VSL65582 WCH65582 WMD65582 WVZ65582 R131130 JN131118 TJ131118 ADF131118 ANB131118 AWX131118 BGT131118 BQP131118 CAL131118 CKH131118 CUD131118 DDZ131118 DNV131118 DXR131118 EHN131118 ERJ131118 FBF131118 FLB131118 FUX131118 GET131118 GOP131118 GYL131118 HIH131118 HSD131118 IBZ131118 ILV131118 IVR131118 JFN131118 JPJ131118 JZF131118 KJB131118 KSX131118 LCT131118 LMP131118 LWL131118 MGH131118 MQD131118 MZZ131118 NJV131118 NTR131118 ODN131118 ONJ131118 OXF131118 PHB131118 PQX131118 QAT131118 QKP131118 QUL131118 REH131118 ROD131118 RXZ131118 SHV131118 SRR131118 TBN131118 TLJ131118 TVF131118 UFB131118 UOX131118 UYT131118 VIP131118 VSL131118 WCH131118 WMD131118 WVZ131118 R196666 JN196654 TJ196654 ADF196654 ANB196654 AWX196654 BGT196654 BQP196654 CAL196654 CKH196654 CUD196654 DDZ196654 DNV196654 DXR196654 EHN196654 ERJ196654 FBF196654 FLB196654 FUX196654 GET196654 GOP196654 GYL196654 HIH196654 HSD196654 IBZ196654 ILV196654 IVR196654 JFN196654 JPJ196654 JZF196654 KJB196654 KSX196654 LCT196654 LMP196654 LWL196654 MGH196654 MQD196654 MZZ196654 NJV196654 NTR196654 ODN196654 ONJ196654 OXF196654 PHB196654 PQX196654 QAT196654 QKP196654 QUL196654 REH196654 ROD196654 RXZ196654 SHV196654 SRR196654 TBN196654 TLJ196654 TVF196654 UFB196654 UOX196654 UYT196654 VIP196654 VSL196654 WCH196654 WMD196654 WVZ196654 R262202 JN262190 TJ262190 ADF262190 ANB262190 AWX262190 BGT262190 BQP262190 CAL262190 CKH262190 CUD262190 DDZ262190 DNV262190 DXR262190 EHN262190 ERJ262190 FBF262190 FLB262190 FUX262190 GET262190 GOP262190 GYL262190 HIH262190 HSD262190 IBZ262190 ILV262190 IVR262190 JFN262190 JPJ262190 JZF262190 KJB262190 KSX262190 LCT262190 LMP262190 LWL262190 MGH262190 MQD262190 MZZ262190 NJV262190 NTR262190 ODN262190 ONJ262190 OXF262190 PHB262190 PQX262190 QAT262190 QKP262190 QUL262190 REH262190 ROD262190 RXZ262190 SHV262190 SRR262190 TBN262190 TLJ262190 TVF262190 UFB262190 UOX262190 UYT262190 VIP262190 VSL262190 WCH262190 WMD262190 WVZ262190 R327738 JN327726 TJ327726 ADF327726 ANB327726 AWX327726 BGT327726 BQP327726 CAL327726 CKH327726 CUD327726 DDZ327726 DNV327726 DXR327726 EHN327726 ERJ327726 FBF327726 FLB327726 FUX327726 GET327726 GOP327726 GYL327726 HIH327726 HSD327726 IBZ327726 ILV327726 IVR327726 JFN327726 JPJ327726 JZF327726 KJB327726 KSX327726 LCT327726 LMP327726 LWL327726 MGH327726 MQD327726 MZZ327726 NJV327726 NTR327726 ODN327726 ONJ327726 OXF327726 PHB327726 PQX327726 QAT327726 QKP327726 QUL327726 REH327726 ROD327726 RXZ327726 SHV327726 SRR327726 TBN327726 TLJ327726 TVF327726 UFB327726 UOX327726 UYT327726 VIP327726 VSL327726 WCH327726 WMD327726 WVZ327726 R393274 JN393262 TJ393262 ADF393262 ANB393262 AWX393262 BGT393262 BQP393262 CAL393262 CKH393262 CUD393262 DDZ393262 DNV393262 DXR393262 EHN393262 ERJ393262 FBF393262 FLB393262 FUX393262 GET393262 GOP393262 GYL393262 HIH393262 HSD393262 IBZ393262 ILV393262 IVR393262 JFN393262 JPJ393262 JZF393262 KJB393262 KSX393262 LCT393262 LMP393262 LWL393262 MGH393262 MQD393262 MZZ393262 NJV393262 NTR393262 ODN393262 ONJ393262 OXF393262 PHB393262 PQX393262 QAT393262 QKP393262 QUL393262 REH393262 ROD393262 RXZ393262 SHV393262 SRR393262 TBN393262 TLJ393262 TVF393262 UFB393262 UOX393262 UYT393262 VIP393262 VSL393262 WCH393262 WMD393262 WVZ393262 R458810 JN458798 TJ458798 ADF458798 ANB458798 AWX458798 BGT458798 BQP458798 CAL458798 CKH458798 CUD458798 DDZ458798 DNV458798 DXR458798 EHN458798 ERJ458798 FBF458798 FLB458798 FUX458798 GET458798 GOP458798 GYL458798 HIH458798 HSD458798 IBZ458798 ILV458798 IVR458798 JFN458798 JPJ458798 JZF458798 KJB458798 KSX458798 LCT458798 LMP458798 LWL458798 MGH458798 MQD458798 MZZ458798 NJV458798 NTR458798 ODN458798 ONJ458798 OXF458798 PHB458798 PQX458798 QAT458798 QKP458798 QUL458798 REH458798 ROD458798 RXZ458798 SHV458798 SRR458798 TBN458798 TLJ458798 TVF458798 UFB458798 UOX458798 UYT458798 VIP458798 VSL458798 WCH458798 WMD458798 WVZ458798 R524346 JN524334 TJ524334 ADF524334 ANB524334 AWX524334 BGT524334 BQP524334 CAL524334 CKH524334 CUD524334 DDZ524334 DNV524334 DXR524334 EHN524334 ERJ524334 FBF524334 FLB524334 FUX524334 GET524334 GOP524334 GYL524334 HIH524334 HSD524334 IBZ524334 ILV524334 IVR524334 JFN524334 JPJ524334 JZF524334 KJB524334 KSX524334 LCT524334 LMP524334 LWL524334 MGH524334 MQD524334 MZZ524334 NJV524334 NTR524334 ODN524334 ONJ524334 OXF524334 PHB524334 PQX524334 QAT524334 QKP524334 QUL524334 REH524334 ROD524334 RXZ524334 SHV524334 SRR524334 TBN524334 TLJ524334 TVF524334 UFB524334 UOX524334 UYT524334 VIP524334 VSL524334 WCH524334 WMD524334 WVZ524334 R589882 JN589870 TJ589870 ADF589870 ANB589870 AWX589870 BGT589870 BQP589870 CAL589870 CKH589870 CUD589870 DDZ589870 DNV589870 DXR589870 EHN589870 ERJ589870 FBF589870 FLB589870 FUX589870 GET589870 GOP589870 GYL589870 HIH589870 HSD589870 IBZ589870 ILV589870 IVR589870 JFN589870 JPJ589870 JZF589870 KJB589870 KSX589870 LCT589870 LMP589870 LWL589870 MGH589870 MQD589870 MZZ589870 NJV589870 NTR589870 ODN589870 ONJ589870 OXF589870 PHB589870 PQX589870 QAT589870 QKP589870 QUL589870 REH589870 ROD589870 RXZ589870 SHV589870 SRR589870 TBN589870 TLJ589870 TVF589870 UFB589870 UOX589870 UYT589870 VIP589870 VSL589870 WCH589870 WMD589870 WVZ589870 R655418 JN655406 TJ655406 ADF655406 ANB655406 AWX655406 BGT655406 BQP655406 CAL655406 CKH655406 CUD655406 DDZ655406 DNV655406 DXR655406 EHN655406 ERJ655406 FBF655406 FLB655406 FUX655406 GET655406 GOP655406 GYL655406 HIH655406 HSD655406 IBZ655406 ILV655406 IVR655406 JFN655406 JPJ655406 JZF655406 KJB655406 KSX655406 LCT655406 LMP655406 LWL655406 MGH655406 MQD655406 MZZ655406 NJV655406 NTR655406 ODN655406 ONJ655406 OXF655406 PHB655406 PQX655406 QAT655406 QKP655406 QUL655406 REH655406 ROD655406 RXZ655406 SHV655406 SRR655406 TBN655406 TLJ655406 TVF655406 UFB655406 UOX655406 UYT655406 VIP655406 VSL655406 WCH655406 WMD655406 WVZ655406 R720954 JN720942 TJ720942 ADF720942 ANB720942 AWX720942 BGT720942 BQP720942 CAL720942 CKH720942 CUD720942 DDZ720942 DNV720942 DXR720942 EHN720942 ERJ720942 FBF720942 FLB720942 FUX720942 GET720942 GOP720942 GYL720942 HIH720942 HSD720942 IBZ720942 ILV720942 IVR720942 JFN720942 JPJ720942 JZF720942 KJB720942 KSX720942 LCT720942 LMP720942 LWL720942 MGH720942 MQD720942 MZZ720942 NJV720942 NTR720942 ODN720942 ONJ720942 OXF720942 PHB720942 PQX720942 QAT720942 QKP720942 QUL720942 REH720942 ROD720942 RXZ720942 SHV720942 SRR720942 TBN720942 TLJ720942 TVF720942 UFB720942 UOX720942 UYT720942 VIP720942 VSL720942 WCH720942 WMD720942 WVZ720942 R786490 JN786478 TJ786478 ADF786478 ANB786478 AWX786478 BGT786478 BQP786478 CAL786478 CKH786478 CUD786478 DDZ786478 DNV786478 DXR786478 EHN786478 ERJ786478 FBF786478 FLB786478 FUX786478 GET786478 GOP786478 GYL786478 HIH786478 HSD786478 IBZ786478 ILV786478 IVR786478 JFN786478 JPJ786478 JZF786478 KJB786478 KSX786478 LCT786478 LMP786478 LWL786478 MGH786478 MQD786478 MZZ786478 NJV786478 NTR786478 ODN786478 ONJ786478 OXF786478 PHB786478 PQX786478 QAT786478 QKP786478 QUL786478 REH786478 ROD786478 RXZ786478 SHV786478 SRR786478 TBN786478 TLJ786478 TVF786478 UFB786478 UOX786478 UYT786478 VIP786478 VSL786478 WCH786478 WMD786478 WVZ786478 R852026 JN852014 TJ852014 ADF852014 ANB852014 AWX852014 BGT852014 BQP852014 CAL852014 CKH852014 CUD852014 DDZ852014 DNV852014 DXR852014 EHN852014 ERJ852014 FBF852014 FLB852014 FUX852014 GET852014 GOP852014 GYL852014 HIH852014 HSD852014 IBZ852014 ILV852014 IVR852014 JFN852014 JPJ852014 JZF852014 KJB852014 KSX852014 LCT852014 LMP852014 LWL852014 MGH852014 MQD852014 MZZ852014 NJV852014 NTR852014 ODN852014 ONJ852014 OXF852014 PHB852014 PQX852014 QAT852014 QKP852014 QUL852014 REH852014 ROD852014 RXZ852014 SHV852014 SRR852014 TBN852014 TLJ852014 TVF852014 UFB852014 UOX852014 UYT852014 VIP852014 VSL852014 WCH852014 WMD852014 WVZ852014 R917562 JN917550 TJ917550 ADF917550 ANB917550 AWX917550 BGT917550 BQP917550 CAL917550 CKH917550 CUD917550 DDZ917550 DNV917550 DXR917550 EHN917550 ERJ917550 FBF917550 FLB917550 FUX917550 GET917550 GOP917550 GYL917550 HIH917550 HSD917550 IBZ917550 ILV917550 IVR917550 JFN917550 JPJ917550 JZF917550 KJB917550 KSX917550 LCT917550 LMP917550 LWL917550 MGH917550 MQD917550 MZZ917550 NJV917550 NTR917550 ODN917550 ONJ917550 OXF917550 PHB917550 PQX917550 QAT917550 QKP917550 QUL917550 REH917550 ROD917550 RXZ917550 SHV917550 SRR917550 TBN917550 TLJ917550 TVF917550 UFB917550 UOX917550 UYT917550 VIP917550 VSL917550 WCH917550 WMD917550 WVZ917550 R983098 JN983086 TJ983086 ADF983086 ANB983086 AWX983086 BGT983086 BQP983086 CAL983086 CKH983086 CUD983086 DDZ983086 DNV983086 DXR983086 EHN983086 ERJ983086 FBF983086 FLB983086 FUX983086 GET983086 GOP983086 GYL983086 HIH983086 HSD983086 IBZ983086 ILV983086 IVR983086 JFN983086 JPJ983086 JZF983086 KJB983086 KSX983086 LCT983086 LMP983086 LWL983086 MGH983086 MQD983086 MZZ983086 NJV983086 NTR983086 ODN983086 ONJ983086 OXF983086 PHB983086 PQX983086 QAT983086 QKP983086 QUL983086 REH983086 ROD983086 RXZ983086 SHV983086 SRR983086 TBN983086 TLJ983086 TVF983086 UFB983086 UOX983086 UYT983086 VIP983086 VSL983086 WCH983086 WMD983086 WVZ983086 T6 KB6 TX6 ADT6 ANP6 AXL6 BHH6 BRD6 CAZ6 CKV6 CUR6 DEN6 DOJ6 DYF6 EIB6 ERX6 FBT6 FLP6 FVL6 GFH6 GPD6 GYZ6 HIV6 HSR6 ICN6 IMJ6 IWF6 JGB6 JPX6 JZT6 KJP6 KTL6 LDH6 LND6 LWZ6 MGV6 MQR6 NAN6 NKJ6 NUF6 OEB6 ONX6 OXT6 PHP6 PRL6 QBH6 QLD6 QUZ6 REV6 ROR6 RYN6 SIJ6 SSF6 TCB6 TLX6 TVT6 UFP6 UPL6 UZH6 VJD6 VSZ6 WCV6 WMR6 WWN6 T65594 JP65582 TL65582 ADH65582 AND65582 AWZ65582 BGV65582 BQR65582 CAN65582 CKJ65582 CUF65582 DEB65582 DNX65582 DXT65582 EHP65582 ERL65582 FBH65582 FLD65582 FUZ65582 GEV65582 GOR65582 GYN65582 HIJ65582 HSF65582 ICB65582 ILX65582 IVT65582 JFP65582 JPL65582 JZH65582 KJD65582 KSZ65582 LCV65582 LMR65582 LWN65582 MGJ65582 MQF65582 NAB65582 NJX65582 NTT65582 ODP65582 ONL65582 OXH65582 PHD65582 PQZ65582 QAV65582 QKR65582 QUN65582 REJ65582 ROF65582 RYB65582 SHX65582 SRT65582 TBP65582 TLL65582 TVH65582 UFD65582 UOZ65582 UYV65582 VIR65582 VSN65582 WCJ65582 WMF65582 WWB65582 T131130 JP131118 TL131118 ADH131118 AND131118 AWZ131118 BGV131118 BQR131118 CAN131118 CKJ131118 CUF131118 DEB131118 DNX131118 DXT131118 EHP131118 ERL131118 FBH131118 FLD131118 FUZ131118 GEV131118 GOR131118 GYN131118 HIJ131118 HSF131118 ICB131118 ILX131118 IVT131118 JFP131118 JPL131118 JZH131118 KJD131118 KSZ131118 LCV131118 LMR131118 LWN131118 MGJ131118 MQF131118 NAB131118 NJX131118 NTT131118 ODP131118 ONL131118 OXH131118 PHD131118 PQZ131118 QAV131118 QKR131118 QUN131118 REJ131118 ROF131118 RYB131118 SHX131118 SRT131118 TBP131118 TLL131118 TVH131118 UFD131118 UOZ131118 UYV131118 VIR131118 VSN131118 WCJ131118 WMF131118 WWB131118 T196666 JP196654 TL196654 ADH196654 AND196654 AWZ196654 BGV196654 BQR196654 CAN196654 CKJ196654 CUF196654 DEB196654 DNX196654 DXT196654 EHP196654 ERL196654 FBH196654 FLD196654 FUZ196654 GEV196654 GOR196654 GYN196654 HIJ196654 HSF196654 ICB196654 ILX196654 IVT196654 JFP196654 JPL196654 JZH196654 KJD196654 KSZ196654 LCV196654 LMR196654 LWN196654 MGJ196654 MQF196654 NAB196654 NJX196654 NTT196654 ODP196654 ONL196654 OXH196654 PHD196654 PQZ196654 QAV196654 QKR196654 QUN196654 REJ196654 ROF196654 RYB196654 SHX196654 SRT196654 TBP196654 TLL196654 TVH196654 UFD196654 UOZ196654 UYV196654 VIR196654 VSN196654 WCJ196654 WMF196654 WWB196654 T262202 JP262190 TL262190 ADH262190 AND262190 AWZ262190 BGV262190 BQR262190 CAN262190 CKJ262190 CUF262190 DEB262190 DNX262190 DXT262190 EHP262190 ERL262190 FBH262190 FLD262190 FUZ262190 GEV262190 GOR262190 GYN262190 HIJ262190 HSF262190 ICB262190 ILX262190 IVT262190 JFP262190 JPL262190 JZH262190 KJD262190 KSZ262190 LCV262190 LMR262190 LWN262190 MGJ262190 MQF262190 NAB262190 NJX262190 NTT262190 ODP262190 ONL262190 OXH262190 PHD262190 PQZ262190 QAV262190 QKR262190 QUN262190 REJ262190 ROF262190 RYB262190 SHX262190 SRT262190 TBP262190 TLL262190 TVH262190 UFD262190 UOZ262190 UYV262190 VIR262190 VSN262190 WCJ262190 WMF262190 WWB262190 T327738 JP327726 TL327726 ADH327726 AND327726 AWZ327726 BGV327726 BQR327726 CAN327726 CKJ327726 CUF327726 DEB327726 DNX327726 DXT327726 EHP327726 ERL327726 FBH327726 FLD327726 FUZ327726 GEV327726 GOR327726 GYN327726 HIJ327726 HSF327726 ICB327726 ILX327726 IVT327726 JFP327726 JPL327726 JZH327726 KJD327726 KSZ327726 LCV327726 LMR327726 LWN327726 MGJ327726 MQF327726 NAB327726 NJX327726 NTT327726 ODP327726 ONL327726 OXH327726 PHD327726 PQZ327726 QAV327726 QKR327726 QUN327726 REJ327726 ROF327726 RYB327726 SHX327726 SRT327726 TBP327726 TLL327726 TVH327726 UFD327726 UOZ327726 UYV327726 VIR327726 VSN327726 WCJ327726 WMF327726 WWB327726 T393274 JP393262 TL393262 ADH393262 AND393262 AWZ393262 BGV393262 BQR393262 CAN393262 CKJ393262 CUF393262 DEB393262 DNX393262 DXT393262 EHP393262 ERL393262 FBH393262 FLD393262 FUZ393262 GEV393262 GOR393262 GYN393262 HIJ393262 HSF393262 ICB393262 ILX393262 IVT393262 JFP393262 JPL393262 JZH393262 KJD393262 KSZ393262 LCV393262 LMR393262 LWN393262 MGJ393262 MQF393262 NAB393262 NJX393262 NTT393262 ODP393262 ONL393262 OXH393262 PHD393262 PQZ393262 QAV393262 QKR393262 QUN393262 REJ393262 ROF393262 RYB393262 SHX393262 SRT393262 TBP393262 TLL393262 TVH393262 UFD393262 UOZ393262 UYV393262 VIR393262 VSN393262 WCJ393262 WMF393262 WWB393262 T458810 JP458798 TL458798 ADH458798 AND458798 AWZ458798 BGV458798 BQR458798 CAN458798 CKJ458798 CUF458798 DEB458798 DNX458798 DXT458798 EHP458798 ERL458798 FBH458798 FLD458798 FUZ458798 GEV458798 GOR458798 GYN458798 HIJ458798 HSF458798 ICB458798 ILX458798 IVT458798 JFP458798 JPL458798 JZH458798 KJD458798 KSZ458798 LCV458798 LMR458798 LWN458798 MGJ458798 MQF458798 NAB458798 NJX458798 NTT458798 ODP458798 ONL458798 OXH458798 PHD458798 PQZ458798 QAV458798 QKR458798 QUN458798 REJ458798 ROF458798 RYB458798 SHX458798 SRT458798 TBP458798 TLL458798 TVH458798 UFD458798 UOZ458798 UYV458798 VIR458798 VSN458798 WCJ458798 WMF458798 WWB458798 T524346 JP524334 TL524334 ADH524334 AND524334 AWZ524334 BGV524334 BQR524334 CAN524334 CKJ524334 CUF524334 DEB524334 DNX524334 DXT524334 EHP524334 ERL524334 FBH524334 FLD524334 FUZ524334 GEV524334 GOR524334 GYN524334 HIJ524334 HSF524334 ICB524334 ILX524334 IVT524334 JFP524334 JPL524334 JZH524334 KJD524334 KSZ524334 LCV524334 LMR524334 LWN524334 MGJ524334 MQF524334 NAB524334 NJX524334 NTT524334 ODP524334 ONL524334 OXH524334 PHD524334 PQZ524334 QAV524334 QKR524334 QUN524334 REJ524334 ROF524334 RYB524334 SHX524334 SRT524334 TBP524334 TLL524334 TVH524334 UFD524334 UOZ524334 UYV524334 VIR524334 VSN524334 WCJ524334 WMF524334 WWB524334 T589882 JP589870 TL589870 ADH589870 AND589870 AWZ589870 BGV589870 BQR589870 CAN589870 CKJ589870 CUF589870 DEB589870 DNX589870 DXT589870 EHP589870 ERL589870 FBH589870 FLD589870 FUZ589870 GEV589870 GOR589870 GYN589870 HIJ589870 HSF589870 ICB589870 ILX589870 IVT589870 JFP589870 JPL589870 JZH589870 KJD589870 KSZ589870 LCV589870 LMR589870 LWN589870 MGJ589870 MQF589870 NAB589870 NJX589870 NTT589870 ODP589870 ONL589870 OXH589870 PHD589870 PQZ589870 QAV589870 QKR589870 QUN589870 REJ589870 ROF589870 RYB589870 SHX589870 SRT589870 TBP589870 TLL589870 TVH589870 UFD589870 UOZ589870 UYV589870 VIR589870 VSN589870 WCJ589870 WMF589870 WWB589870 T655418 JP655406 TL655406 ADH655406 AND655406 AWZ655406 BGV655406 BQR655406 CAN655406 CKJ655406 CUF655406 DEB655406 DNX655406 DXT655406 EHP655406 ERL655406 FBH655406 FLD655406 FUZ655406 GEV655406 GOR655406 GYN655406 HIJ655406 HSF655406 ICB655406 ILX655406 IVT655406 JFP655406 JPL655406 JZH655406 KJD655406 KSZ655406 LCV655406 LMR655406 LWN655406 MGJ655406 MQF655406 NAB655406 NJX655406 NTT655406 ODP655406 ONL655406 OXH655406 PHD655406 PQZ655406 QAV655406 QKR655406 QUN655406 REJ655406 ROF655406 RYB655406 SHX655406 SRT655406 TBP655406 TLL655406 TVH655406 UFD655406 UOZ655406 UYV655406 VIR655406 VSN655406 WCJ655406 WMF655406 WWB655406 T720954 JP720942 TL720942 ADH720942 AND720942 AWZ720942 BGV720942 BQR720942 CAN720942 CKJ720942 CUF720942 DEB720942 DNX720942 DXT720942 EHP720942 ERL720942 FBH720942 FLD720942 FUZ720942 GEV720942 GOR720942 GYN720942 HIJ720942 HSF720942 ICB720942 ILX720942 IVT720942 JFP720942 JPL720942 JZH720942 KJD720942 KSZ720942 LCV720942 LMR720942 LWN720942 MGJ720942 MQF720942 NAB720942 NJX720942 NTT720942 ODP720942 ONL720942 OXH720942 PHD720942 PQZ720942 QAV720942 QKR720942 QUN720942 REJ720942 ROF720942 RYB720942 SHX720942 SRT720942 TBP720942 TLL720942 TVH720942 UFD720942 UOZ720942 UYV720942 VIR720942 VSN720942 WCJ720942 WMF720942 WWB720942 T786490 JP786478 TL786478 ADH786478 AND786478 AWZ786478 BGV786478 BQR786478 CAN786478 CKJ786478 CUF786478 DEB786478 DNX786478 DXT786478 EHP786478 ERL786478 FBH786478 FLD786478 FUZ786478 GEV786478 GOR786478 GYN786478 HIJ786478 HSF786478 ICB786478 ILX786478 IVT786478 JFP786478 JPL786478 JZH786478 KJD786478 KSZ786478 LCV786478 LMR786478 LWN786478 MGJ786478 MQF786478 NAB786478 NJX786478 NTT786478 ODP786478 ONL786478 OXH786478 PHD786478 PQZ786478 QAV786478 QKR786478 QUN786478 REJ786478 ROF786478 RYB786478 SHX786478 SRT786478 TBP786478 TLL786478 TVH786478 UFD786478 UOZ786478 UYV786478 VIR786478 VSN786478 WCJ786478 WMF786478 WWB786478 T852026 JP852014 TL852014 ADH852014 AND852014 AWZ852014 BGV852014 BQR852014 CAN852014 CKJ852014 CUF852014 DEB852014 DNX852014 DXT852014 EHP852014 ERL852014 FBH852014 FLD852014 FUZ852014 GEV852014 GOR852014 GYN852014 HIJ852014 HSF852014 ICB852014 ILX852014 IVT852014 JFP852014 JPL852014 JZH852014 KJD852014 KSZ852014 LCV852014 LMR852014 LWN852014 MGJ852014 MQF852014 NAB852014 NJX852014 NTT852014 ODP852014 ONL852014 OXH852014 PHD852014 PQZ852014 QAV852014 QKR852014 QUN852014 REJ852014 ROF852014 RYB852014 SHX852014 SRT852014 TBP852014 TLL852014 TVH852014 UFD852014 UOZ852014 UYV852014 VIR852014 VSN852014 WCJ852014 WMF852014 WWB852014 T917562 JP917550 TL917550 ADH917550 AND917550 AWZ917550 BGV917550 BQR917550 CAN917550 CKJ917550 CUF917550 DEB917550 DNX917550 DXT917550 EHP917550 ERL917550 FBH917550 FLD917550 FUZ917550 GEV917550 GOR917550 GYN917550 HIJ917550 HSF917550 ICB917550 ILX917550 IVT917550 JFP917550 JPL917550 JZH917550 KJD917550 KSZ917550 LCV917550 LMR917550 LWN917550 MGJ917550 MQF917550 NAB917550 NJX917550 NTT917550 ODP917550 ONL917550 OXH917550 PHD917550 PQZ917550 QAV917550 QKR917550 QUN917550 REJ917550 ROF917550 RYB917550 SHX917550 SRT917550 TBP917550 TLL917550 TVH917550 UFD917550 UOZ917550 UYV917550 VIR917550 VSN917550 WCJ917550 WMF917550 WWB917550 T983098 JP983086 TL983086 ADH983086 AND983086 AWZ983086 BGV983086 BQR983086 CAN983086 CKJ983086 CUF983086 DEB983086 DNX983086 DXT983086 EHP983086 ERL983086 FBH983086 FLD983086 FUZ983086 GEV983086 GOR983086 GYN983086 HIJ983086 HSF983086 ICB983086 ILX983086 IVT983086 JFP983086 JPL983086 JZH983086 KJD983086 KSZ983086 LCV983086 LMR983086 LWN983086 MGJ983086 MQF983086 NAB983086 NJX983086 NTT983086 ODP983086 ONL983086 OXH983086 PHD983086 PQZ983086 QAV983086 QKR983086 QUN983086 REJ983086 ROF983086 RYB983086 SHX983086 SRT983086 TBP983086 TLL983086 TVH983086 UFD983086 UOZ983086 UYV983086 VIR983086 VSN983086 WCJ983086 WMF983086 WWB983086 V6 KD6 TZ6 ADV6 ANR6 AXN6 BHJ6 BRF6 CBB6 CKX6 CUT6 DEP6 DOL6 DYH6 EID6 ERZ6 FBV6 FLR6 FVN6 GFJ6 GPF6 GZB6 HIX6 HST6 ICP6 IML6 IWH6 JGD6 JPZ6 JZV6 KJR6 KTN6 LDJ6 LNF6 LXB6 MGX6 MQT6 NAP6 NKL6 NUH6 OED6 ONZ6 OXV6 PHR6 PRN6 QBJ6 QLF6 QVB6 REX6 ROT6 RYP6 SIL6 SSH6 TCD6 TLZ6 TVV6 UFR6 UPN6 UZJ6 VJF6 VTB6 WCX6 WMT6 WWP6 V65594 JR65582 TN65582 ADJ65582 ANF65582 AXB65582 BGX65582 BQT65582 CAP65582 CKL65582 CUH65582 DED65582 DNZ65582 DXV65582 EHR65582 ERN65582 FBJ65582 FLF65582 FVB65582 GEX65582 GOT65582 GYP65582 HIL65582 HSH65582 ICD65582 ILZ65582 IVV65582 JFR65582 JPN65582 JZJ65582 KJF65582 KTB65582 LCX65582 LMT65582 LWP65582 MGL65582 MQH65582 NAD65582 NJZ65582 NTV65582 ODR65582 ONN65582 OXJ65582 PHF65582 PRB65582 QAX65582 QKT65582 QUP65582 REL65582 ROH65582 RYD65582 SHZ65582 SRV65582 TBR65582 TLN65582 TVJ65582 UFF65582 UPB65582 UYX65582 VIT65582 VSP65582 WCL65582 WMH65582 WWD65582 V131130 JR131118 TN131118 ADJ131118 ANF131118 AXB131118 BGX131118 BQT131118 CAP131118 CKL131118 CUH131118 DED131118 DNZ131118 DXV131118 EHR131118 ERN131118 FBJ131118 FLF131118 FVB131118 GEX131118 GOT131118 GYP131118 HIL131118 HSH131118 ICD131118 ILZ131118 IVV131118 JFR131118 JPN131118 JZJ131118 KJF131118 KTB131118 LCX131118 LMT131118 LWP131118 MGL131118 MQH131118 NAD131118 NJZ131118 NTV131118 ODR131118 ONN131118 OXJ131118 PHF131118 PRB131118 QAX131118 QKT131118 QUP131118 REL131118 ROH131118 RYD131118 SHZ131118 SRV131118 TBR131118 TLN131118 TVJ131118 UFF131118 UPB131118 UYX131118 VIT131118 VSP131118 WCL131118 WMH131118 WWD131118 V196666 JR196654 TN196654 ADJ196654 ANF196654 AXB196654 BGX196654 BQT196654 CAP196654 CKL196654 CUH196654 DED196654 DNZ196654 DXV196654 EHR196654 ERN196654 FBJ196654 FLF196654 FVB196654 GEX196654 GOT196654 GYP196654 HIL196654 HSH196654 ICD196654 ILZ196654 IVV196654 JFR196654 JPN196654 JZJ196654 KJF196654 KTB196654 LCX196654 LMT196654 LWP196654 MGL196654 MQH196654 NAD196654 NJZ196654 NTV196654 ODR196654 ONN196654 OXJ196654 PHF196654 PRB196654 QAX196654 QKT196654 QUP196654 REL196654 ROH196654 RYD196654 SHZ196654 SRV196654 TBR196654 TLN196654 TVJ196654 UFF196654 UPB196654 UYX196654 VIT196654 VSP196654 WCL196654 WMH196654 WWD196654 V262202 JR262190 TN262190 ADJ262190 ANF262190 AXB262190 BGX262190 BQT262190 CAP262190 CKL262190 CUH262190 DED262190 DNZ262190 DXV262190 EHR262190 ERN262190 FBJ262190 FLF262190 FVB262190 GEX262190 GOT262190 GYP262190 HIL262190 HSH262190 ICD262190 ILZ262190 IVV262190 JFR262190 JPN262190 JZJ262190 KJF262190 KTB262190 LCX262190 LMT262190 LWP262190 MGL262190 MQH262190 NAD262190 NJZ262190 NTV262190 ODR262190 ONN262190 OXJ262190 PHF262190 PRB262190 QAX262190 QKT262190 QUP262190 REL262190 ROH262190 RYD262190 SHZ262190 SRV262190 TBR262190 TLN262190 TVJ262190 UFF262190 UPB262190 UYX262190 VIT262190 VSP262190 WCL262190 WMH262190 WWD262190 V327738 JR327726 TN327726 ADJ327726 ANF327726 AXB327726 BGX327726 BQT327726 CAP327726 CKL327726 CUH327726 DED327726 DNZ327726 DXV327726 EHR327726 ERN327726 FBJ327726 FLF327726 FVB327726 GEX327726 GOT327726 GYP327726 HIL327726 HSH327726 ICD327726 ILZ327726 IVV327726 JFR327726 JPN327726 JZJ327726 KJF327726 KTB327726 LCX327726 LMT327726 LWP327726 MGL327726 MQH327726 NAD327726 NJZ327726 NTV327726 ODR327726 ONN327726 OXJ327726 PHF327726 PRB327726 QAX327726 QKT327726 QUP327726 REL327726 ROH327726 RYD327726 SHZ327726 SRV327726 TBR327726 TLN327726 TVJ327726 UFF327726 UPB327726 UYX327726 VIT327726 VSP327726 WCL327726 WMH327726 WWD327726 V393274 JR393262 TN393262 ADJ393262 ANF393262 AXB393262 BGX393262 BQT393262 CAP393262 CKL393262 CUH393262 DED393262 DNZ393262 DXV393262 EHR393262 ERN393262 FBJ393262 FLF393262 FVB393262 GEX393262 GOT393262 GYP393262 HIL393262 HSH393262 ICD393262 ILZ393262 IVV393262 JFR393262 JPN393262 JZJ393262 KJF393262 KTB393262 LCX393262 LMT393262 LWP393262 MGL393262 MQH393262 NAD393262 NJZ393262 NTV393262 ODR393262 ONN393262 OXJ393262 PHF393262 PRB393262 QAX393262 QKT393262 QUP393262 REL393262 ROH393262 RYD393262 SHZ393262 SRV393262 TBR393262 TLN393262 TVJ393262 UFF393262 UPB393262 UYX393262 VIT393262 VSP393262 WCL393262 WMH393262 WWD393262 V458810 JR458798 TN458798 ADJ458798 ANF458798 AXB458798 BGX458798 BQT458798 CAP458798 CKL458798 CUH458798 DED458798 DNZ458798 DXV458798 EHR458798 ERN458798 FBJ458798 FLF458798 FVB458798 GEX458798 GOT458798 GYP458798 HIL458798 HSH458798 ICD458798 ILZ458798 IVV458798 JFR458798 JPN458798 JZJ458798 KJF458798 KTB458798 LCX458798 LMT458798 LWP458798 MGL458798 MQH458798 NAD458798 NJZ458798 NTV458798 ODR458798 ONN458798 OXJ458798 PHF458798 PRB458798 QAX458798 QKT458798 QUP458798 REL458798 ROH458798 RYD458798 SHZ458798 SRV458798 TBR458798 TLN458798 TVJ458798 UFF458798 UPB458798 UYX458798 VIT458798 VSP458798 WCL458798 WMH458798 WWD458798 V524346 JR524334 TN524334 ADJ524334 ANF524334 AXB524334 BGX524334 BQT524334 CAP524334 CKL524334 CUH524334 DED524334 DNZ524334 DXV524334 EHR524334 ERN524334 FBJ524334 FLF524334 FVB524334 GEX524334 GOT524334 GYP524334 HIL524334 HSH524334 ICD524334 ILZ524334 IVV524334 JFR524334 JPN524334 JZJ524334 KJF524334 KTB524334 LCX524334 LMT524334 LWP524334 MGL524334 MQH524334 NAD524334 NJZ524334 NTV524334 ODR524334 ONN524334 OXJ524334 PHF524334 PRB524334 QAX524334 QKT524334 QUP524334 REL524334 ROH524334 RYD524334 SHZ524334 SRV524334 TBR524334 TLN524334 TVJ524334 UFF524334 UPB524334 UYX524334 VIT524334 VSP524334 WCL524334 WMH524334 WWD524334 V589882 JR589870 TN589870 ADJ589870 ANF589870 AXB589870 BGX589870 BQT589870 CAP589870 CKL589870 CUH589870 DED589870 DNZ589870 DXV589870 EHR589870 ERN589870 FBJ589870 FLF589870 FVB589870 GEX589870 GOT589870 GYP589870 HIL589870 HSH589870 ICD589870 ILZ589870 IVV589870 JFR589870 JPN589870 JZJ589870 KJF589870 KTB589870 LCX589870 LMT589870 LWP589870 MGL589870 MQH589870 NAD589870 NJZ589870 NTV589870 ODR589870 ONN589870 OXJ589870 PHF589870 PRB589870 QAX589870 QKT589870 QUP589870 REL589870 ROH589870 RYD589870 SHZ589870 SRV589870 TBR589870 TLN589870 TVJ589870 UFF589870 UPB589870 UYX589870 VIT589870 VSP589870 WCL589870 WMH589870 WWD589870 V655418 JR655406 TN655406 ADJ655406 ANF655406 AXB655406 BGX655406 BQT655406 CAP655406 CKL655406 CUH655406 DED655406 DNZ655406 DXV655406 EHR655406 ERN655406 FBJ655406 FLF655406 FVB655406 GEX655406 GOT655406 GYP655406 HIL655406 HSH655406 ICD655406 ILZ655406 IVV655406 JFR655406 JPN655406 JZJ655406 KJF655406 KTB655406 LCX655406 LMT655406 LWP655406 MGL655406 MQH655406 NAD655406 NJZ655406 NTV655406 ODR655406 ONN655406 OXJ655406 PHF655406 PRB655406 QAX655406 QKT655406 QUP655406 REL655406 ROH655406 RYD655406 SHZ655406 SRV655406 TBR655406 TLN655406 TVJ655406 UFF655406 UPB655406 UYX655406 VIT655406 VSP655406 WCL655406 WMH655406 WWD655406 V720954 JR720942 TN720942 ADJ720942 ANF720942 AXB720942 BGX720942 BQT720942 CAP720942 CKL720942 CUH720942 DED720942 DNZ720942 DXV720942 EHR720942 ERN720942 FBJ720942 FLF720942 FVB720942 GEX720942 GOT720942 GYP720942 HIL720942 HSH720942 ICD720942 ILZ720942 IVV720942 JFR720942 JPN720942 JZJ720942 KJF720942 KTB720942 LCX720942 LMT720942 LWP720942 MGL720942 MQH720942 NAD720942 NJZ720942 NTV720942 ODR720942 ONN720942 OXJ720942 PHF720942 PRB720942 QAX720942 QKT720942 QUP720942 REL720942 ROH720942 RYD720942 SHZ720942 SRV720942 TBR720942 TLN720942 TVJ720942 UFF720942 UPB720942 UYX720942 VIT720942 VSP720942 WCL720942 WMH720942 WWD720942 V786490 JR786478 TN786478 ADJ786478 ANF786478 AXB786478 BGX786478 BQT786478 CAP786478 CKL786478 CUH786478 DED786478 DNZ786478 DXV786478 EHR786478 ERN786478 FBJ786478 FLF786478 FVB786478 GEX786478 GOT786478 GYP786478 HIL786478 HSH786478 ICD786478 ILZ786478 IVV786478 JFR786478 JPN786478 JZJ786478 KJF786478 KTB786478 LCX786478 LMT786478 LWP786478 MGL786478 MQH786478 NAD786478 NJZ786478 NTV786478 ODR786478 ONN786478 OXJ786478 PHF786478 PRB786478 QAX786478 QKT786478 QUP786478 REL786478 ROH786478 RYD786478 SHZ786478 SRV786478 TBR786478 TLN786478 TVJ786478 UFF786478 UPB786478 UYX786478 VIT786478 VSP786478 WCL786478 WMH786478 WWD786478 V852026 JR852014 TN852014 ADJ852014 ANF852014 AXB852014 BGX852014 BQT852014 CAP852014 CKL852014 CUH852014 DED852014 DNZ852014 DXV852014 EHR852014 ERN852014 FBJ852014 FLF852014 FVB852014 GEX852014 GOT852014 GYP852014 HIL852014 HSH852014 ICD852014 ILZ852014 IVV852014 JFR852014 JPN852014 JZJ852014 KJF852014 KTB852014 LCX852014 LMT852014 LWP852014 MGL852014 MQH852014 NAD852014 NJZ852014 NTV852014 ODR852014 ONN852014 OXJ852014 PHF852014 PRB852014 QAX852014 QKT852014 QUP852014 REL852014 ROH852014 RYD852014 SHZ852014 SRV852014 TBR852014 TLN852014 TVJ852014 UFF852014 UPB852014 UYX852014 VIT852014 VSP852014 WCL852014 WMH852014 WWD852014 V917562 JR917550 TN917550 ADJ917550 ANF917550 AXB917550 BGX917550 BQT917550 CAP917550 CKL917550 CUH917550 DED917550 DNZ917550 DXV917550 EHR917550 ERN917550 FBJ917550 FLF917550 FVB917550 GEX917550 GOT917550 GYP917550 HIL917550 HSH917550 ICD917550 ILZ917550 IVV917550 JFR917550 JPN917550 JZJ917550 KJF917550 KTB917550 LCX917550 LMT917550 LWP917550 MGL917550 MQH917550 NAD917550 NJZ917550 NTV917550 ODR917550 ONN917550 OXJ917550 PHF917550 PRB917550 QAX917550 QKT917550 QUP917550 REL917550 ROH917550 RYD917550 SHZ917550 SRV917550 TBR917550 TLN917550 TVJ917550 UFF917550 UPB917550 UYX917550 VIT917550 VSP917550 WCL917550 WMH917550 WWD917550 V983098 JR983086 TN983086 ADJ983086 ANF983086 AXB983086 BGX983086 BQT983086 CAP983086 CKL983086 CUH983086 DED983086 DNZ983086 DXV983086 EHR983086 ERN983086 FBJ983086 FLF983086 FVB983086 GEX983086 GOT983086 GYP983086 HIL983086 HSH983086 ICD983086 ILZ983086 IVV983086 JFR983086 JPN983086 JZJ983086 KJF983086 KTB983086 LCX983086 LMT983086 LWP983086 MGL983086 MQH983086 NAD983086 NJZ983086 NTV983086 ODR983086 ONN983086 OXJ983086 PHF983086 PRB983086 QAX983086 QKT983086 QUP983086 REL983086 ROH983086 RYD983086 SHZ983086 SRV983086 TBR983086 TLN983086 TVJ983086 UFF983086 UPB983086 UYX983086 VIT983086 VSP983086 WCL983086 WMH983086 WWD983086 WWF983086 KF6 UB6 ADX6 ANT6 AXP6 BHL6 BRH6 CBD6 CKZ6 CUV6 DER6 DON6 DYJ6 EIF6 ESB6 FBX6 FLT6 FVP6 GFL6 GPH6 GZD6 HIZ6 HSV6 ICR6 IMN6 IWJ6 JGF6 JQB6 JZX6 KJT6 KTP6 LDL6 LNH6 LXD6 MGZ6 MQV6 NAR6 NKN6 NUJ6 OEF6 OOB6 OXX6 PHT6 PRP6 QBL6 QLH6 QVD6 REZ6 ROV6 RYR6 SIN6 SSJ6 TCF6 TMB6 TVX6 UFT6 UPP6 UZL6 VJH6 VTD6 WCZ6 WMV6 WWR6 X65594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X131130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X196666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X262202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X327738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X393274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X458810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X524346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X589882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X655418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X720954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X786490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X852026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X917562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X983098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X6 AB6 AD6 AF6 AH6 AJ6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M53"/>
  <sheetViews>
    <sheetView workbookViewId="0"/>
  </sheetViews>
  <sheetFormatPr defaultRowHeight="12"/>
  <cols>
    <col min="1" max="1" width="5.28515625" customWidth="1"/>
    <col min="2" max="2" width="13.28515625" customWidth="1"/>
    <col min="3" max="3" width="18.42578125" customWidth="1"/>
    <col min="4" max="4" width="7.28515625" customWidth="1"/>
    <col min="5" max="5" width="12.7109375" customWidth="1"/>
    <col min="6" max="7" width="8.28515625" customWidth="1"/>
    <col min="8" max="8" width="6.7109375" customWidth="1"/>
    <col min="9" max="9" width="5.7109375" customWidth="1"/>
    <col min="10" max="13" width="8.140625" customWidth="1"/>
  </cols>
  <sheetData>
    <row r="1" spans="1:13" s="121" customFormat="1">
      <c r="A1" s="121" t="s">
        <v>166</v>
      </c>
      <c r="B1" s="121" t="s">
        <v>167</v>
      </c>
      <c r="C1" s="121" t="s">
        <v>168</v>
      </c>
      <c r="D1" s="121" t="s">
        <v>169</v>
      </c>
      <c r="E1" s="121" t="s">
        <v>170</v>
      </c>
      <c r="F1" s="121" t="s">
        <v>171</v>
      </c>
      <c r="G1" s="121" t="s">
        <v>172</v>
      </c>
      <c r="H1" s="121" t="s">
        <v>173</v>
      </c>
      <c r="I1" s="121" t="s">
        <v>174</v>
      </c>
      <c r="J1" s="121" t="s">
        <v>175</v>
      </c>
      <c r="K1" s="121" t="s">
        <v>176</v>
      </c>
      <c r="L1" s="121" t="s">
        <v>177</v>
      </c>
      <c r="M1" s="121" t="s">
        <v>178</v>
      </c>
    </row>
    <row r="2" spans="1:13">
      <c r="A2" t="str">
        <f>IF(リレーオーダー用紙!F7="","",0)</f>
        <v/>
      </c>
      <c r="B2" s="48">
        <f>団体!$C$3</f>
        <v>0</v>
      </c>
      <c r="C2">
        <f>団体!$E$3</f>
        <v>0</v>
      </c>
      <c r="D2" s="47" t="str">
        <f>リレーオーダー用紙!AH7</f>
        <v/>
      </c>
      <c r="E2" t="str">
        <f>リレーオーダー用紙!AW7</f>
        <v>999:99.99</v>
      </c>
      <c r="F2" s="47" t="str">
        <f>団体!$B$3</f>
        <v/>
      </c>
      <c r="G2">
        <v>0</v>
      </c>
      <c r="H2">
        <v>7</v>
      </c>
      <c r="I2">
        <v>200</v>
      </c>
      <c r="J2" t="str">
        <f>リレーオーダー用紙!AS7</f>
        <v/>
      </c>
      <c r="K2" t="str">
        <f>リレーオーダー用紙!AT7</f>
        <v/>
      </c>
      <c r="L2" t="str">
        <f>リレーオーダー用紙!AU7</f>
        <v/>
      </c>
      <c r="M2" t="str">
        <f>リレーオーダー用紙!AV7</f>
        <v/>
      </c>
    </row>
    <row r="3" spans="1:13">
      <c r="A3" t="str">
        <f>IF(リレーオーダー用紙!F8="","",0)</f>
        <v/>
      </c>
      <c r="B3" s="48">
        <f>団体!$C$3</f>
        <v>0</v>
      </c>
      <c r="C3">
        <f>団体!$E$3</f>
        <v>0</v>
      </c>
      <c r="D3" s="47" t="str">
        <f>リレーオーダー用紙!AH8</f>
        <v/>
      </c>
      <c r="E3" t="str">
        <f>リレーオーダー用紙!AW8</f>
        <v>999:99.99</v>
      </c>
      <c r="F3" s="47" t="str">
        <f>団体!$B$3</f>
        <v/>
      </c>
      <c r="G3">
        <v>0</v>
      </c>
      <c r="H3">
        <v>7</v>
      </c>
      <c r="I3">
        <v>200</v>
      </c>
      <c r="J3" t="str">
        <f>リレーオーダー用紙!AS8</f>
        <v/>
      </c>
      <c r="K3" t="str">
        <f>リレーオーダー用紙!AT8</f>
        <v/>
      </c>
      <c r="L3" t="str">
        <f>リレーオーダー用紙!AU8</f>
        <v/>
      </c>
      <c r="M3" t="str">
        <f>リレーオーダー用紙!AV8</f>
        <v/>
      </c>
    </row>
    <row r="4" spans="1:13">
      <c r="A4" t="str">
        <f>IF(リレーオーダー用紙!F9="","",0)</f>
        <v/>
      </c>
      <c r="B4" s="48">
        <f>団体!$C$3</f>
        <v>0</v>
      </c>
      <c r="C4">
        <f>団体!$E$3</f>
        <v>0</v>
      </c>
      <c r="D4" s="47" t="str">
        <f>リレーオーダー用紙!AH9</f>
        <v/>
      </c>
      <c r="E4" t="str">
        <f>リレーオーダー用紙!AW9</f>
        <v>999:99.99</v>
      </c>
      <c r="F4" s="47" t="str">
        <f>団体!$B$3</f>
        <v/>
      </c>
      <c r="G4">
        <v>0</v>
      </c>
      <c r="H4">
        <v>7</v>
      </c>
      <c r="I4">
        <v>200</v>
      </c>
      <c r="J4" t="str">
        <f>リレーオーダー用紙!AS9</f>
        <v/>
      </c>
      <c r="K4" t="str">
        <f>リレーオーダー用紙!AT9</f>
        <v/>
      </c>
      <c r="L4" t="str">
        <f>リレーオーダー用紙!AU9</f>
        <v/>
      </c>
      <c r="M4" t="str">
        <f>リレーオーダー用紙!AV9</f>
        <v/>
      </c>
    </row>
    <row r="5" spans="1:13">
      <c r="A5" t="str">
        <f>IF(リレーオーダー用紙!F10="","",0)</f>
        <v/>
      </c>
      <c r="B5" s="48">
        <f>団体!$C$3</f>
        <v>0</v>
      </c>
      <c r="C5">
        <f>団体!$E$3</f>
        <v>0</v>
      </c>
      <c r="D5" s="47" t="str">
        <f>リレーオーダー用紙!AH10</f>
        <v/>
      </c>
      <c r="E5" t="str">
        <f>リレーオーダー用紙!AW10</f>
        <v>999:99.99</v>
      </c>
      <c r="F5" s="47" t="str">
        <f>団体!$B$3</f>
        <v/>
      </c>
      <c r="G5">
        <v>0</v>
      </c>
      <c r="H5">
        <v>7</v>
      </c>
      <c r="I5">
        <v>200</v>
      </c>
      <c r="J5" t="str">
        <f>リレーオーダー用紙!AS10</f>
        <v/>
      </c>
      <c r="K5" t="str">
        <f>リレーオーダー用紙!AT10</f>
        <v/>
      </c>
      <c r="L5" t="str">
        <f>リレーオーダー用紙!AU10</f>
        <v/>
      </c>
      <c r="M5" t="str">
        <f>リレーオーダー用紙!AV10</f>
        <v/>
      </c>
    </row>
    <row r="6" spans="1:13">
      <c r="A6" t="str">
        <f>IF(リレーオーダー用紙!F11="","",0)</f>
        <v/>
      </c>
      <c r="B6" s="48">
        <f>団体!$C$3</f>
        <v>0</v>
      </c>
      <c r="C6">
        <f>団体!$E$3</f>
        <v>0</v>
      </c>
      <c r="D6" s="47" t="str">
        <f>リレーオーダー用紙!AH11</f>
        <v/>
      </c>
      <c r="E6" t="str">
        <f>リレーオーダー用紙!AW11</f>
        <v>999:99.99</v>
      </c>
      <c r="F6" s="47" t="str">
        <f>団体!$B$3</f>
        <v/>
      </c>
      <c r="G6">
        <v>0</v>
      </c>
      <c r="H6">
        <v>7</v>
      </c>
      <c r="I6">
        <v>200</v>
      </c>
      <c r="J6" t="str">
        <f>リレーオーダー用紙!AS11</f>
        <v/>
      </c>
      <c r="K6" t="str">
        <f>リレーオーダー用紙!AT11</f>
        <v/>
      </c>
      <c r="L6" t="str">
        <f>リレーオーダー用紙!AU11</f>
        <v/>
      </c>
      <c r="M6" t="str">
        <f>リレーオーダー用紙!AV11</f>
        <v/>
      </c>
    </row>
    <row r="7" spans="1:13">
      <c r="A7" t="str">
        <f>IF(リレーオーダー用紙!F12="","",0)</f>
        <v/>
      </c>
      <c r="B7" s="48">
        <f>団体!$C$3</f>
        <v>0</v>
      </c>
      <c r="C7">
        <f>団体!$E$3</f>
        <v>0</v>
      </c>
      <c r="D7" s="47" t="str">
        <f>リレーオーダー用紙!AH12</f>
        <v/>
      </c>
      <c r="E7" t="str">
        <f>リレーオーダー用紙!AW12</f>
        <v>999:99.99</v>
      </c>
      <c r="F7" s="47" t="str">
        <f>団体!$B$3</f>
        <v/>
      </c>
      <c r="G7">
        <v>0</v>
      </c>
      <c r="H7">
        <v>7</v>
      </c>
      <c r="I7">
        <v>200</v>
      </c>
      <c r="J7" t="str">
        <f>リレーオーダー用紙!AS12</f>
        <v/>
      </c>
      <c r="K7" t="str">
        <f>リレーオーダー用紙!AT12</f>
        <v/>
      </c>
      <c r="L7" t="str">
        <f>リレーオーダー用紙!AU12</f>
        <v/>
      </c>
      <c r="M7" t="str">
        <f>リレーオーダー用紙!AV12</f>
        <v/>
      </c>
    </row>
    <row r="8" spans="1:13">
      <c r="A8" s="118" t="str">
        <f>IF(リレーオーダー用紙!F13="","",0)</f>
        <v/>
      </c>
      <c r="B8" s="125">
        <f>団体!$C$3</f>
        <v>0</v>
      </c>
      <c r="C8" s="118">
        <f>団体!$E$3</f>
        <v>0</v>
      </c>
      <c r="D8" s="123" t="str">
        <f>リレーオーダー用紙!AH13</f>
        <v/>
      </c>
      <c r="E8" s="118" t="str">
        <f>リレーオーダー用紙!AW13</f>
        <v>999:99.99</v>
      </c>
      <c r="F8" s="123" t="str">
        <f>団体!$B$3</f>
        <v/>
      </c>
      <c r="G8" s="118">
        <v>0</v>
      </c>
      <c r="H8" s="118">
        <v>7</v>
      </c>
      <c r="I8" s="118">
        <v>200</v>
      </c>
      <c r="J8" s="118" t="str">
        <f>リレーオーダー用紙!AS13</f>
        <v/>
      </c>
      <c r="K8" s="118" t="str">
        <f>リレーオーダー用紙!AT13</f>
        <v/>
      </c>
      <c r="L8" s="118" t="str">
        <f>リレーオーダー用紙!AU13</f>
        <v/>
      </c>
      <c r="M8" s="118" t="str">
        <f>リレーオーダー用紙!AV13</f>
        <v/>
      </c>
    </row>
    <row r="9" spans="1:13">
      <c r="A9" t="str">
        <f>IF(リレーオーダー用紙!F14="","",0)</f>
        <v/>
      </c>
      <c r="B9" s="48"/>
      <c r="D9" s="47"/>
      <c r="F9" s="47"/>
    </row>
    <row r="10" spans="1:13">
      <c r="A10" s="118"/>
      <c r="B10" s="125"/>
      <c r="C10" s="118"/>
      <c r="D10" s="123"/>
      <c r="E10" s="118"/>
      <c r="F10" s="123"/>
      <c r="G10" s="118"/>
      <c r="H10" s="118"/>
      <c r="I10" s="118"/>
      <c r="J10" s="118"/>
      <c r="K10" s="118"/>
      <c r="L10" s="118"/>
      <c r="M10" s="118"/>
    </row>
    <row r="11" spans="1:13">
      <c r="A11" t="str">
        <f>IF(リレーオーダー用紙!F16="","",0)</f>
        <v/>
      </c>
      <c r="B11" s="48">
        <f>団体!$C$3</f>
        <v>0</v>
      </c>
      <c r="C11">
        <f>団体!$E$3</f>
        <v>0</v>
      </c>
      <c r="D11" s="47" t="str">
        <f>リレーオーダー用紙!AH16</f>
        <v/>
      </c>
      <c r="E11" t="str">
        <f>リレーオーダー用紙!AW16</f>
        <v>999:99.99</v>
      </c>
      <c r="F11" s="47" t="str">
        <f>団体!$B$3</f>
        <v/>
      </c>
      <c r="G11">
        <v>0</v>
      </c>
      <c r="H11">
        <v>6</v>
      </c>
      <c r="I11">
        <v>200</v>
      </c>
      <c r="J11" t="str">
        <f>リレーオーダー用紙!AS16</f>
        <v/>
      </c>
      <c r="K11" t="str">
        <f>リレーオーダー用紙!AT16</f>
        <v/>
      </c>
      <c r="L11" t="str">
        <f>リレーオーダー用紙!AU16</f>
        <v/>
      </c>
      <c r="M11" t="str">
        <f>リレーオーダー用紙!AV16</f>
        <v/>
      </c>
    </row>
    <row r="12" spans="1:13">
      <c r="A12" t="str">
        <f>IF(リレーオーダー用紙!F17="","",0)</f>
        <v/>
      </c>
      <c r="B12" s="48">
        <f>団体!$C$3</f>
        <v>0</v>
      </c>
      <c r="C12">
        <f>団体!$E$3</f>
        <v>0</v>
      </c>
      <c r="D12" s="47" t="str">
        <f>リレーオーダー用紙!AH17</f>
        <v/>
      </c>
      <c r="E12" t="str">
        <f>リレーオーダー用紙!AW17</f>
        <v>999:99.99</v>
      </c>
      <c r="F12" s="47" t="str">
        <f>団体!$B$3</f>
        <v/>
      </c>
      <c r="G12">
        <v>0</v>
      </c>
      <c r="H12">
        <v>6</v>
      </c>
      <c r="I12">
        <v>200</v>
      </c>
      <c r="J12" t="str">
        <f>リレーオーダー用紙!AS17</f>
        <v/>
      </c>
      <c r="K12" t="str">
        <f>リレーオーダー用紙!AT17</f>
        <v/>
      </c>
      <c r="L12" t="str">
        <f>リレーオーダー用紙!AU17</f>
        <v/>
      </c>
      <c r="M12" t="str">
        <f>リレーオーダー用紙!AV17</f>
        <v/>
      </c>
    </row>
    <row r="13" spans="1:13">
      <c r="A13" t="str">
        <f>IF(リレーオーダー用紙!F18="","",0)</f>
        <v/>
      </c>
      <c r="B13" s="48">
        <f>団体!$C$3</f>
        <v>0</v>
      </c>
      <c r="C13">
        <f>団体!$E$3</f>
        <v>0</v>
      </c>
      <c r="D13" s="47" t="str">
        <f>リレーオーダー用紙!AH18</f>
        <v/>
      </c>
      <c r="E13" t="str">
        <f>リレーオーダー用紙!AW18</f>
        <v>999:99.99</v>
      </c>
      <c r="F13" s="47" t="str">
        <f>団体!$B$3</f>
        <v/>
      </c>
      <c r="G13">
        <v>0</v>
      </c>
      <c r="H13">
        <v>6</v>
      </c>
      <c r="I13">
        <v>200</v>
      </c>
      <c r="J13" t="str">
        <f>リレーオーダー用紙!AS18</f>
        <v/>
      </c>
      <c r="K13" t="str">
        <f>リレーオーダー用紙!AT18</f>
        <v/>
      </c>
      <c r="L13" t="str">
        <f>リレーオーダー用紙!AU18</f>
        <v/>
      </c>
      <c r="M13" t="str">
        <f>リレーオーダー用紙!AV18</f>
        <v/>
      </c>
    </row>
    <row r="14" spans="1:13">
      <c r="A14" t="str">
        <f>IF(リレーオーダー用紙!F19="","",0)</f>
        <v/>
      </c>
      <c r="B14" s="48">
        <f>団体!$C$3</f>
        <v>0</v>
      </c>
      <c r="C14">
        <f>団体!$E$3</f>
        <v>0</v>
      </c>
      <c r="D14" s="47" t="str">
        <f>リレーオーダー用紙!AH19</f>
        <v/>
      </c>
      <c r="E14" t="str">
        <f>リレーオーダー用紙!AW19</f>
        <v>999:99.99</v>
      </c>
      <c r="F14" s="47" t="str">
        <f>団体!$B$3</f>
        <v/>
      </c>
      <c r="G14">
        <v>0</v>
      </c>
      <c r="H14">
        <v>6</v>
      </c>
      <c r="I14">
        <v>200</v>
      </c>
      <c r="J14" t="str">
        <f>リレーオーダー用紙!AS19</f>
        <v/>
      </c>
      <c r="K14" t="str">
        <f>リレーオーダー用紙!AT19</f>
        <v/>
      </c>
      <c r="L14" t="str">
        <f>リレーオーダー用紙!AU19</f>
        <v/>
      </c>
      <c r="M14" t="str">
        <f>リレーオーダー用紙!AV19</f>
        <v/>
      </c>
    </row>
    <row r="15" spans="1:13">
      <c r="A15" t="str">
        <f>IF(リレーオーダー用紙!F20="","",0)</f>
        <v/>
      </c>
      <c r="B15" s="48">
        <f>団体!$C$3</f>
        <v>0</v>
      </c>
      <c r="C15">
        <f>団体!$E$3</f>
        <v>0</v>
      </c>
      <c r="D15" s="47" t="str">
        <f>リレーオーダー用紙!AH20</f>
        <v/>
      </c>
      <c r="E15" t="str">
        <f>リレーオーダー用紙!AW20</f>
        <v>999:99.99</v>
      </c>
      <c r="F15" s="47" t="str">
        <f>団体!$B$3</f>
        <v/>
      </c>
      <c r="G15">
        <v>0</v>
      </c>
      <c r="H15">
        <v>6</v>
      </c>
      <c r="I15">
        <v>200</v>
      </c>
      <c r="J15" t="str">
        <f>リレーオーダー用紙!AS20</f>
        <v/>
      </c>
      <c r="K15" t="str">
        <f>リレーオーダー用紙!AT20</f>
        <v/>
      </c>
      <c r="L15" t="str">
        <f>リレーオーダー用紙!AU20</f>
        <v/>
      </c>
      <c r="M15" t="str">
        <f>リレーオーダー用紙!AV20</f>
        <v/>
      </c>
    </row>
    <row r="16" spans="1:13">
      <c r="A16" t="str">
        <f>IF(リレーオーダー用紙!F21="","",0)</f>
        <v/>
      </c>
      <c r="B16" s="48">
        <f>団体!$C$3</f>
        <v>0</v>
      </c>
      <c r="C16">
        <f>団体!$E$3</f>
        <v>0</v>
      </c>
      <c r="D16" s="47" t="str">
        <f>リレーオーダー用紙!AH21</f>
        <v/>
      </c>
      <c r="E16" t="str">
        <f>リレーオーダー用紙!AW21</f>
        <v>999:99.99</v>
      </c>
      <c r="F16" s="47" t="str">
        <f>団体!$B$3</f>
        <v/>
      </c>
      <c r="G16">
        <v>0</v>
      </c>
      <c r="H16">
        <v>6</v>
      </c>
      <c r="I16">
        <v>200</v>
      </c>
      <c r="J16" t="str">
        <f>リレーオーダー用紙!AS21</f>
        <v/>
      </c>
      <c r="K16" t="str">
        <f>リレーオーダー用紙!AT21</f>
        <v/>
      </c>
      <c r="L16" t="str">
        <f>リレーオーダー用紙!AU21</f>
        <v/>
      </c>
      <c r="M16" t="str">
        <f>リレーオーダー用紙!AV21</f>
        <v/>
      </c>
    </row>
    <row r="17" spans="1:13">
      <c r="A17" s="118" t="str">
        <f>IF(リレーオーダー用紙!F22="","",0)</f>
        <v/>
      </c>
      <c r="B17" s="125">
        <f>団体!$C$3</f>
        <v>0</v>
      </c>
      <c r="C17" s="118">
        <f>団体!$E$3</f>
        <v>0</v>
      </c>
      <c r="D17" s="123" t="str">
        <f>リレーオーダー用紙!AH22</f>
        <v/>
      </c>
      <c r="E17" s="118" t="str">
        <f>リレーオーダー用紙!AW22</f>
        <v>999:99.99</v>
      </c>
      <c r="F17" s="123" t="str">
        <f>団体!$B$3</f>
        <v/>
      </c>
      <c r="G17" s="118">
        <v>0</v>
      </c>
      <c r="H17" s="118">
        <v>6</v>
      </c>
      <c r="I17" s="118">
        <v>200</v>
      </c>
      <c r="J17" s="118" t="str">
        <f>リレーオーダー用紙!AS22</f>
        <v/>
      </c>
      <c r="K17" s="118" t="str">
        <f>リレーオーダー用紙!AT22</f>
        <v/>
      </c>
      <c r="L17" s="118" t="str">
        <f>リレーオーダー用紙!AU22</f>
        <v/>
      </c>
      <c r="M17" s="118" t="str">
        <f>リレーオーダー用紙!AV22</f>
        <v/>
      </c>
    </row>
    <row r="18" spans="1:13">
      <c r="B18" s="48"/>
      <c r="D18" s="47"/>
      <c r="F18" s="47"/>
    </row>
    <row r="19" spans="1:13">
      <c r="A19" s="118"/>
      <c r="B19" s="125"/>
      <c r="C19" s="118"/>
      <c r="D19" s="123"/>
      <c r="E19" s="118"/>
      <c r="F19" s="123"/>
      <c r="G19" s="118"/>
      <c r="H19" s="118"/>
      <c r="I19" s="118"/>
      <c r="J19" s="118"/>
      <c r="K19" s="118"/>
      <c r="L19" s="118"/>
      <c r="M19" s="118"/>
    </row>
    <row r="20" spans="1:13">
      <c r="A20" t="str">
        <f>IF(リレーオーダー用紙!F25="","",5)</f>
        <v/>
      </c>
      <c r="B20" s="48">
        <f>団体!$C$3</f>
        <v>0</v>
      </c>
      <c r="C20">
        <f>団体!$E$3</f>
        <v>0</v>
      </c>
      <c r="D20" s="47" t="str">
        <f>リレーオーダー用紙!AH25</f>
        <v/>
      </c>
      <c r="E20" t="str">
        <f>リレーオーダー用紙!AW25</f>
        <v>999:99.99</v>
      </c>
      <c r="F20" s="47" t="str">
        <f>団体!$B$3</f>
        <v/>
      </c>
      <c r="G20">
        <v>0</v>
      </c>
      <c r="H20">
        <v>7</v>
      </c>
      <c r="I20">
        <v>200</v>
      </c>
      <c r="J20" t="str">
        <f>リレーオーダー用紙!AS25</f>
        <v/>
      </c>
      <c r="K20" t="str">
        <f>リレーオーダー用紙!AT25</f>
        <v/>
      </c>
      <c r="L20" t="str">
        <f>リレーオーダー用紙!AU25</f>
        <v/>
      </c>
      <c r="M20" t="str">
        <f>リレーオーダー用紙!AV25</f>
        <v/>
      </c>
    </row>
    <row r="21" spans="1:13">
      <c r="A21" t="str">
        <f>IF(リレーオーダー用紙!F26="","",5)</f>
        <v/>
      </c>
      <c r="B21" s="48">
        <f>団体!$C$3</f>
        <v>0</v>
      </c>
      <c r="C21">
        <f>団体!$E$3</f>
        <v>0</v>
      </c>
      <c r="D21" s="47" t="str">
        <f>リレーオーダー用紙!AH26</f>
        <v/>
      </c>
      <c r="E21" t="str">
        <f>リレーオーダー用紙!AW26</f>
        <v>999:99.99</v>
      </c>
      <c r="F21" s="47" t="str">
        <f>団体!$B$3</f>
        <v/>
      </c>
      <c r="G21">
        <v>0</v>
      </c>
      <c r="H21">
        <v>7</v>
      </c>
      <c r="I21">
        <v>200</v>
      </c>
      <c r="J21" t="str">
        <f>リレーオーダー用紙!AS26</f>
        <v/>
      </c>
      <c r="K21" t="str">
        <f>リレーオーダー用紙!AT26</f>
        <v/>
      </c>
      <c r="L21" t="str">
        <f>リレーオーダー用紙!AU26</f>
        <v/>
      </c>
      <c r="M21" t="str">
        <f>リレーオーダー用紙!AV26</f>
        <v/>
      </c>
    </row>
    <row r="22" spans="1:13">
      <c r="A22" t="str">
        <f>IF(リレーオーダー用紙!F27="","",5)</f>
        <v/>
      </c>
      <c r="B22" s="48">
        <f>団体!$C$3</f>
        <v>0</v>
      </c>
      <c r="C22">
        <f>団体!$E$3</f>
        <v>0</v>
      </c>
      <c r="D22" s="47" t="str">
        <f>リレーオーダー用紙!AH27</f>
        <v/>
      </c>
      <c r="E22" t="str">
        <f>リレーオーダー用紙!AW27</f>
        <v>999:99.99</v>
      </c>
      <c r="F22" s="47" t="str">
        <f>団体!$B$3</f>
        <v/>
      </c>
      <c r="G22">
        <v>0</v>
      </c>
      <c r="H22">
        <v>7</v>
      </c>
      <c r="I22">
        <v>200</v>
      </c>
      <c r="J22" t="str">
        <f>リレーオーダー用紙!AS27</f>
        <v/>
      </c>
      <c r="K22" t="str">
        <f>リレーオーダー用紙!AT27</f>
        <v/>
      </c>
      <c r="L22" t="str">
        <f>リレーオーダー用紙!AU27</f>
        <v/>
      </c>
      <c r="M22" t="str">
        <f>リレーオーダー用紙!AV27</f>
        <v/>
      </c>
    </row>
    <row r="23" spans="1:13">
      <c r="A23" t="str">
        <f>IF(リレーオーダー用紙!F28="","",5)</f>
        <v/>
      </c>
      <c r="B23" s="48">
        <f>団体!$C$3</f>
        <v>0</v>
      </c>
      <c r="C23">
        <f>団体!$E$3</f>
        <v>0</v>
      </c>
      <c r="D23" s="47" t="str">
        <f>リレーオーダー用紙!AH28</f>
        <v/>
      </c>
      <c r="E23" t="str">
        <f>リレーオーダー用紙!AW28</f>
        <v>999:99.99</v>
      </c>
      <c r="F23" s="47" t="str">
        <f>団体!$B$3</f>
        <v/>
      </c>
      <c r="G23">
        <v>0</v>
      </c>
      <c r="H23">
        <v>7</v>
      </c>
      <c r="I23">
        <v>200</v>
      </c>
      <c r="J23" t="str">
        <f>リレーオーダー用紙!AS28</f>
        <v/>
      </c>
      <c r="K23" t="str">
        <f>リレーオーダー用紙!AT28</f>
        <v/>
      </c>
      <c r="L23" t="str">
        <f>リレーオーダー用紙!AU28</f>
        <v/>
      </c>
      <c r="M23" t="str">
        <f>リレーオーダー用紙!AV28</f>
        <v/>
      </c>
    </row>
    <row r="24" spans="1:13">
      <c r="A24" t="str">
        <f>IF(リレーオーダー用紙!F29="","",5)</f>
        <v/>
      </c>
      <c r="B24" s="48">
        <f>団体!$C$3</f>
        <v>0</v>
      </c>
      <c r="C24">
        <f>団体!$E$3</f>
        <v>0</v>
      </c>
      <c r="D24" s="47" t="str">
        <f>リレーオーダー用紙!AH29</f>
        <v/>
      </c>
      <c r="E24" t="str">
        <f>リレーオーダー用紙!AW29</f>
        <v>999:99.99</v>
      </c>
      <c r="F24" s="47" t="str">
        <f>団体!$B$3</f>
        <v/>
      </c>
      <c r="G24">
        <v>0</v>
      </c>
      <c r="H24">
        <v>7</v>
      </c>
      <c r="I24">
        <v>200</v>
      </c>
      <c r="J24" t="str">
        <f>リレーオーダー用紙!AS29</f>
        <v/>
      </c>
      <c r="K24" t="str">
        <f>リレーオーダー用紙!AT29</f>
        <v/>
      </c>
      <c r="L24" t="str">
        <f>リレーオーダー用紙!AU29</f>
        <v/>
      </c>
      <c r="M24" t="str">
        <f>リレーオーダー用紙!AV29</f>
        <v/>
      </c>
    </row>
    <row r="25" spans="1:13">
      <c r="A25" t="str">
        <f>IF(リレーオーダー用紙!F30="","",5)</f>
        <v/>
      </c>
      <c r="B25" s="48">
        <f>団体!$C$3</f>
        <v>0</v>
      </c>
      <c r="C25">
        <f>団体!$E$3</f>
        <v>0</v>
      </c>
      <c r="D25" s="47" t="str">
        <f>リレーオーダー用紙!AH30</f>
        <v/>
      </c>
      <c r="E25" t="str">
        <f>リレーオーダー用紙!AW30</f>
        <v>999:99.99</v>
      </c>
      <c r="F25" s="47" t="str">
        <f>団体!$B$3</f>
        <v/>
      </c>
      <c r="G25">
        <v>0</v>
      </c>
      <c r="H25">
        <v>7</v>
      </c>
      <c r="I25">
        <v>200</v>
      </c>
      <c r="J25" t="str">
        <f>リレーオーダー用紙!AS30</f>
        <v/>
      </c>
      <c r="K25" t="str">
        <f>リレーオーダー用紙!AT30</f>
        <v/>
      </c>
      <c r="L25" t="str">
        <f>リレーオーダー用紙!AU30</f>
        <v/>
      </c>
      <c r="M25" t="str">
        <f>リレーオーダー用紙!AV30</f>
        <v/>
      </c>
    </row>
    <row r="26" spans="1:13">
      <c r="A26" s="118" t="str">
        <f>IF(リレーオーダー用紙!F31="","",5)</f>
        <v/>
      </c>
      <c r="B26" s="125">
        <f>団体!$C$3</f>
        <v>0</v>
      </c>
      <c r="C26" s="118">
        <f>団体!$E$3</f>
        <v>0</v>
      </c>
      <c r="D26" s="123" t="str">
        <f>リレーオーダー用紙!AH31</f>
        <v/>
      </c>
      <c r="E26" s="118" t="str">
        <f>リレーオーダー用紙!AW31</f>
        <v>999:99.99</v>
      </c>
      <c r="F26" s="123" t="str">
        <f>団体!$B$3</f>
        <v/>
      </c>
      <c r="G26" s="118">
        <v>0</v>
      </c>
      <c r="H26" s="118">
        <v>7</v>
      </c>
      <c r="I26" s="118">
        <v>200</v>
      </c>
      <c r="J26" s="118" t="str">
        <f>リレーオーダー用紙!AS31</f>
        <v/>
      </c>
      <c r="K26" s="118" t="str">
        <f>リレーオーダー用紙!AT31</f>
        <v/>
      </c>
      <c r="L26" s="118" t="str">
        <f>リレーオーダー用紙!AU31</f>
        <v/>
      </c>
      <c r="M26" s="118" t="str">
        <f>リレーオーダー用紙!AV31</f>
        <v/>
      </c>
    </row>
    <row r="27" spans="1:13">
      <c r="A27" t="str">
        <f>IF(リレーオーダー用紙!F32="","",5)</f>
        <v/>
      </c>
      <c r="B27" s="48"/>
      <c r="D27" s="47"/>
      <c r="F27" s="47"/>
    </row>
    <row r="28" spans="1:13">
      <c r="A28" s="118"/>
      <c r="B28" s="125"/>
      <c r="C28" s="118"/>
      <c r="D28" s="123"/>
      <c r="E28" s="118"/>
      <c r="F28" s="123"/>
      <c r="G28" s="118"/>
      <c r="H28" s="118"/>
      <c r="I28" s="118"/>
      <c r="J28" s="118"/>
      <c r="K28" s="118"/>
      <c r="L28" s="118"/>
      <c r="M28" s="118"/>
    </row>
    <row r="29" spans="1:13">
      <c r="A29" t="str">
        <f>IF(リレーオーダー用紙!F34="","",5)</f>
        <v/>
      </c>
      <c r="B29" s="48">
        <f>団体!$C$3</f>
        <v>0</v>
      </c>
      <c r="C29">
        <f>団体!$E$3</f>
        <v>0</v>
      </c>
      <c r="D29" s="47" t="str">
        <f>リレーオーダー用紙!AH34</f>
        <v/>
      </c>
      <c r="E29" t="str">
        <f>リレーオーダー用紙!AW34</f>
        <v>999:99.99</v>
      </c>
      <c r="F29" s="47" t="str">
        <f>団体!$B$3</f>
        <v/>
      </c>
      <c r="G29">
        <v>0</v>
      </c>
      <c r="H29">
        <v>6</v>
      </c>
      <c r="I29">
        <v>200</v>
      </c>
      <c r="J29" t="str">
        <f>リレーオーダー用紙!AS34</f>
        <v/>
      </c>
      <c r="K29" t="str">
        <f>リレーオーダー用紙!AT34</f>
        <v/>
      </c>
      <c r="L29" t="str">
        <f>リレーオーダー用紙!AU34</f>
        <v/>
      </c>
      <c r="M29" t="str">
        <f>リレーオーダー用紙!AV34</f>
        <v/>
      </c>
    </row>
    <row r="30" spans="1:13">
      <c r="A30" t="str">
        <f>IF(リレーオーダー用紙!F35="","",5)</f>
        <v/>
      </c>
      <c r="B30" s="48">
        <f>団体!$C$3</f>
        <v>0</v>
      </c>
      <c r="C30">
        <f>団体!$E$3</f>
        <v>0</v>
      </c>
      <c r="D30" s="47" t="str">
        <f>リレーオーダー用紙!AH35</f>
        <v/>
      </c>
      <c r="E30" t="str">
        <f>リレーオーダー用紙!AW35</f>
        <v>999:99.99</v>
      </c>
      <c r="F30" s="47" t="str">
        <f>団体!$B$3</f>
        <v/>
      </c>
      <c r="G30">
        <v>0</v>
      </c>
      <c r="H30">
        <v>6</v>
      </c>
      <c r="I30">
        <v>200</v>
      </c>
      <c r="J30" t="str">
        <f>リレーオーダー用紙!AS35</f>
        <v/>
      </c>
      <c r="K30" t="str">
        <f>リレーオーダー用紙!AT35</f>
        <v/>
      </c>
      <c r="L30" t="str">
        <f>リレーオーダー用紙!AU35</f>
        <v/>
      </c>
      <c r="M30" t="str">
        <f>リレーオーダー用紙!AV35</f>
        <v/>
      </c>
    </row>
    <row r="31" spans="1:13">
      <c r="A31" t="str">
        <f>IF(リレーオーダー用紙!F36="","",5)</f>
        <v/>
      </c>
      <c r="B31" s="48">
        <f>団体!$C$3</f>
        <v>0</v>
      </c>
      <c r="C31">
        <f>団体!$E$3</f>
        <v>0</v>
      </c>
      <c r="D31" s="47" t="str">
        <f>リレーオーダー用紙!AH36</f>
        <v/>
      </c>
      <c r="E31" t="str">
        <f>リレーオーダー用紙!AW36</f>
        <v>999:99.99</v>
      </c>
      <c r="F31" s="47" t="str">
        <f>団体!$B$3</f>
        <v/>
      </c>
      <c r="G31">
        <v>0</v>
      </c>
      <c r="H31">
        <v>6</v>
      </c>
      <c r="I31">
        <v>200</v>
      </c>
      <c r="J31" t="str">
        <f>リレーオーダー用紙!AS36</f>
        <v/>
      </c>
      <c r="K31" t="str">
        <f>リレーオーダー用紙!AT36</f>
        <v/>
      </c>
      <c r="L31" t="str">
        <f>リレーオーダー用紙!AU36</f>
        <v/>
      </c>
      <c r="M31" t="str">
        <f>リレーオーダー用紙!AV36</f>
        <v/>
      </c>
    </row>
    <row r="32" spans="1:13">
      <c r="A32" t="str">
        <f>IF(リレーオーダー用紙!F37="","",5)</f>
        <v/>
      </c>
      <c r="B32" s="48">
        <f>団体!$C$3</f>
        <v>0</v>
      </c>
      <c r="C32">
        <f>団体!$E$3</f>
        <v>0</v>
      </c>
      <c r="D32" s="47" t="str">
        <f>リレーオーダー用紙!AH37</f>
        <v/>
      </c>
      <c r="E32" t="str">
        <f>リレーオーダー用紙!AW37</f>
        <v>999:99.99</v>
      </c>
      <c r="F32" s="47" t="str">
        <f>団体!$B$3</f>
        <v/>
      </c>
      <c r="G32">
        <v>0</v>
      </c>
      <c r="H32">
        <v>6</v>
      </c>
      <c r="I32">
        <v>200</v>
      </c>
      <c r="J32" t="str">
        <f>リレーオーダー用紙!AS37</f>
        <v/>
      </c>
      <c r="K32" t="str">
        <f>リレーオーダー用紙!AT37</f>
        <v/>
      </c>
      <c r="L32" t="str">
        <f>リレーオーダー用紙!AU37</f>
        <v/>
      </c>
      <c r="M32" t="str">
        <f>リレーオーダー用紙!AV37</f>
        <v/>
      </c>
    </row>
    <row r="33" spans="1:13">
      <c r="A33" t="str">
        <f>IF(リレーオーダー用紙!F38="","",5)</f>
        <v/>
      </c>
      <c r="B33" s="48">
        <f>団体!$C$3</f>
        <v>0</v>
      </c>
      <c r="C33">
        <f>団体!$E$3</f>
        <v>0</v>
      </c>
      <c r="D33" s="47" t="str">
        <f>リレーオーダー用紙!AH38</f>
        <v/>
      </c>
      <c r="E33" t="str">
        <f>リレーオーダー用紙!AW38</f>
        <v>999:99.99</v>
      </c>
      <c r="F33" s="47" t="str">
        <f>団体!$B$3</f>
        <v/>
      </c>
      <c r="G33">
        <v>0</v>
      </c>
      <c r="H33">
        <v>6</v>
      </c>
      <c r="I33">
        <v>200</v>
      </c>
      <c r="J33" t="str">
        <f>リレーオーダー用紙!AS38</f>
        <v/>
      </c>
      <c r="K33" t="str">
        <f>リレーオーダー用紙!AT38</f>
        <v/>
      </c>
      <c r="L33" t="str">
        <f>リレーオーダー用紙!AU38</f>
        <v/>
      </c>
      <c r="M33" t="str">
        <f>リレーオーダー用紙!AV38</f>
        <v/>
      </c>
    </row>
    <row r="34" spans="1:13">
      <c r="A34" t="str">
        <f>IF(リレーオーダー用紙!F39="","",5)</f>
        <v/>
      </c>
      <c r="B34" s="48">
        <f>団体!$C$3</f>
        <v>0</v>
      </c>
      <c r="C34">
        <f>団体!$E$3</f>
        <v>0</v>
      </c>
      <c r="D34" s="47" t="str">
        <f>リレーオーダー用紙!AH39</f>
        <v/>
      </c>
      <c r="E34" t="str">
        <f>リレーオーダー用紙!AW39</f>
        <v>999:99.99</v>
      </c>
      <c r="F34" s="47" t="str">
        <f>団体!$B$3</f>
        <v/>
      </c>
      <c r="G34">
        <v>0</v>
      </c>
      <c r="H34">
        <v>6</v>
      </c>
      <c r="I34">
        <v>200</v>
      </c>
      <c r="J34" t="str">
        <f>リレーオーダー用紙!AS39</f>
        <v/>
      </c>
      <c r="K34" t="str">
        <f>リレーオーダー用紙!AT39</f>
        <v/>
      </c>
      <c r="L34" t="str">
        <f>リレーオーダー用紙!AU39</f>
        <v/>
      </c>
      <c r="M34" t="str">
        <f>リレーオーダー用紙!AV39</f>
        <v/>
      </c>
    </row>
    <row r="35" spans="1:13">
      <c r="A35" s="118" t="str">
        <f>IF(リレーオーダー用紙!F40="","",5)</f>
        <v/>
      </c>
      <c r="B35" s="125">
        <f>団体!$C$3</f>
        <v>0</v>
      </c>
      <c r="C35" s="118">
        <f>団体!$E$3</f>
        <v>0</v>
      </c>
      <c r="D35" s="123" t="str">
        <f>リレーオーダー用紙!AH40</f>
        <v/>
      </c>
      <c r="E35" s="118" t="str">
        <f>リレーオーダー用紙!AW40</f>
        <v>999:99.99</v>
      </c>
      <c r="F35" s="123" t="str">
        <f>団体!$B$3</f>
        <v/>
      </c>
      <c r="G35" s="118">
        <v>0</v>
      </c>
      <c r="H35" s="118">
        <v>6</v>
      </c>
      <c r="I35" s="118">
        <v>200</v>
      </c>
      <c r="J35" s="118" t="str">
        <f>リレーオーダー用紙!AS40</f>
        <v/>
      </c>
      <c r="K35" s="118" t="str">
        <f>リレーオーダー用紙!AT40</f>
        <v/>
      </c>
      <c r="L35" s="118" t="str">
        <f>リレーオーダー用紙!AU40</f>
        <v/>
      </c>
      <c r="M35" s="118" t="str">
        <f>リレーオーダー用紙!AV40</f>
        <v/>
      </c>
    </row>
    <row r="36" spans="1:13">
      <c r="A36" t="str">
        <f>IF(リレーオーダー用紙!F41="","",0)</f>
        <v/>
      </c>
      <c r="B36" s="48"/>
      <c r="D36" s="47"/>
      <c r="F36" s="47"/>
    </row>
    <row r="37" spans="1:13">
      <c r="A37" s="118" t="str">
        <f>IF(リレーオーダー用紙!F42="","",0)</f>
        <v/>
      </c>
      <c r="B37" s="125"/>
      <c r="C37" s="118"/>
      <c r="D37" s="123"/>
      <c r="E37" s="118"/>
      <c r="F37" s="123"/>
      <c r="G37" s="118"/>
      <c r="H37" s="118"/>
      <c r="I37" s="118"/>
      <c r="J37" s="118"/>
      <c r="K37" s="118"/>
      <c r="L37" s="118"/>
      <c r="M37" s="118"/>
    </row>
    <row r="38" spans="1:13">
      <c r="A38" t="str">
        <f>IF(リレーオーダー用紙!F43="","",9)</f>
        <v/>
      </c>
      <c r="B38" s="48">
        <f>団体!$C$3</f>
        <v>0</v>
      </c>
      <c r="C38">
        <f>団体!$E$3</f>
        <v>0</v>
      </c>
      <c r="D38" s="47" t="str">
        <f>リレーオーダー用紙!AH43</f>
        <v/>
      </c>
      <c r="E38" t="str">
        <f>リレーオーダー用紙!AW43</f>
        <v>999:99.99</v>
      </c>
      <c r="F38" s="47" t="str">
        <f>団体!$B$3</f>
        <v/>
      </c>
      <c r="G38">
        <v>0</v>
      </c>
      <c r="H38">
        <v>7</v>
      </c>
      <c r="I38">
        <v>200</v>
      </c>
      <c r="J38" t="str">
        <f>リレーオーダー用紙!AS43</f>
        <v/>
      </c>
      <c r="K38" t="str">
        <f>リレーオーダー用紙!AT43</f>
        <v/>
      </c>
      <c r="L38" t="str">
        <f>リレーオーダー用紙!AU43</f>
        <v/>
      </c>
      <c r="M38" t="str">
        <f>リレーオーダー用紙!AV43</f>
        <v/>
      </c>
    </row>
    <row r="39" spans="1:13">
      <c r="A39" t="str">
        <f>IF(リレーオーダー用紙!F44="","",9)</f>
        <v/>
      </c>
      <c r="B39" s="48">
        <f>団体!$C$3</f>
        <v>0</v>
      </c>
      <c r="C39">
        <f>団体!$E$3</f>
        <v>0</v>
      </c>
      <c r="D39" s="47" t="str">
        <f>リレーオーダー用紙!AH44</f>
        <v/>
      </c>
      <c r="E39" t="str">
        <f>リレーオーダー用紙!AW44</f>
        <v>999:99.99</v>
      </c>
      <c r="F39" s="47" t="str">
        <f>団体!$B$3</f>
        <v/>
      </c>
      <c r="G39">
        <v>0</v>
      </c>
      <c r="H39">
        <v>7</v>
      </c>
      <c r="I39">
        <v>200</v>
      </c>
      <c r="J39" t="str">
        <f>リレーオーダー用紙!AS44</f>
        <v/>
      </c>
      <c r="K39" t="str">
        <f>リレーオーダー用紙!AT44</f>
        <v/>
      </c>
      <c r="L39" t="str">
        <f>リレーオーダー用紙!AU44</f>
        <v/>
      </c>
      <c r="M39" t="str">
        <f>リレーオーダー用紙!AV44</f>
        <v/>
      </c>
    </row>
    <row r="40" spans="1:13">
      <c r="A40" t="str">
        <f>IF(リレーオーダー用紙!F45="","",9)</f>
        <v/>
      </c>
      <c r="B40" s="48">
        <f>団体!$C$3</f>
        <v>0</v>
      </c>
      <c r="C40">
        <f>団体!$E$3</f>
        <v>0</v>
      </c>
      <c r="D40" s="47" t="str">
        <f>リレーオーダー用紙!AH45</f>
        <v/>
      </c>
      <c r="E40" t="str">
        <f>リレーオーダー用紙!AW45</f>
        <v>999:99.99</v>
      </c>
      <c r="F40" s="47" t="str">
        <f>団体!$B$3</f>
        <v/>
      </c>
      <c r="G40">
        <v>0</v>
      </c>
      <c r="H40">
        <v>7</v>
      </c>
      <c r="I40">
        <v>200</v>
      </c>
      <c r="J40" t="str">
        <f>リレーオーダー用紙!AS45</f>
        <v/>
      </c>
      <c r="K40" t="str">
        <f>リレーオーダー用紙!AT45</f>
        <v/>
      </c>
      <c r="L40" t="str">
        <f>リレーオーダー用紙!AU45</f>
        <v/>
      </c>
      <c r="M40" t="str">
        <f>リレーオーダー用紙!AV45</f>
        <v/>
      </c>
    </row>
    <row r="41" spans="1:13">
      <c r="A41" t="str">
        <f>IF(リレーオーダー用紙!F46="","",9)</f>
        <v/>
      </c>
      <c r="B41" s="48">
        <f>団体!$C$3</f>
        <v>0</v>
      </c>
      <c r="C41">
        <f>団体!$E$3</f>
        <v>0</v>
      </c>
      <c r="D41" s="47" t="str">
        <f>リレーオーダー用紙!AH46</f>
        <v/>
      </c>
      <c r="E41" t="str">
        <f>リレーオーダー用紙!AW46</f>
        <v>999:99.99</v>
      </c>
      <c r="F41" s="47" t="str">
        <f>団体!$B$3</f>
        <v/>
      </c>
      <c r="G41">
        <v>0</v>
      </c>
      <c r="H41">
        <v>7</v>
      </c>
      <c r="I41">
        <v>200</v>
      </c>
      <c r="J41" t="str">
        <f>リレーオーダー用紙!AS46</f>
        <v/>
      </c>
      <c r="K41" t="str">
        <f>リレーオーダー用紙!AT46</f>
        <v/>
      </c>
      <c r="L41" t="str">
        <f>リレーオーダー用紙!AU46</f>
        <v/>
      </c>
      <c r="M41" t="str">
        <f>リレーオーダー用紙!AV46</f>
        <v/>
      </c>
    </row>
    <row r="42" spans="1:13">
      <c r="A42" t="str">
        <f>IF(リレーオーダー用紙!F47="","",9)</f>
        <v/>
      </c>
      <c r="B42" s="48">
        <f>団体!$C$3</f>
        <v>0</v>
      </c>
      <c r="C42">
        <f>団体!$E$3</f>
        <v>0</v>
      </c>
      <c r="D42" s="47" t="str">
        <f>リレーオーダー用紙!AH47</f>
        <v/>
      </c>
      <c r="E42" t="str">
        <f>リレーオーダー用紙!AW47</f>
        <v>999:99.99</v>
      </c>
      <c r="F42" s="47" t="str">
        <f>団体!$B$3</f>
        <v/>
      </c>
      <c r="G42">
        <v>0</v>
      </c>
      <c r="H42">
        <v>7</v>
      </c>
      <c r="I42">
        <v>200</v>
      </c>
      <c r="J42" t="str">
        <f>リレーオーダー用紙!AS47</f>
        <v/>
      </c>
      <c r="K42" t="str">
        <f>リレーオーダー用紙!AT47</f>
        <v/>
      </c>
      <c r="L42" t="str">
        <f>リレーオーダー用紙!AU47</f>
        <v/>
      </c>
      <c r="M42" t="str">
        <f>リレーオーダー用紙!AV47</f>
        <v/>
      </c>
    </row>
    <row r="43" spans="1:13">
      <c r="A43" t="str">
        <f>IF(リレーオーダー用紙!F48="","",9)</f>
        <v/>
      </c>
      <c r="B43" s="48">
        <f>団体!$C$3</f>
        <v>0</v>
      </c>
      <c r="C43">
        <f>団体!$E$3</f>
        <v>0</v>
      </c>
      <c r="D43" s="47" t="str">
        <f>リレーオーダー用紙!AH48</f>
        <v/>
      </c>
      <c r="E43" t="str">
        <f>リレーオーダー用紙!AW48</f>
        <v>999:99.99</v>
      </c>
      <c r="F43" s="47" t="str">
        <f>団体!$B$3</f>
        <v/>
      </c>
      <c r="G43">
        <v>0</v>
      </c>
      <c r="H43">
        <v>7</v>
      </c>
      <c r="I43">
        <v>200</v>
      </c>
      <c r="J43" t="str">
        <f>リレーオーダー用紙!AS48</f>
        <v/>
      </c>
      <c r="K43" t="str">
        <f>リレーオーダー用紙!AT48</f>
        <v/>
      </c>
      <c r="L43" t="str">
        <f>リレーオーダー用紙!AU48</f>
        <v/>
      </c>
      <c r="M43" t="str">
        <f>リレーオーダー用紙!AV48</f>
        <v/>
      </c>
    </row>
    <row r="44" spans="1:13">
      <c r="A44" s="118" t="str">
        <f>IF(リレーオーダー用紙!F49="","",9)</f>
        <v/>
      </c>
      <c r="B44" s="125">
        <f>団体!$C$3</f>
        <v>0</v>
      </c>
      <c r="C44" s="118">
        <f>団体!$E$3</f>
        <v>0</v>
      </c>
      <c r="D44" s="123" t="str">
        <f>リレーオーダー用紙!AH49</f>
        <v/>
      </c>
      <c r="E44" s="118" t="str">
        <f>リレーオーダー用紙!AW49</f>
        <v>999:99.99</v>
      </c>
      <c r="F44" s="123" t="str">
        <f>団体!$B$3</f>
        <v/>
      </c>
      <c r="G44" s="118">
        <v>0</v>
      </c>
      <c r="H44" s="118">
        <v>7</v>
      </c>
      <c r="I44" s="118">
        <v>200</v>
      </c>
      <c r="J44" s="118" t="str">
        <f>リレーオーダー用紙!AS49</f>
        <v/>
      </c>
      <c r="K44" s="118" t="str">
        <f>リレーオーダー用紙!AT49</f>
        <v/>
      </c>
      <c r="L44" s="118" t="str">
        <f>リレーオーダー用紙!AU49</f>
        <v/>
      </c>
      <c r="M44" s="118" t="str">
        <f>リレーオーダー用紙!AV49</f>
        <v/>
      </c>
    </row>
    <row r="45" spans="1:13">
      <c r="A45" t="str">
        <f>IF(リレーオーダー用紙!F50="","",9)</f>
        <v/>
      </c>
      <c r="B45" s="48"/>
      <c r="D45" s="47"/>
      <c r="F45" s="47"/>
    </row>
    <row r="46" spans="1:13">
      <c r="A46" s="118" t="str">
        <f>IF(リレーオーダー用紙!F51="","",9)</f>
        <v/>
      </c>
      <c r="B46" s="125"/>
      <c r="C46" s="118"/>
      <c r="D46" s="123"/>
      <c r="E46" s="118"/>
      <c r="F46" s="123"/>
      <c r="G46" s="118"/>
      <c r="H46" s="118"/>
      <c r="I46" s="118"/>
      <c r="J46" s="118"/>
      <c r="K46" s="118"/>
      <c r="L46" s="118"/>
      <c r="M46" s="118"/>
    </row>
    <row r="47" spans="1:13">
      <c r="A47" t="str">
        <f>IF(リレーオーダー用紙!F52="","",9)</f>
        <v/>
      </c>
      <c r="B47" s="48">
        <f>団体!$C$3</f>
        <v>0</v>
      </c>
      <c r="C47">
        <f>団体!$E$3</f>
        <v>0</v>
      </c>
      <c r="D47" s="47" t="str">
        <f>リレーオーダー用紙!AH52</f>
        <v/>
      </c>
      <c r="E47" t="str">
        <f>リレーオーダー用紙!AW52</f>
        <v>999:99.99</v>
      </c>
      <c r="F47" s="47" t="str">
        <f>団体!$B$3</f>
        <v/>
      </c>
      <c r="G47">
        <v>0</v>
      </c>
      <c r="H47">
        <v>6</v>
      </c>
      <c r="I47">
        <v>200</v>
      </c>
      <c r="J47" t="str">
        <f>リレーオーダー用紙!AS52</f>
        <v/>
      </c>
      <c r="K47" t="str">
        <f>リレーオーダー用紙!AT52</f>
        <v/>
      </c>
      <c r="L47" t="str">
        <f>リレーオーダー用紙!AU52</f>
        <v/>
      </c>
      <c r="M47" t="str">
        <f>リレーオーダー用紙!AV52</f>
        <v/>
      </c>
    </row>
    <row r="48" spans="1:13">
      <c r="A48" t="str">
        <f>IF(リレーオーダー用紙!F53="","",9)</f>
        <v/>
      </c>
      <c r="B48" s="48">
        <f>団体!$C$3</f>
        <v>0</v>
      </c>
      <c r="C48">
        <f>団体!$E$3</f>
        <v>0</v>
      </c>
      <c r="D48" s="47" t="str">
        <f>リレーオーダー用紙!AH53</f>
        <v/>
      </c>
      <c r="E48" t="str">
        <f>リレーオーダー用紙!AW53</f>
        <v>999:99.99</v>
      </c>
      <c r="F48" s="47" t="str">
        <f>団体!$B$3</f>
        <v/>
      </c>
      <c r="G48">
        <v>0</v>
      </c>
      <c r="H48">
        <v>6</v>
      </c>
      <c r="I48">
        <v>200</v>
      </c>
      <c r="J48" t="str">
        <f>リレーオーダー用紙!AS53</f>
        <v/>
      </c>
      <c r="K48" t="str">
        <f>リレーオーダー用紙!AT53</f>
        <v/>
      </c>
      <c r="L48" t="str">
        <f>リレーオーダー用紙!AU53</f>
        <v/>
      </c>
      <c r="M48" t="str">
        <f>リレーオーダー用紙!AV53</f>
        <v/>
      </c>
    </row>
    <row r="49" spans="1:13">
      <c r="A49" t="str">
        <f>IF(リレーオーダー用紙!F54="","",9)</f>
        <v/>
      </c>
      <c r="B49" s="48">
        <f>団体!$C$3</f>
        <v>0</v>
      </c>
      <c r="C49">
        <f>団体!$E$3</f>
        <v>0</v>
      </c>
      <c r="D49" s="47" t="str">
        <f>リレーオーダー用紙!AH54</f>
        <v/>
      </c>
      <c r="E49" t="str">
        <f>リレーオーダー用紙!AW54</f>
        <v>999:99.99</v>
      </c>
      <c r="F49" s="47" t="str">
        <f>団体!$B$3</f>
        <v/>
      </c>
      <c r="G49">
        <v>0</v>
      </c>
      <c r="H49">
        <v>6</v>
      </c>
      <c r="I49">
        <v>200</v>
      </c>
      <c r="J49" t="str">
        <f>リレーオーダー用紙!AS54</f>
        <v/>
      </c>
      <c r="K49" t="str">
        <f>リレーオーダー用紙!AT54</f>
        <v/>
      </c>
      <c r="L49" t="str">
        <f>リレーオーダー用紙!AU54</f>
        <v/>
      </c>
      <c r="M49" t="str">
        <f>リレーオーダー用紙!AV54</f>
        <v/>
      </c>
    </row>
    <row r="50" spans="1:13">
      <c r="A50" t="str">
        <f>IF(リレーオーダー用紙!F55="","",9)</f>
        <v/>
      </c>
      <c r="B50" s="48">
        <f>団体!$C$3</f>
        <v>0</v>
      </c>
      <c r="C50">
        <f>団体!$E$3</f>
        <v>0</v>
      </c>
      <c r="D50" s="47" t="str">
        <f>リレーオーダー用紙!AH55</f>
        <v/>
      </c>
      <c r="E50" t="str">
        <f>リレーオーダー用紙!AW55</f>
        <v>999:99.99</v>
      </c>
      <c r="F50" s="47" t="str">
        <f>団体!$B$3</f>
        <v/>
      </c>
      <c r="G50">
        <v>0</v>
      </c>
      <c r="H50">
        <v>6</v>
      </c>
      <c r="I50">
        <v>200</v>
      </c>
      <c r="J50" t="str">
        <f>リレーオーダー用紙!AS55</f>
        <v/>
      </c>
      <c r="K50" t="str">
        <f>リレーオーダー用紙!AT55</f>
        <v/>
      </c>
      <c r="L50" t="str">
        <f>リレーオーダー用紙!AU55</f>
        <v/>
      </c>
      <c r="M50" t="str">
        <f>リレーオーダー用紙!AV55</f>
        <v/>
      </c>
    </row>
    <row r="51" spans="1:13">
      <c r="A51" t="str">
        <f>IF(リレーオーダー用紙!F56="","",9)</f>
        <v/>
      </c>
      <c r="B51" s="48">
        <f>団体!$C$3</f>
        <v>0</v>
      </c>
      <c r="C51">
        <f>団体!$E$3</f>
        <v>0</v>
      </c>
      <c r="D51" s="47" t="str">
        <f>リレーオーダー用紙!AH56</f>
        <v/>
      </c>
      <c r="E51" t="str">
        <f>リレーオーダー用紙!AW56</f>
        <v>999:99.99</v>
      </c>
      <c r="F51" s="47" t="str">
        <f>団体!$B$3</f>
        <v/>
      </c>
      <c r="G51">
        <v>0</v>
      </c>
      <c r="H51">
        <v>6</v>
      </c>
      <c r="I51">
        <v>200</v>
      </c>
      <c r="J51" t="str">
        <f>リレーオーダー用紙!AS56</f>
        <v/>
      </c>
      <c r="K51" t="str">
        <f>リレーオーダー用紙!AT56</f>
        <v/>
      </c>
      <c r="L51" t="str">
        <f>リレーオーダー用紙!AU56</f>
        <v/>
      </c>
      <c r="M51" t="str">
        <f>リレーオーダー用紙!AV56</f>
        <v/>
      </c>
    </row>
    <row r="52" spans="1:13">
      <c r="A52" t="str">
        <f>IF(リレーオーダー用紙!F57="","",9)</f>
        <v/>
      </c>
      <c r="B52" s="48">
        <f>団体!$C$3</f>
        <v>0</v>
      </c>
      <c r="C52">
        <f>団体!$E$3</f>
        <v>0</v>
      </c>
      <c r="D52" s="47" t="str">
        <f>リレーオーダー用紙!AH57</f>
        <v/>
      </c>
      <c r="E52" t="str">
        <f>リレーオーダー用紙!AW57</f>
        <v>999:99.99</v>
      </c>
      <c r="F52" s="47" t="str">
        <f>団体!$B$3</f>
        <v/>
      </c>
      <c r="G52">
        <v>0</v>
      </c>
      <c r="H52">
        <v>6</v>
      </c>
      <c r="I52">
        <v>200</v>
      </c>
      <c r="J52" t="str">
        <f>リレーオーダー用紙!AS57</f>
        <v/>
      </c>
      <c r="K52" t="str">
        <f>リレーオーダー用紙!AT57</f>
        <v/>
      </c>
      <c r="L52" t="str">
        <f>リレーオーダー用紙!AU57</f>
        <v/>
      </c>
      <c r="M52" t="str">
        <f>リレーオーダー用紙!AV57</f>
        <v/>
      </c>
    </row>
    <row r="53" spans="1:13">
      <c r="A53" s="118" t="str">
        <f>IF(リレーオーダー用紙!F58="","",9)</f>
        <v/>
      </c>
      <c r="B53" s="125">
        <f>団体!$C$3</f>
        <v>0</v>
      </c>
      <c r="C53" s="118">
        <f>団体!$E$3</f>
        <v>0</v>
      </c>
      <c r="D53" s="123" t="str">
        <f>リレーオーダー用紙!AH58</f>
        <v/>
      </c>
      <c r="E53" s="118" t="str">
        <f>リレーオーダー用紙!AW58</f>
        <v>999:99.99</v>
      </c>
      <c r="F53" s="123" t="str">
        <f>団体!$B$3</f>
        <v/>
      </c>
      <c r="G53" s="118">
        <v>0</v>
      </c>
      <c r="H53" s="118">
        <v>6</v>
      </c>
      <c r="I53" s="118">
        <v>200</v>
      </c>
      <c r="J53" s="118" t="str">
        <f>リレーオーダー用紙!AS58</f>
        <v/>
      </c>
      <c r="K53" s="118" t="str">
        <f>リレーオーダー用紙!AT58</f>
        <v/>
      </c>
      <c r="L53" s="118" t="str">
        <f>リレーオーダー用紙!AU58</f>
        <v/>
      </c>
      <c r="M53" s="118" t="str">
        <f>リレーオーダー用紙!AV58</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89"/>
  <sheetViews>
    <sheetView showGridLines="0" zoomScaleNormal="75" workbookViewId="0">
      <pane xSplit="5" ySplit="5" topLeftCell="H6" activePane="bottomRight" state="frozen"/>
      <selection pane="topRight" activeCell="F1" sqref="F1"/>
      <selection pane="bottomLeft" activeCell="A6" sqref="A6"/>
      <selection pane="bottomRight" activeCell="B6" sqref="B6"/>
    </sheetView>
  </sheetViews>
  <sheetFormatPr defaultRowHeight="16.5" customHeight="1"/>
  <cols>
    <col min="1" max="1" width="4.7109375" style="9" customWidth="1"/>
    <col min="2" max="2" width="14.140625" style="4" customWidth="1"/>
    <col min="3" max="3" width="10.140625" style="9" hidden="1" customWidth="1"/>
    <col min="4" max="5" width="13.5703125" style="4" customWidth="1"/>
    <col min="6" max="7" width="13" style="4" hidden="1" customWidth="1"/>
    <col min="8" max="8" width="19.7109375" style="5" customWidth="1"/>
    <col min="9" max="9" width="11.7109375" style="4" customWidth="1"/>
    <col min="10" max="10" width="19.7109375" style="5" customWidth="1"/>
    <col min="11" max="11" width="11.7109375" style="4" customWidth="1"/>
    <col min="12" max="12" width="19.7109375" style="5" customWidth="1"/>
    <col min="13" max="13" width="11.7109375" style="4" customWidth="1"/>
    <col min="14" max="14" width="19.7109375" style="5" customWidth="1"/>
    <col min="15" max="15" width="11.7109375" style="4" customWidth="1"/>
    <col min="16" max="16" width="6.85546875" style="4" customWidth="1"/>
    <col min="17" max="17" width="4" style="4" customWidth="1"/>
    <col min="18" max="19" width="5.7109375" style="4" hidden="1" customWidth="1"/>
    <col min="20" max="21" width="9.140625" style="4" hidden="1" customWidth="1"/>
    <col min="22" max="22" width="19.5703125" style="6" hidden="1" customWidth="1"/>
    <col min="23" max="23" width="4.140625" style="6" hidden="1" customWidth="1"/>
    <col min="24" max="24" width="5.42578125" style="4" hidden="1" customWidth="1"/>
    <col min="25" max="26" width="5" style="4" hidden="1" customWidth="1"/>
    <col min="27" max="27" width="16" style="4" hidden="1" customWidth="1"/>
    <col min="28" max="28" width="11.5703125" style="4" hidden="1" customWidth="1"/>
    <col min="29" max="29" width="7.7109375" style="4" hidden="1" customWidth="1"/>
    <col min="30" max="30" width="5.7109375" style="4" hidden="1" customWidth="1"/>
    <col min="31" max="32" width="19.5703125" style="4" hidden="1" customWidth="1"/>
    <col min="33" max="33" width="6.42578125" style="4" hidden="1" customWidth="1"/>
    <col min="34" max="35" width="3.140625" style="4" hidden="1" customWidth="1"/>
    <col min="36" max="37" width="4" style="4" hidden="1" customWidth="1"/>
    <col min="38" max="38" width="5.140625" style="4" hidden="1" customWidth="1"/>
    <col min="39" max="40" width="6.28515625" style="4" hidden="1" customWidth="1"/>
    <col min="41" max="41" width="4.85546875" style="4" hidden="1" customWidth="1"/>
    <col min="42" max="42" width="9.140625" style="4" hidden="1" customWidth="1"/>
    <col min="43" max="46" width="11.5703125" style="4" hidden="1" customWidth="1"/>
    <col min="47" max="47" width="9.140625" style="4" hidden="1" customWidth="1"/>
    <col min="48" max="48" width="9.7109375" style="4" hidden="1" customWidth="1"/>
    <col min="49" max="49" width="9.140625" style="4" hidden="1" customWidth="1"/>
    <col min="50" max="16384" width="9.140625" style="4"/>
  </cols>
  <sheetData>
    <row r="1" spans="1:48" ht="16.5" customHeight="1">
      <c r="A1" s="40" t="str">
        <f>申込書!B1</f>
        <v>第29回ＪＳＣＡマスターズ水泳通信記録会</v>
      </c>
      <c r="L1" s="41"/>
      <c r="M1" s="15"/>
      <c r="N1" s="41"/>
      <c r="O1" s="212" t="s">
        <v>90</v>
      </c>
      <c r="P1" s="214"/>
    </row>
    <row r="2" spans="1:48" ht="16.5" customHeight="1">
      <c r="B2" s="115"/>
      <c r="C2" s="115"/>
      <c r="D2" s="115"/>
      <c r="E2" s="115"/>
      <c r="F2" s="115"/>
      <c r="G2" s="115"/>
      <c r="H2" s="115"/>
      <c r="I2" s="115"/>
      <c r="J2" s="115"/>
      <c r="K2" s="115"/>
      <c r="L2" s="115"/>
      <c r="M2" s="115"/>
      <c r="N2" s="115"/>
      <c r="O2" s="115"/>
      <c r="P2" s="115"/>
      <c r="Q2" s="115"/>
      <c r="R2" s="115"/>
      <c r="S2" s="115"/>
      <c r="AB2" s="115"/>
    </row>
    <row r="3" spans="1:48" ht="16.5" customHeight="1">
      <c r="A3" s="131" t="str">
        <f>申込書!C4&amp;申込書!D4&amp;申込書!E4&amp;申込書!F4&amp;申込書!G4&amp;申込書!H4&amp;申込書!I4&amp;申込書!J4</f>
        <v/>
      </c>
      <c r="C3" s="2" t="str">
        <f>IF(申込書!C6="","チーム登録を行って下さい",申込書!C6)</f>
        <v>チーム登録を行って下さい</v>
      </c>
      <c r="D3" s="152">
        <f>申込書!Q4</f>
        <v>0</v>
      </c>
      <c r="E3" s="2"/>
      <c r="F3" s="2"/>
      <c r="G3" s="2"/>
      <c r="H3" s="151" t="s">
        <v>299</v>
      </c>
      <c r="R3" s="159" t="s">
        <v>58</v>
      </c>
      <c r="S3" s="159"/>
    </row>
    <row r="4" spans="1:48" s="9" customFormat="1" ht="16.5" customHeight="1">
      <c r="A4" s="7" t="s">
        <v>11</v>
      </c>
      <c r="B4" s="7" t="s">
        <v>9</v>
      </c>
      <c r="C4" s="7" t="s">
        <v>10</v>
      </c>
      <c r="D4" s="7" t="s">
        <v>12</v>
      </c>
      <c r="E4" s="7" t="s">
        <v>13</v>
      </c>
      <c r="F4" s="7" t="s">
        <v>14</v>
      </c>
      <c r="G4" s="7" t="s">
        <v>15</v>
      </c>
      <c r="H4" s="230" t="s">
        <v>196</v>
      </c>
      <c r="I4" s="231"/>
      <c r="J4" s="230" t="s">
        <v>197</v>
      </c>
      <c r="K4" s="231"/>
      <c r="L4" s="230" t="s">
        <v>198</v>
      </c>
      <c r="M4" s="231"/>
      <c r="N4" s="230" t="s">
        <v>199</v>
      </c>
      <c r="O4" s="231"/>
      <c r="P4" s="7" t="s">
        <v>24</v>
      </c>
      <c r="Q4" s="8"/>
      <c r="R4" s="8" t="s">
        <v>186</v>
      </c>
      <c r="S4" s="8" t="s">
        <v>187</v>
      </c>
      <c r="V4" s="10"/>
      <c r="W4" s="10"/>
      <c r="AB4" s="8" t="s">
        <v>50</v>
      </c>
      <c r="AC4" s="9" t="s">
        <v>25</v>
      </c>
      <c r="AD4" s="9" t="s">
        <v>179</v>
      </c>
      <c r="AE4" s="9" t="s">
        <v>193</v>
      </c>
      <c r="AF4" s="9" t="s">
        <v>194</v>
      </c>
      <c r="AG4" s="9" t="s">
        <v>192</v>
      </c>
      <c r="AH4" s="232" t="s">
        <v>161</v>
      </c>
      <c r="AI4" s="232"/>
      <c r="AJ4" s="232"/>
      <c r="AK4" s="232"/>
      <c r="AL4" s="232" t="s">
        <v>162</v>
      </c>
      <c r="AM4" s="232"/>
      <c r="AN4" s="232"/>
      <c r="AO4" s="232"/>
      <c r="AQ4" s="232" t="s">
        <v>165</v>
      </c>
      <c r="AR4" s="232"/>
      <c r="AS4" s="232"/>
      <c r="AT4" s="232"/>
    </row>
    <row r="5" spans="1:48" ht="16.5" customHeight="1">
      <c r="A5" s="2" t="s">
        <v>48</v>
      </c>
      <c r="H5" s="109" t="s">
        <v>132</v>
      </c>
      <c r="I5" s="7" t="s">
        <v>266</v>
      </c>
      <c r="J5" s="109" t="s">
        <v>132</v>
      </c>
      <c r="K5" s="7" t="s">
        <v>266</v>
      </c>
      <c r="L5" s="109" t="s">
        <v>132</v>
      </c>
      <c r="M5" s="7" t="s">
        <v>266</v>
      </c>
      <c r="N5" s="109" t="s">
        <v>132</v>
      </c>
      <c r="O5" s="7" t="s">
        <v>266</v>
      </c>
      <c r="P5" s="120"/>
      <c r="Y5" s="4">
        <v>0</v>
      </c>
      <c r="AH5" s="120" t="s">
        <v>51</v>
      </c>
      <c r="AI5" s="120" t="s">
        <v>52</v>
      </c>
      <c r="AJ5" s="120" t="s">
        <v>53</v>
      </c>
      <c r="AK5" s="120" t="s">
        <v>54</v>
      </c>
      <c r="AL5" s="120" t="s">
        <v>51</v>
      </c>
      <c r="AM5" s="120" t="s">
        <v>52</v>
      </c>
      <c r="AN5" s="120" t="s">
        <v>53</v>
      </c>
      <c r="AO5" s="120" t="s">
        <v>54</v>
      </c>
      <c r="AQ5" s="7" t="s">
        <v>51</v>
      </c>
      <c r="AR5" s="7" t="s">
        <v>52</v>
      </c>
      <c r="AS5" s="7" t="s">
        <v>53</v>
      </c>
      <c r="AT5" s="7" t="s">
        <v>54</v>
      </c>
      <c r="AU5" s="4" t="s">
        <v>267</v>
      </c>
      <c r="AV5" s="4" t="s">
        <v>268</v>
      </c>
    </row>
    <row r="6" spans="1:48" ht="16.5" customHeight="1">
      <c r="A6" s="7" t="str">
        <f>IF(B6="","",1)</f>
        <v/>
      </c>
      <c r="B6" s="81"/>
      <c r="C6" s="82"/>
      <c r="D6" s="83"/>
      <c r="E6" s="83"/>
      <c r="F6" s="83"/>
      <c r="G6" s="83"/>
      <c r="H6" s="126"/>
      <c r="I6" s="113"/>
      <c r="J6" s="126"/>
      <c r="K6" s="113"/>
      <c r="L6" s="126"/>
      <c r="M6" s="113"/>
      <c r="N6" s="126"/>
      <c r="O6" s="113"/>
      <c r="P6" s="7" t="str">
        <f>IF(B6="","",YEAR(申込書!$C$60)-YEAR(申込一覧表!B6))</f>
        <v/>
      </c>
      <c r="Q6" s="11"/>
      <c r="R6" s="12">
        <f t="shared" ref="R6:R45" si="0">IF(H6="",0,IF(H6=J6,1,0))</f>
        <v>0</v>
      </c>
      <c r="S6" s="12">
        <f t="shared" ref="S6:S45" si="1">IF(L6="",0,IF(L6=N6,1,0))</f>
        <v>0</v>
      </c>
      <c r="T6" s="4" t="str">
        <f t="shared" ref="T6:T45" si="2">TRIM(D6)</f>
        <v/>
      </c>
      <c r="U6" s="4" t="str">
        <f t="shared" ref="U6:U45" si="3">TRIM(E6)</f>
        <v/>
      </c>
      <c r="V6" s="23" t="s">
        <v>202</v>
      </c>
      <c r="W6" s="6">
        <v>1</v>
      </c>
      <c r="X6" s="4">
        <f t="shared" ref="X6:X45" si="4">LEN(T6)+LEN(U6)</f>
        <v>0</v>
      </c>
      <c r="Y6" s="4">
        <f>Y5+IF(AA6="",0,1)</f>
        <v>0</v>
      </c>
      <c r="Z6" s="4" t="str">
        <f>IF(AA6="","",Y6)</f>
        <v/>
      </c>
      <c r="AA6" s="4" t="str">
        <f t="shared" ref="AA6:AA45" si="5">T6&amp;IF(OR(X6&gt;4,X6=0),"",REPT("  ",5-X6))&amp;U6</f>
        <v/>
      </c>
      <c r="AB6" s="12">
        <f>COUNTA(I6,K6,M6,O6)</f>
        <v>0</v>
      </c>
      <c r="AC6" s="4" t="str">
        <f t="shared" ref="AC6:AC45" si="6">IF(P6="","",IF(P6&lt;25,18,P6-MOD(P6,5)))</f>
        <v/>
      </c>
      <c r="AD6" s="4">
        <v>0</v>
      </c>
      <c r="AE6" s="4" t="str">
        <f t="shared" ref="AE6:AE45" si="7">F6&amp;" "&amp;G6</f>
        <v xml:space="preserve"> </v>
      </c>
      <c r="AF6" s="4" t="str">
        <f t="shared" ref="AF6:AF45" si="8">T6&amp;"  "&amp;U6</f>
        <v xml:space="preserve">  </v>
      </c>
      <c r="AG6" s="4" t="str">
        <f>P6</f>
        <v/>
      </c>
      <c r="AH6" s="4" t="str">
        <f>IF(H6="","",VLOOKUP(H6,$V$5:$W$12,2,0))</f>
        <v/>
      </c>
      <c r="AI6" s="4" t="str">
        <f t="shared" ref="AI6:AI45" si="9">IF(J6="","",VLOOKUP(J6,$V$6:$W$12,2,0))</f>
        <v/>
      </c>
      <c r="AJ6" s="4" t="str">
        <f>IF(L6="","",VLOOKUP(L6,$V$5:$W$12,2,0))</f>
        <v/>
      </c>
      <c r="AK6" s="4" t="str">
        <f>IF(N6="","",VLOOKUP(N6,$V$5:$W$12,2,0))</f>
        <v/>
      </c>
      <c r="AL6" s="4" t="str">
        <f>IF(H6="","",VALUE(LEFT(H6,4)))</f>
        <v/>
      </c>
      <c r="AM6" s="4" t="str">
        <f>IF(J6="","",VALUE(LEFT(J6,4)))</f>
        <v/>
      </c>
      <c r="AN6" s="4" t="str">
        <f>IF(L6="","",VALUE(LEFT(L6,4)))</f>
        <v/>
      </c>
      <c r="AO6" s="4" t="str">
        <f>IF(N6="","",VALUE(LEFT(N6,4)))</f>
        <v/>
      </c>
      <c r="AP6" s="4">
        <f t="shared" ref="AP6:AP45" si="10">IF(C6="100歳",1,0)</f>
        <v>0</v>
      </c>
      <c r="AQ6" s="4" t="str">
        <f>IF(I6="","999:99.99"," "&amp;LEFT(RIGHT("  "&amp;TEXT(I6,"0.00"),8),3)&amp;":"&amp;RIGHT(TEXT(I6,"0.00"),5))</f>
        <v>999:99.99</v>
      </c>
      <c r="AR6" s="4" t="str">
        <f>IF(K6="","999:99.99"," "&amp;LEFT(RIGHT("  "&amp;TEXT(K6,"0.00"),8),3)&amp;":"&amp;RIGHT(TEXT(K6,"0.00"),5))</f>
        <v>999:99.99</v>
      </c>
      <c r="AS6" s="4" t="str">
        <f>IF(M6="","999:99.99"," "&amp;LEFT(RIGHT("  "&amp;TEXT(M6,"0.00"),8),3)&amp;":"&amp;RIGHT(TEXT(M6,"0.00"),5))</f>
        <v>999:99.99</v>
      </c>
      <c r="AT6" s="4" t="str">
        <f>IF(O6="","999:99.99"," "&amp;LEFT(RIGHT("  "&amp;TEXT(O6,"0.00"),8),3)&amp;":"&amp;RIGHT(TEXT(O6,"0.00"),5))</f>
        <v>999:99.99</v>
      </c>
      <c r="AU6" s="4" t="str">
        <f>IF(AH6="","",COUNT(AH6))</f>
        <v/>
      </c>
      <c r="AV6" s="4" t="str">
        <f>IF(AI6="","",COUNT(AI6:AK6))</f>
        <v/>
      </c>
    </row>
    <row r="7" spans="1:48" ht="16.5" customHeight="1">
      <c r="A7" s="7" t="str">
        <f t="shared" ref="A7:A45" si="11">IF(B7="","",A6+1)</f>
        <v/>
      </c>
      <c r="B7" s="81"/>
      <c r="C7" s="82"/>
      <c r="D7" s="83"/>
      <c r="E7" s="83"/>
      <c r="F7" s="83"/>
      <c r="G7" s="83"/>
      <c r="H7" s="126"/>
      <c r="I7" s="113"/>
      <c r="J7" s="126"/>
      <c r="K7" s="113"/>
      <c r="L7" s="126"/>
      <c r="M7" s="113"/>
      <c r="N7" s="126"/>
      <c r="O7" s="113"/>
      <c r="P7" s="7" t="str">
        <f>IF(B7="","",YEAR(申込書!$C$60)-YEAR(申込一覧表!B7))</f>
        <v/>
      </c>
      <c r="Q7" s="11"/>
      <c r="R7" s="12">
        <f t="shared" si="0"/>
        <v>0</v>
      </c>
      <c r="S7" s="12">
        <f t="shared" si="1"/>
        <v>0</v>
      </c>
      <c r="T7" s="4" t="str">
        <f t="shared" si="2"/>
        <v/>
      </c>
      <c r="U7" s="4" t="str">
        <f t="shared" si="3"/>
        <v/>
      </c>
      <c r="V7" s="24" t="s">
        <v>200</v>
      </c>
      <c r="W7" s="6">
        <v>1</v>
      </c>
      <c r="X7" s="4">
        <f t="shared" si="4"/>
        <v>0</v>
      </c>
      <c r="Y7" s="4">
        <f t="shared" ref="Y7:Y70" si="12">Y6+IF(AA7="",0,1)</f>
        <v>0</v>
      </c>
      <c r="Z7" s="4" t="str">
        <f t="shared" ref="Z7:Z70" si="13">IF(AA7="","",Y7)</f>
        <v/>
      </c>
      <c r="AA7" s="4" t="str">
        <f t="shared" si="5"/>
        <v/>
      </c>
      <c r="AB7" s="12">
        <f t="shared" ref="AB7:AB45" si="14">COUNTA(I7,K7,M7,O7)</f>
        <v>0</v>
      </c>
      <c r="AC7" s="4" t="str">
        <f t="shared" si="6"/>
        <v/>
      </c>
      <c r="AD7" s="4">
        <v>0</v>
      </c>
      <c r="AE7" s="4" t="str">
        <f t="shared" si="7"/>
        <v xml:space="preserve"> </v>
      </c>
      <c r="AF7" s="4" t="str">
        <f t="shared" si="8"/>
        <v xml:space="preserve">  </v>
      </c>
      <c r="AG7" s="4" t="str">
        <f t="shared" ref="AG7:AG45" si="15">P7</f>
        <v/>
      </c>
      <c r="AH7" s="4" t="str">
        <f t="shared" ref="AH7:AH46" si="16">IF(H7="","",VLOOKUP(H7,$V$6:$W$12,2,0))</f>
        <v/>
      </c>
      <c r="AI7" s="4" t="str">
        <f t="shared" si="9"/>
        <v/>
      </c>
      <c r="AJ7" s="4" t="str">
        <f t="shared" ref="AJ7:AJ45" si="17">IF(L7="","",VLOOKUP(L7,$V$5:$W$12,2,0))</f>
        <v/>
      </c>
      <c r="AK7" s="4" t="str">
        <f t="shared" ref="AK7:AK45" si="18">IF(N7="","",VLOOKUP(N7,$V$5:$W$12,2,0))</f>
        <v/>
      </c>
      <c r="AL7" s="4" t="str">
        <f t="shared" ref="AL7:AL45" si="19">IF(H7="","",VALUE(LEFT(H7,4)))</f>
        <v/>
      </c>
      <c r="AM7" s="4" t="str">
        <f t="shared" ref="AM7:AM45" si="20">IF(J7="","",VALUE(LEFT(J7,4)))</f>
        <v/>
      </c>
      <c r="AN7" s="4" t="str">
        <f t="shared" ref="AN7:AN45" si="21">IF(L7="","",VALUE(LEFT(L7,4)))</f>
        <v/>
      </c>
      <c r="AO7" s="4" t="str">
        <f t="shared" ref="AO7:AO45" si="22">IF(N7="","",VALUE(LEFT(N7,4)))</f>
        <v/>
      </c>
      <c r="AP7" s="4">
        <f t="shared" si="10"/>
        <v>0</v>
      </c>
      <c r="AQ7" s="4" t="str">
        <f t="shared" ref="AQ7:AQ45" si="23">IF(I7="","999:99.99"," "&amp;LEFT(RIGHT("  "&amp;TEXT(I7,"0.00"),8),3)&amp;":"&amp;RIGHT(TEXT(I7,"0.00"),5))</f>
        <v>999:99.99</v>
      </c>
      <c r="AR7" s="4" t="str">
        <f t="shared" ref="AR7:AR45" si="24">IF(K7="","999:99.99"," "&amp;LEFT(RIGHT("  "&amp;TEXT(K7,"0.00"),8),3)&amp;":"&amp;RIGHT(TEXT(K7,"0.00"),5))</f>
        <v>999:99.99</v>
      </c>
      <c r="AS7" s="4" t="str">
        <f t="shared" ref="AS7:AS45" si="25">IF(M7="","999:99.99"," "&amp;LEFT(RIGHT("  "&amp;TEXT(M7,"0.00"),8),3)&amp;":"&amp;RIGHT(TEXT(M7,"0.00"),5))</f>
        <v>999:99.99</v>
      </c>
      <c r="AT7" s="4" t="str">
        <f t="shared" ref="AT7:AT45" si="26">IF(O7="","999:99.99"," "&amp;LEFT(RIGHT("  "&amp;TEXT(O7,"0.00"),8),3)&amp;":"&amp;RIGHT(TEXT(O7,"0.00"),5))</f>
        <v>999:99.99</v>
      </c>
      <c r="AU7" s="4" t="str">
        <f t="shared" ref="AU7:AU70" si="27">IF(AH7="","",COUNT(AH7))</f>
        <v/>
      </c>
      <c r="AV7" s="4" t="str">
        <f>IF(AI7="","",COUNT(AI7:AK7))</f>
        <v/>
      </c>
    </row>
    <row r="8" spans="1:48" ht="16.5" customHeight="1">
      <c r="A8" s="7" t="str">
        <f t="shared" si="11"/>
        <v/>
      </c>
      <c r="B8" s="81"/>
      <c r="C8" s="82"/>
      <c r="D8" s="83"/>
      <c r="E8" s="83"/>
      <c r="F8" s="83"/>
      <c r="G8" s="83"/>
      <c r="H8" s="126"/>
      <c r="I8" s="113"/>
      <c r="J8" s="126"/>
      <c r="K8" s="113"/>
      <c r="L8" s="126"/>
      <c r="M8" s="113"/>
      <c r="N8" s="126"/>
      <c r="O8" s="113"/>
      <c r="P8" s="7" t="str">
        <f>IF(B8="","",YEAR(申込書!$C$60)-YEAR(申込一覧表!B8))</f>
        <v/>
      </c>
      <c r="Q8" s="11"/>
      <c r="R8" s="12">
        <f t="shared" si="0"/>
        <v>0</v>
      </c>
      <c r="S8" s="12">
        <f t="shared" si="1"/>
        <v>0</v>
      </c>
      <c r="T8" s="4" t="str">
        <f t="shared" si="2"/>
        <v/>
      </c>
      <c r="U8" s="4" t="str">
        <f t="shared" si="3"/>
        <v/>
      </c>
      <c r="V8" s="24" t="s">
        <v>201</v>
      </c>
      <c r="W8" s="6">
        <v>1</v>
      </c>
      <c r="X8" s="4">
        <f t="shared" si="4"/>
        <v>0</v>
      </c>
      <c r="Y8" s="4">
        <f t="shared" si="12"/>
        <v>0</v>
      </c>
      <c r="Z8" s="4" t="str">
        <f t="shared" si="13"/>
        <v/>
      </c>
      <c r="AA8" s="4" t="str">
        <f t="shared" si="5"/>
        <v/>
      </c>
      <c r="AB8" s="12">
        <f t="shared" si="14"/>
        <v>0</v>
      </c>
      <c r="AC8" s="4" t="str">
        <f t="shared" si="6"/>
        <v/>
      </c>
      <c r="AD8" s="4">
        <v>0</v>
      </c>
      <c r="AE8" s="4" t="str">
        <f t="shared" si="7"/>
        <v xml:space="preserve"> </v>
      </c>
      <c r="AF8" s="4" t="str">
        <f t="shared" si="8"/>
        <v xml:space="preserve">  </v>
      </c>
      <c r="AG8" s="4" t="str">
        <f t="shared" si="15"/>
        <v/>
      </c>
      <c r="AH8" s="4" t="str">
        <f t="shared" si="16"/>
        <v/>
      </c>
      <c r="AI8" s="4" t="str">
        <f t="shared" si="9"/>
        <v/>
      </c>
      <c r="AJ8" s="4" t="str">
        <f t="shared" si="17"/>
        <v/>
      </c>
      <c r="AK8" s="4" t="str">
        <f t="shared" si="18"/>
        <v/>
      </c>
      <c r="AL8" s="4" t="str">
        <f t="shared" si="19"/>
        <v/>
      </c>
      <c r="AM8" s="4" t="str">
        <f t="shared" si="20"/>
        <v/>
      </c>
      <c r="AN8" s="4" t="str">
        <f t="shared" si="21"/>
        <v/>
      </c>
      <c r="AO8" s="4" t="str">
        <f t="shared" si="22"/>
        <v/>
      </c>
      <c r="AP8" s="4">
        <f t="shared" si="10"/>
        <v>0</v>
      </c>
      <c r="AQ8" s="4" t="str">
        <f t="shared" si="23"/>
        <v>999:99.99</v>
      </c>
      <c r="AR8" s="4" t="str">
        <f t="shared" si="24"/>
        <v>999:99.99</v>
      </c>
      <c r="AS8" s="4" t="str">
        <f t="shared" si="25"/>
        <v>999:99.99</v>
      </c>
      <c r="AT8" s="4" t="str">
        <f t="shared" si="26"/>
        <v>999:99.99</v>
      </c>
      <c r="AU8" s="4" t="str">
        <f t="shared" si="27"/>
        <v/>
      </c>
      <c r="AV8" s="4" t="str">
        <f>IF(AI8="","",COUNT(AI8:AK8))</f>
        <v/>
      </c>
    </row>
    <row r="9" spans="1:48" ht="16.5" customHeight="1">
      <c r="A9" s="7" t="str">
        <f t="shared" si="11"/>
        <v/>
      </c>
      <c r="B9" s="81"/>
      <c r="C9" s="82"/>
      <c r="D9" s="83"/>
      <c r="E9" s="83"/>
      <c r="F9" s="83"/>
      <c r="G9" s="83"/>
      <c r="H9" s="126"/>
      <c r="I9" s="113"/>
      <c r="J9" s="126"/>
      <c r="K9" s="113"/>
      <c r="L9" s="126"/>
      <c r="M9" s="113"/>
      <c r="N9" s="126"/>
      <c r="O9" s="113"/>
      <c r="P9" s="7" t="str">
        <f>IF(B9="","",YEAR(申込書!$C$60)-YEAR(申込一覧表!B9))</f>
        <v/>
      </c>
      <c r="Q9" s="11"/>
      <c r="R9" s="12">
        <f t="shared" si="0"/>
        <v>0</v>
      </c>
      <c r="S9" s="12">
        <f t="shared" si="1"/>
        <v>0</v>
      </c>
      <c r="T9" s="4" t="str">
        <f t="shared" si="2"/>
        <v/>
      </c>
      <c r="U9" s="4" t="str">
        <f t="shared" si="3"/>
        <v/>
      </c>
      <c r="V9" s="24" t="s">
        <v>203</v>
      </c>
      <c r="W9" s="6">
        <v>5</v>
      </c>
      <c r="X9" s="4">
        <f t="shared" si="4"/>
        <v>0</v>
      </c>
      <c r="Y9" s="4">
        <f t="shared" si="12"/>
        <v>0</v>
      </c>
      <c r="Z9" s="4" t="str">
        <f t="shared" si="13"/>
        <v/>
      </c>
      <c r="AA9" s="4" t="str">
        <f t="shared" si="5"/>
        <v/>
      </c>
      <c r="AB9" s="12">
        <f t="shared" si="14"/>
        <v>0</v>
      </c>
      <c r="AC9" s="4" t="str">
        <f t="shared" si="6"/>
        <v/>
      </c>
      <c r="AD9" s="4">
        <v>0</v>
      </c>
      <c r="AE9" s="4" t="str">
        <f t="shared" si="7"/>
        <v xml:space="preserve"> </v>
      </c>
      <c r="AF9" s="4" t="str">
        <f t="shared" si="8"/>
        <v xml:space="preserve">  </v>
      </c>
      <c r="AG9" s="4" t="str">
        <f t="shared" si="15"/>
        <v/>
      </c>
      <c r="AH9" s="4" t="str">
        <f t="shared" si="16"/>
        <v/>
      </c>
      <c r="AI9" s="4" t="str">
        <f t="shared" si="9"/>
        <v/>
      </c>
      <c r="AJ9" s="4" t="str">
        <f t="shared" si="17"/>
        <v/>
      </c>
      <c r="AK9" s="4" t="str">
        <f t="shared" si="18"/>
        <v/>
      </c>
      <c r="AL9" s="4" t="str">
        <f t="shared" si="19"/>
        <v/>
      </c>
      <c r="AM9" s="4" t="str">
        <f t="shared" si="20"/>
        <v/>
      </c>
      <c r="AN9" s="4" t="str">
        <f t="shared" si="21"/>
        <v/>
      </c>
      <c r="AO9" s="4" t="str">
        <f t="shared" si="22"/>
        <v/>
      </c>
      <c r="AP9" s="4">
        <f t="shared" si="10"/>
        <v>0</v>
      </c>
      <c r="AQ9" s="4" t="str">
        <f t="shared" si="23"/>
        <v>999:99.99</v>
      </c>
      <c r="AR9" s="4" t="str">
        <f t="shared" si="24"/>
        <v>999:99.99</v>
      </c>
      <c r="AS9" s="4" t="str">
        <f t="shared" si="25"/>
        <v>999:99.99</v>
      </c>
      <c r="AT9" s="4" t="str">
        <f t="shared" si="26"/>
        <v>999:99.99</v>
      </c>
      <c r="AU9" s="4" t="str">
        <f t="shared" si="27"/>
        <v/>
      </c>
      <c r="AV9" s="4" t="str">
        <f t="shared" ref="AV9:AV72" si="28">IF(AI9="","",COUNT(AI9:AK9))</f>
        <v/>
      </c>
    </row>
    <row r="10" spans="1:48" ht="16.5" customHeight="1">
      <c r="A10" s="7" t="str">
        <f t="shared" si="11"/>
        <v/>
      </c>
      <c r="B10" s="81"/>
      <c r="C10" s="82"/>
      <c r="D10" s="83"/>
      <c r="E10" s="83"/>
      <c r="F10" s="83"/>
      <c r="G10" s="83"/>
      <c r="H10" s="126"/>
      <c r="I10" s="113"/>
      <c r="J10" s="126"/>
      <c r="K10" s="113"/>
      <c r="L10" s="126"/>
      <c r="M10" s="113"/>
      <c r="N10" s="126"/>
      <c r="O10" s="113"/>
      <c r="P10" s="7" t="str">
        <f>IF(B10="","",YEAR(申込書!$C$60)-YEAR(申込一覧表!B10))</f>
        <v/>
      </c>
      <c r="Q10" s="11"/>
      <c r="R10" s="12">
        <f t="shared" si="0"/>
        <v>0</v>
      </c>
      <c r="S10" s="12">
        <f t="shared" si="1"/>
        <v>0</v>
      </c>
      <c r="T10" s="4" t="str">
        <f t="shared" si="2"/>
        <v/>
      </c>
      <c r="U10" s="4" t="str">
        <f t="shared" si="3"/>
        <v/>
      </c>
      <c r="V10" s="24"/>
      <c r="W10" s="6">
        <v>5</v>
      </c>
      <c r="X10" s="4">
        <f t="shared" si="4"/>
        <v>0</v>
      </c>
      <c r="Y10" s="4">
        <f t="shared" si="12"/>
        <v>0</v>
      </c>
      <c r="Z10" s="4" t="str">
        <f t="shared" si="13"/>
        <v/>
      </c>
      <c r="AA10" s="4" t="str">
        <f t="shared" si="5"/>
        <v/>
      </c>
      <c r="AB10" s="12">
        <f t="shared" si="14"/>
        <v>0</v>
      </c>
      <c r="AC10" s="4" t="str">
        <f t="shared" si="6"/>
        <v/>
      </c>
      <c r="AD10" s="4">
        <v>0</v>
      </c>
      <c r="AE10" s="4" t="str">
        <f t="shared" si="7"/>
        <v xml:space="preserve"> </v>
      </c>
      <c r="AF10" s="4" t="str">
        <f t="shared" si="8"/>
        <v xml:space="preserve">  </v>
      </c>
      <c r="AG10" s="4" t="str">
        <f t="shared" si="15"/>
        <v/>
      </c>
      <c r="AH10" s="4" t="str">
        <f t="shared" si="16"/>
        <v/>
      </c>
      <c r="AI10" s="4" t="str">
        <f t="shared" si="9"/>
        <v/>
      </c>
      <c r="AJ10" s="4" t="str">
        <f t="shared" si="17"/>
        <v/>
      </c>
      <c r="AK10" s="4" t="str">
        <f t="shared" si="18"/>
        <v/>
      </c>
      <c r="AL10" s="4" t="str">
        <f t="shared" si="19"/>
        <v/>
      </c>
      <c r="AM10" s="4" t="str">
        <f t="shared" si="20"/>
        <v/>
      </c>
      <c r="AN10" s="4" t="str">
        <f t="shared" si="21"/>
        <v/>
      </c>
      <c r="AO10" s="4" t="str">
        <f t="shared" si="22"/>
        <v/>
      </c>
      <c r="AP10" s="4">
        <f t="shared" si="10"/>
        <v>0</v>
      </c>
      <c r="AQ10" s="4" t="str">
        <f t="shared" si="23"/>
        <v>999:99.99</v>
      </c>
      <c r="AR10" s="4" t="str">
        <f t="shared" si="24"/>
        <v>999:99.99</v>
      </c>
      <c r="AS10" s="4" t="str">
        <f t="shared" si="25"/>
        <v>999:99.99</v>
      </c>
      <c r="AT10" s="4" t="str">
        <f t="shared" si="26"/>
        <v>999:99.99</v>
      </c>
      <c r="AU10" s="4" t="str">
        <f t="shared" si="27"/>
        <v/>
      </c>
      <c r="AV10" s="4" t="str">
        <f t="shared" si="28"/>
        <v/>
      </c>
    </row>
    <row r="11" spans="1:48" ht="16.5" customHeight="1">
      <c r="A11" s="7" t="str">
        <f t="shared" si="11"/>
        <v/>
      </c>
      <c r="B11" s="81"/>
      <c r="C11" s="82"/>
      <c r="D11" s="83"/>
      <c r="E11" s="83"/>
      <c r="F11" s="83"/>
      <c r="G11" s="83"/>
      <c r="H11" s="126"/>
      <c r="I11" s="113"/>
      <c r="J11" s="126"/>
      <c r="K11" s="113"/>
      <c r="L11" s="126"/>
      <c r="M11" s="113"/>
      <c r="N11" s="126"/>
      <c r="O11" s="113"/>
      <c r="P11" s="7" t="str">
        <f>IF(B11="","",YEAR(申込書!$C$60)-YEAR(申込一覧表!B11))</f>
        <v/>
      </c>
      <c r="Q11" s="11"/>
      <c r="R11" s="12">
        <f t="shared" si="0"/>
        <v>0</v>
      </c>
      <c r="S11" s="12">
        <f t="shared" si="1"/>
        <v>0</v>
      </c>
      <c r="T11" s="4" t="str">
        <f t="shared" si="2"/>
        <v/>
      </c>
      <c r="U11" s="4" t="str">
        <f t="shared" si="3"/>
        <v/>
      </c>
      <c r="V11" s="24"/>
      <c r="W11">
        <v>1</v>
      </c>
      <c r="X11" s="4">
        <f t="shared" si="4"/>
        <v>0</v>
      </c>
      <c r="Y11" s="4">
        <f t="shared" si="12"/>
        <v>0</v>
      </c>
      <c r="Z11" s="4" t="str">
        <f t="shared" si="13"/>
        <v/>
      </c>
      <c r="AA11" s="4" t="str">
        <f t="shared" si="5"/>
        <v/>
      </c>
      <c r="AB11" s="12">
        <f t="shared" si="14"/>
        <v>0</v>
      </c>
      <c r="AC11" s="4" t="str">
        <f t="shared" si="6"/>
        <v/>
      </c>
      <c r="AD11" s="4">
        <v>0</v>
      </c>
      <c r="AE11" s="4" t="str">
        <f t="shared" si="7"/>
        <v xml:space="preserve"> </v>
      </c>
      <c r="AF11" s="4" t="str">
        <f t="shared" si="8"/>
        <v xml:space="preserve">  </v>
      </c>
      <c r="AG11" s="4" t="str">
        <f t="shared" si="15"/>
        <v/>
      </c>
      <c r="AH11" s="4" t="str">
        <f t="shared" si="16"/>
        <v/>
      </c>
      <c r="AI11" s="4" t="str">
        <f t="shared" si="9"/>
        <v/>
      </c>
      <c r="AJ11" s="4" t="str">
        <f t="shared" si="17"/>
        <v/>
      </c>
      <c r="AK11" s="4" t="str">
        <f t="shared" si="18"/>
        <v/>
      </c>
      <c r="AL11" s="4" t="str">
        <f t="shared" si="19"/>
        <v/>
      </c>
      <c r="AM11" s="4" t="str">
        <f t="shared" si="20"/>
        <v/>
      </c>
      <c r="AN11" s="4" t="str">
        <f t="shared" si="21"/>
        <v/>
      </c>
      <c r="AO11" s="4" t="str">
        <f t="shared" si="22"/>
        <v/>
      </c>
      <c r="AP11" s="4">
        <f t="shared" si="10"/>
        <v>0</v>
      </c>
      <c r="AQ11" s="4" t="str">
        <f t="shared" si="23"/>
        <v>999:99.99</v>
      </c>
      <c r="AR11" s="4" t="str">
        <f t="shared" si="24"/>
        <v>999:99.99</v>
      </c>
      <c r="AS11" s="4" t="str">
        <f t="shared" si="25"/>
        <v>999:99.99</v>
      </c>
      <c r="AT11" s="4" t="str">
        <f t="shared" si="26"/>
        <v>999:99.99</v>
      </c>
      <c r="AU11" s="4" t="str">
        <f t="shared" si="27"/>
        <v/>
      </c>
      <c r="AV11" s="4" t="str">
        <f t="shared" si="28"/>
        <v/>
      </c>
    </row>
    <row r="12" spans="1:48" ht="16.5" customHeight="1">
      <c r="A12" s="7" t="str">
        <f t="shared" si="11"/>
        <v/>
      </c>
      <c r="B12" s="81"/>
      <c r="C12" s="82"/>
      <c r="D12" s="83"/>
      <c r="E12" s="83"/>
      <c r="F12" s="83"/>
      <c r="G12" s="83"/>
      <c r="H12" s="126"/>
      <c r="I12" s="113"/>
      <c r="J12" s="126"/>
      <c r="K12" s="113"/>
      <c r="L12" s="126"/>
      <c r="M12" s="113"/>
      <c r="N12" s="126"/>
      <c r="O12" s="113"/>
      <c r="P12" s="7" t="str">
        <f>IF(B12="","",YEAR(申込書!$C$60)-YEAR(申込一覧表!B12))</f>
        <v/>
      </c>
      <c r="Q12" s="11"/>
      <c r="R12" s="12">
        <f t="shared" si="0"/>
        <v>0</v>
      </c>
      <c r="S12" s="12">
        <f t="shared" si="1"/>
        <v>0</v>
      </c>
      <c r="T12" s="4" t="str">
        <f t="shared" si="2"/>
        <v/>
      </c>
      <c r="U12" s="4" t="str">
        <f t="shared" si="3"/>
        <v/>
      </c>
      <c r="V12" s="31"/>
      <c r="W12">
        <v>3</v>
      </c>
      <c r="X12" s="4">
        <f t="shared" si="4"/>
        <v>0</v>
      </c>
      <c r="Y12" s="4">
        <f t="shared" si="12"/>
        <v>0</v>
      </c>
      <c r="Z12" s="4" t="str">
        <f t="shared" si="13"/>
        <v/>
      </c>
      <c r="AA12" s="4" t="str">
        <f t="shared" si="5"/>
        <v/>
      </c>
      <c r="AB12" s="12">
        <f t="shared" si="14"/>
        <v>0</v>
      </c>
      <c r="AC12" s="4" t="str">
        <f t="shared" si="6"/>
        <v/>
      </c>
      <c r="AD12" s="4">
        <v>0</v>
      </c>
      <c r="AE12" s="4" t="str">
        <f t="shared" si="7"/>
        <v xml:space="preserve"> </v>
      </c>
      <c r="AF12" s="4" t="str">
        <f t="shared" si="8"/>
        <v xml:space="preserve">  </v>
      </c>
      <c r="AG12" s="4" t="str">
        <f t="shared" si="15"/>
        <v/>
      </c>
      <c r="AH12" s="4" t="str">
        <f t="shared" si="16"/>
        <v/>
      </c>
      <c r="AI12" s="4" t="str">
        <f t="shared" si="9"/>
        <v/>
      </c>
      <c r="AJ12" s="4" t="str">
        <f t="shared" si="17"/>
        <v/>
      </c>
      <c r="AK12" s="4" t="str">
        <f t="shared" si="18"/>
        <v/>
      </c>
      <c r="AL12" s="4" t="str">
        <f t="shared" si="19"/>
        <v/>
      </c>
      <c r="AM12" s="4" t="str">
        <f t="shared" si="20"/>
        <v/>
      </c>
      <c r="AN12" s="4" t="str">
        <f t="shared" si="21"/>
        <v/>
      </c>
      <c r="AO12" s="4" t="str">
        <f t="shared" si="22"/>
        <v/>
      </c>
      <c r="AP12" s="4">
        <f t="shared" si="10"/>
        <v>0</v>
      </c>
      <c r="AQ12" s="4" t="str">
        <f t="shared" si="23"/>
        <v>999:99.99</v>
      </c>
      <c r="AR12" s="4" t="str">
        <f t="shared" si="24"/>
        <v>999:99.99</v>
      </c>
      <c r="AS12" s="4" t="str">
        <f t="shared" si="25"/>
        <v>999:99.99</v>
      </c>
      <c r="AT12" s="4" t="str">
        <f t="shared" si="26"/>
        <v>999:99.99</v>
      </c>
      <c r="AU12" s="4" t="str">
        <f t="shared" si="27"/>
        <v/>
      </c>
      <c r="AV12" s="4" t="str">
        <f t="shared" si="28"/>
        <v/>
      </c>
    </row>
    <row r="13" spans="1:48" ht="16.5" customHeight="1">
      <c r="A13" s="7" t="str">
        <f t="shared" si="11"/>
        <v/>
      </c>
      <c r="B13" s="81"/>
      <c r="C13" s="82"/>
      <c r="D13" s="83"/>
      <c r="E13" s="83"/>
      <c r="F13" s="83"/>
      <c r="G13" s="83"/>
      <c r="H13" s="126"/>
      <c r="I13" s="113"/>
      <c r="J13" s="126"/>
      <c r="K13" s="113"/>
      <c r="L13" s="126"/>
      <c r="M13" s="113"/>
      <c r="N13" s="126"/>
      <c r="O13" s="113"/>
      <c r="P13" s="7" t="str">
        <f>IF(B13="","",YEAR(申込書!$C$60)-YEAR(申込一覧表!B13))</f>
        <v/>
      </c>
      <c r="Q13" s="11"/>
      <c r="R13" s="12">
        <f t="shared" si="0"/>
        <v>0</v>
      </c>
      <c r="S13" s="12">
        <f t="shared" si="1"/>
        <v>0</v>
      </c>
      <c r="T13" s="4" t="str">
        <f t="shared" si="2"/>
        <v/>
      </c>
      <c r="U13" s="4" t="str">
        <f t="shared" si="3"/>
        <v/>
      </c>
      <c r="X13" s="4">
        <f t="shared" si="4"/>
        <v>0</v>
      </c>
      <c r="Y13" s="4">
        <f t="shared" si="12"/>
        <v>0</v>
      </c>
      <c r="Z13" s="4" t="str">
        <f t="shared" si="13"/>
        <v/>
      </c>
      <c r="AA13" s="4" t="str">
        <f t="shared" si="5"/>
        <v/>
      </c>
      <c r="AB13" s="12">
        <f t="shared" si="14"/>
        <v>0</v>
      </c>
      <c r="AC13" s="4" t="str">
        <f t="shared" si="6"/>
        <v/>
      </c>
      <c r="AD13" s="4">
        <v>0</v>
      </c>
      <c r="AE13" s="4" t="str">
        <f t="shared" si="7"/>
        <v xml:space="preserve"> </v>
      </c>
      <c r="AF13" s="4" t="str">
        <f t="shared" si="8"/>
        <v xml:space="preserve">  </v>
      </c>
      <c r="AG13" s="4" t="str">
        <f t="shared" si="15"/>
        <v/>
      </c>
      <c r="AH13" s="4" t="str">
        <f t="shared" si="16"/>
        <v/>
      </c>
      <c r="AI13" s="4" t="str">
        <f t="shared" si="9"/>
        <v/>
      </c>
      <c r="AJ13" s="4" t="str">
        <f t="shared" si="17"/>
        <v/>
      </c>
      <c r="AK13" s="4" t="str">
        <f t="shared" si="18"/>
        <v/>
      </c>
      <c r="AL13" s="4" t="str">
        <f t="shared" si="19"/>
        <v/>
      </c>
      <c r="AM13" s="4" t="str">
        <f t="shared" si="20"/>
        <v/>
      </c>
      <c r="AN13" s="4" t="str">
        <f t="shared" si="21"/>
        <v/>
      </c>
      <c r="AO13" s="4" t="str">
        <f t="shared" si="22"/>
        <v/>
      </c>
      <c r="AP13" s="4">
        <f t="shared" si="10"/>
        <v>0</v>
      </c>
      <c r="AQ13" s="4" t="str">
        <f t="shared" si="23"/>
        <v>999:99.99</v>
      </c>
      <c r="AR13" s="4" t="str">
        <f t="shared" si="24"/>
        <v>999:99.99</v>
      </c>
      <c r="AS13" s="4" t="str">
        <f t="shared" si="25"/>
        <v>999:99.99</v>
      </c>
      <c r="AT13" s="4" t="str">
        <f t="shared" si="26"/>
        <v>999:99.99</v>
      </c>
      <c r="AU13" s="4" t="str">
        <f t="shared" si="27"/>
        <v/>
      </c>
      <c r="AV13" s="4" t="str">
        <f t="shared" si="28"/>
        <v/>
      </c>
    </row>
    <row r="14" spans="1:48" ht="16.5" customHeight="1">
      <c r="A14" s="7" t="str">
        <f t="shared" si="11"/>
        <v/>
      </c>
      <c r="B14" s="81"/>
      <c r="C14" s="82"/>
      <c r="D14" s="83"/>
      <c r="E14" s="83"/>
      <c r="F14" s="83"/>
      <c r="G14" s="83"/>
      <c r="H14" s="126"/>
      <c r="I14" s="113"/>
      <c r="J14" s="126"/>
      <c r="K14" s="113"/>
      <c r="L14" s="126"/>
      <c r="M14" s="113"/>
      <c r="N14" s="126"/>
      <c r="O14" s="113"/>
      <c r="P14" s="7" t="str">
        <f>IF(B14="","",YEAR(申込書!$C$60)-YEAR(申込一覧表!B14))</f>
        <v/>
      </c>
      <c r="Q14" s="11"/>
      <c r="R14" s="12">
        <f t="shared" si="0"/>
        <v>0</v>
      </c>
      <c r="S14" s="12">
        <f t="shared" si="1"/>
        <v>0</v>
      </c>
      <c r="T14" s="4" t="str">
        <f t="shared" si="2"/>
        <v/>
      </c>
      <c r="U14" s="4" t="str">
        <f t="shared" si="3"/>
        <v/>
      </c>
      <c r="V14" s="23"/>
      <c r="W14" s="6">
        <v>1</v>
      </c>
      <c r="X14" s="4">
        <f t="shared" si="4"/>
        <v>0</v>
      </c>
      <c r="Y14" s="4">
        <f t="shared" si="12"/>
        <v>0</v>
      </c>
      <c r="Z14" s="4" t="str">
        <f t="shared" si="13"/>
        <v/>
      </c>
      <c r="AA14" s="4" t="str">
        <f t="shared" si="5"/>
        <v/>
      </c>
      <c r="AB14" s="12">
        <f t="shared" si="14"/>
        <v>0</v>
      </c>
      <c r="AC14" s="4" t="str">
        <f t="shared" si="6"/>
        <v/>
      </c>
      <c r="AD14" s="4">
        <v>0</v>
      </c>
      <c r="AE14" s="4" t="str">
        <f t="shared" si="7"/>
        <v xml:space="preserve"> </v>
      </c>
      <c r="AF14" s="4" t="str">
        <f t="shared" si="8"/>
        <v xml:space="preserve">  </v>
      </c>
      <c r="AG14" s="4" t="str">
        <f t="shared" si="15"/>
        <v/>
      </c>
      <c r="AH14" s="4" t="str">
        <f t="shared" si="16"/>
        <v/>
      </c>
      <c r="AI14" s="4" t="str">
        <f t="shared" si="9"/>
        <v/>
      </c>
      <c r="AJ14" s="4" t="str">
        <f t="shared" si="17"/>
        <v/>
      </c>
      <c r="AK14" s="4" t="str">
        <f t="shared" si="18"/>
        <v/>
      </c>
      <c r="AL14" s="4" t="str">
        <f t="shared" si="19"/>
        <v/>
      </c>
      <c r="AM14" s="4" t="str">
        <f t="shared" si="20"/>
        <v/>
      </c>
      <c r="AN14" s="4" t="str">
        <f t="shared" si="21"/>
        <v/>
      </c>
      <c r="AO14" s="4" t="str">
        <f t="shared" si="22"/>
        <v/>
      </c>
      <c r="AP14" s="4">
        <f t="shared" si="10"/>
        <v>0</v>
      </c>
      <c r="AQ14" s="4" t="str">
        <f t="shared" si="23"/>
        <v>999:99.99</v>
      </c>
      <c r="AR14" s="4" t="str">
        <f t="shared" si="24"/>
        <v>999:99.99</v>
      </c>
      <c r="AS14" s="4" t="str">
        <f t="shared" si="25"/>
        <v>999:99.99</v>
      </c>
      <c r="AT14" s="4" t="str">
        <f t="shared" si="26"/>
        <v>999:99.99</v>
      </c>
      <c r="AU14" s="4" t="str">
        <f t="shared" si="27"/>
        <v/>
      </c>
      <c r="AV14" s="4" t="str">
        <f t="shared" si="28"/>
        <v/>
      </c>
    </row>
    <row r="15" spans="1:48" ht="16.5" customHeight="1">
      <c r="A15" s="7" t="str">
        <f t="shared" si="11"/>
        <v/>
      </c>
      <c r="B15" s="81"/>
      <c r="C15" s="82"/>
      <c r="D15" s="83"/>
      <c r="E15" s="83"/>
      <c r="F15" s="83"/>
      <c r="G15" s="83"/>
      <c r="H15" s="126"/>
      <c r="I15" s="113"/>
      <c r="J15" s="126"/>
      <c r="K15" s="113"/>
      <c r="L15" s="126"/>
      <c r="M15" s="113"/>
      <c r="N15" s="126"/>
      <c r="O15" s="113"/>
      <c r="P15" s="7" t="str">
        <f>IF(B15="","",YEAR(申込書!$C$60)-YEAR(申込一覧表!B15))</f>
        <v/>
      </c>
      <c r="Q15" s="11"/>
      <c r="R15" s="12">
        <f t="shared" si="0"/>
        <v>0</v>
      </c>
      <c r="S15" s="12">
        <f t="shared" si="1"/>
        <v>0</v>
      </c>
      <c r="T15" s="4" t="str">
        <f t="shared" si="2"/>
        <v/>
      </c>
      <c r="U15" s="4" t="str">
        <f t="shared" si="3"/>
        <v/>
      </c>
      <c r="V15" s="24"/>
      <c r="W15" s="6">
        <v>3</v>
      </c>
      <c r="X15" s="4">
        <f t="shared" si="4"/>
        <v>0</v>
      </c>
      <c r="Y15" s="4">
        <f t="shared" si="12"/>
        <v>0</v>
      </c>
      <c r="Z15" s="4" t="str">
        <f t="shared" si="13"/>
        <v/>
      </c>
      <c r="AA15" s="4" t="str">
        <f t="shared" si="5"/>
        <v/>
      </c>
      <c r="AB15" s="12">
        <f t="shared" si="14"/>
        <v>0</v>
      </c>
      <c r="AC15" s="4" t="str">
        <f t="shared" si="6"/>
        <v/>
      </c>
      <c r="AD15" s="4">
        <v>0</v>
      </c>
      <c r="AE15" s="4" t="str">
        <f t="shared" si="7"/>
        <v xml:space="preserve"> </v>
      </c>
      <c r="AF15" s="4" t="str">
        <f t="shared" si="8"/>
        <v xml:space="preserve">  </v>
      </c>
      <c r="AG15" s="4" t="str">
        <f t="shared" si="15"/>
        <v/>
      </c>
      <c r="AH15" s="4" t="str">
        <f t="shared" si="16"/>
        <v/>
      </c>
      <c r="AI15" s="4" t="str">
        <f t="shared" si="9"/>
        <v/>
      </c>
      <c r="AJ15" s="4" t="str">
        <f t="shared" si="17"/>
        <v/>
      </c>
      <c r="AK15" s="4" t="str">
        <f t="shared" si="18"/>
        <v/>
      </c>
      <c r="AL15" s="4" t="str">
        <f t="shared" si="19"/>
        <v/>
      </c>
      <c r="AM15" s="4" t="str">
        <f t="shared" si="20"/>
        <v/>
      </c>
      <c r="AN15" s="4" t="str">
        <f t="shared" si="21"/>
        <v/>
      </c>
      <c r="AO15" s="4" t="str">
        <f t="shared" si="22"/>
        <v/>
      </c>
      <c r="AP15" s="4">
        <f t="shared" si="10"/>
        <v>0</v>
      </c>
      <c r="AQ15" s="4" t="str">
        <f t="shared" si="23"/>
        <v>999:99.99</v>
      </c>
      <c r="AR15" s="4" t="str">
        <f t="shared" si="24"/>
        <v>999:99.99</v>
      </c>
      <c r="AS15" s="4" t="str">
        <f t="shared" si="25"/>
        <v>999:99.99</v>
      </c>
      <c r="AT15" s="4" t="str">
        <f t="shared" si="26"/>
        <v>999:99.99</v>
      </c>
      <c r="AU15" s="4" t="str">
        <f t="shared" si="27"/>
        <v/>
      </c>
      <c r="AV15" s="4" t="str">
        <f t="shared" si="28"/>
        <v/>
      </c>
    </row>
    <row r="16" spans="1:48" ht="16.5" customHeight="1">
      <c r="A16" s="7" t="str">
        <f t="shared" si="11"/>
        <v/>
      </c>
      <c r="B16" s="81"/>
      <c r="C16" s="82"/>
      <c r="D16" s="83"/>
      <c r="E16" s="83"/>
      <c r="F16" s="83"/>
      <c r="G16" s="83"/>
      <c r="H16" s="126"/>
      <c r="I16" s="113"/>
      <c r="J16" s="126"/>
      <c r="K16" s="113"/>
      <c r="L16" s="126"/>
      <c r="M16" s="113"/>
      <c r="N16" s="126"/>
      <c r="O16" s="113"/>
      <c r="P16" s="7" t="str">
        <f>IF(B16="","",YEAR(申込書!$C$60)-YEAR(申込一覧表!B16))</f>
        <v/>
      </c>
      <c r="Q16" s="11"/>
      <c r="R16" s="12">
        <f t="shared" si="0"/>
        <v>0</v>
      </c>
      <c r="S16" s="12">
        <f t="shared" si="1"/>
        <v>0</v>
      </c>
      <c r="T16" s="4" t="str">
        <f t="shared" si="2"/>
        <v/>
      </c>
      <c r="U16" s="4" t="str">
        <f t="shared" si="3"/>
        <v/>
      </c>
      <c r="V16" s="24"/>
      <c r="W16" s="6">
        <v>2</v>
      </c>
      <c r="X16" s="4">
        <f t="shared" si="4"/>
        <v>0</v>
      </c>
      <c r="Y16" s="4">
        <f t="shared" si="12"/>
        <v>0</v>
      </c>
      <c r="Z16" s="4" t="str">
        <f t="shared" si="13"/>
        <v/>
      </c>
      <c r="AA16" s="4" t="str">
        <f t="shared" si="5"/>
        <v/>
      </c>
      <c r="AB16" s="12">
        <f t="shared" si="14"/>
        <v>0</v>
      </c>
      <c r="AC16" s="4" t="str">
        <f t="shared" si="6"/>
        <v/>
      </c>
      <c r="AD16" s="4">
        <v>0</v>
      </c>
      <c r="AE16" s="4" t="str">
        <f t="shared" si="7"/>
        <v xml:space="preserve"> </v>
      </c>
      <c r="AF16" s="4" t="str">
        <f t="shared" si="8"/>
        <v xml:space="preserve">  </v>
      </c>
      <c r="AG16" s="4" t="str">
        <f t="shared" si="15"/>
        <v/>
      </c>
      <c r="AH16" s="4" t="str">
        <f t="shared" si="16"/>
        <v/>
      </c>
      <c r="AI16" s="4" t="str">
        <f t="shared" si="9"/>
        <v/>
      </c>
      <c r="AJ16" s="4" t="str">
        <f t="shared" si="17"/>
        <v/>
      </c>
      <c r="AK16" s="4" t="str">
        <f t="shared" si="18"/>
        <v/>
      </c>
      <c r="AL16" s="4" t="str">
        <f t="shared" si="19"/>
        <v/>
      </c>
      <c r="AM16" s="4" t="str">
        <f t="shared" si="20"/>
        <v/>
      </c>
      <c r="AN16" s="4" t="str">
        <f t="shared" si="21"/>
        <v/>
      </c>
      <c r="AO16" s="4" t="str">
        <f t="shared" si="22"/>
        <v/>
      </c>
      <c r="AP16" s="4">
        <f t="shared" si="10"/>
        <v>0</v>
      </c>
      <c r="AQ16" s="4" t="str">
        <f t="shared" si="23"/>
        <v>999:99.99</v>
      </c>
      <c r="AR16" s="4" t="str">
        <f t="shared" si="24"/>
        <v>999:99.99</v>
      </c>
      <c r="AS16" s="4" t="str">
        <f t="shared" si="25"/>
        <v>999:99.99</v>
      </c>
      <c r="AT16" s="4" t="str">
        <f t="shared" si="26"/>
        <v>999:99.99</v>
      </c>
      <c r="AU16" s="4" t="str">
        <f t="shared" si="27"/>
        <v/>
      </c>
      <c r="AV16" s="4" t="str">
        <f t="shared" si="28"/>
        <v/>
      </c>
    </row>
    <row r="17" spans="1:48" ht="16.5" customHeight="1">
      <c r="A17" s="7" t="str">
        <f t="shared" si="11"/>
        <v/>
      </c>
      <c r="B17" s="81"/>
      <c r="C17" s="82"/>
      <c r="D17" s="83"/>
      <c r="E17" s="83"/>
      <c r="F17" s="83"/>
      <c r="G17" s="83"/>
      <c r="H17" s="126"/>
      <c r="I17" s="113"/>
      <c r="J17" s="126"/>
      <c r="K17" s="113"/>
      <c r="L17" s="126"/>
      <c r="M17" s="113"/>
      <c r="N17" s="126"/>
      <c r="O17" s="113"/>
      <c r="P17" s="7" t="str">
        <f>IF(B17="","",YEAR(申込書!$C$60)-YEAR(申込一覧表!B17))</f>
        <v/>
      </c>
      <c r="Q17" s="11"/>
      <c r="R17" s="12">
        <f t="shared" si="0"/>
        <v>0</v>
      </c>
      <c r="S17" s="12">
        <f t="shared" si="1"/>
        <v>0</v>
      </c>
      <c r="T17" s="4" t="str">
        <f t="shared" si="2"/>
        <v/>
      </c>
      <c r="U17" s="4" t="str">
        <f t="shared" si="3"/>
        <v/>
      </c>
      <c r="V17" s="24"/>
      <c r="W17" s="6">
        <v>1</v>
      </c>
      <c r="X17" s="4">
        <f t="shared" si="4"/>
        <v>0</v>
      </c>
      <c r="Y17" s="4">
        <f t="shared" si="12"/>
        <v>0</v>
      </c>
      <c r="Z17" s="4" t="str">
        <f t="shared" si="13"/>
        <v/>
      </c>
      <c r="AA17" s="4" t="str">
        <f t="shared" si="5"/>
        <v/>
      </c>
      <c r="AB17" s="12">
        <f t="shared" si="14"/>
        <v>0</v>
      </c>
      <c r="AC17" s="4" t="str">
        <f t="shared" si="6"/>
        <v/>
      </c>
      <c r="AD17" s="4">
        <v>0</v>
      </c>
      <c r="AE17" s="4" t="str">
        <f t="shared" si="7"/>
        <v xml:space="preserve"> </v>
      </c>
      <c r="AF17" s="4" t="str">
        <f t="shared" si="8"/>
        <v xml:space="preserve">  </v>
      </c>
      <c r="AG17" s="4" t="str">
        <f t="shared" si="15"/>
        <v/>
      </c>
      <c r="AH17" s="4" t="str">
        <f t="shared" si="16"/>
        <v/>
      </c>
      <c r="AI17" s="4" t="str">
        <f t="shared" si="9"/>
        <v/>
      </c>
      <c r="AJ17" s="4" t="str">
        <f t="shared" si="17"/>
        <v/>
      </c>
      <c r="AK17" s="4" t="str">
        <f t="shared" si="18"/>
        <v/>
      </c>
      <c r="AL17" s="4" t="str">
        <f t="shared" si="19"/>
        <v/>
      </c>
      <c r="AM17" s="4" t="str">
        <f t="shared" si="20"/>
        <v/>
      </c>
      <c r="AN17" s="4" t="str">
        <f t="shared" si="21"/>
        <v/>
      </c>
      <c r="AO17" s="4" t="str">
        <f t="shared" si="22"/>
        <v/>
      </c>
      <c r="AP17" s="4">
        <f t="shared" si="10"/>
        <v>0</v>
      </c>
      <c r="AQ17" s="4" t="str">
        <f t="shared" si="23"/>
        <v>999:99.99</v>
      </c>
      <c r="AR17" s="4" t="str">
        <f t="shared" si="24"/>
        <v>999:99.99</v>
      </c>
      <c r="AS17" s="4" t="str">
        <f t="shared" si="25"/>
        <v>999:99.99</v>
      </c>
      <c r="AT17" s="4" t="str">
        <f t="shared" si="26"/>
        <v>999:99.99</v>
      </c>
      <c r="AU17" s="4" t="str">
        <f t="shared" si="27"/>
        <v/>
      </c>
      <c r="AV17" s="4" t="str">
        <f t="shared" si="28"/>
        <v/>
      </c>
    </row>
    <row r="18" spans="1:48" ht="16.5" customHeight="1">
      <c r="A18" s="7" t="str">
        <f t="shared" si="11"/>
        <v/>
      </c>
      <c r="B18" s="81"/>
      <c r="C18" s="82"/>
      <c r="D18" s="83"/>
      <c r="E18" s="83"/>
      <c r="F18" s="83"/>
      <c r="G18" s="83"/>
      <c r="H18" s="126"/>
      <c r="I18" s="113"/>
      <c r="J18" s="126"/>
      <c r="K18" s="113"/>
      <c r="L18" s="126"/>
      <c r="M18" s="113"/>
      <c r="N18" s="126"/>
      <c r="O18" s="113"/>
      <c r="P18" s="7" t="str">
        <f>IF(B18="","",YEAR(申込書!$C$60)-YEAR(申込一覧表!B18))</f>
        <v/>
      </c>
      <c r="Q18" s="11"/>
      <c r="R18" s="12">
        <f t="shared" si="0"/>
        <v>0</v>
      </c>
      <c r="S18" s="12">
        <f t="shared" si="1"/>
        <v>0</v>
      </c>
      <c r="T18" s="4" t="str">
        <f t="shared" si="2"/>
        <v/>
      </c>
      <c r="U18" s="4" t="str">
        <f t="shared" si="3"/>
        <v/>
      </c>
      <c r="V18" s="24"/>
      <c r="W18" s="6">
        <v>2</v>
      </c>
      <c r="X18" s="4">
        <f t="shared" si="4"/>
        <v>0</v>
      </c>
      <c r="Y18" s="4">
        <f t="shared" si="12"/>
        <v>0</v>
      </c>
      <c r="Z18" s="4" t="str">
        <f t="shared" si="13"/>
        <v/>
      </c>
      <c r="AA18" s="4" t="str">
        <f t="shared" si="5"/>
        <v/>
      </c>
      <c r="AB18" s="12">
        <f t="shared" si="14"/>
        <v>0</v>
      </c>
      <c r="AC18" s="4" t="str">
        <f t="shared" si="6"/>
        <v/>
      </c>
      <c r="AD18" s="4">
        <v>0</v>
      </c>
      <c r="AE18" s="4" t="str">
        <f t="shared" si="7"/>
        <v xml:space="preserve"> </v>
      </c>
      <c r="AF18" s="4" t="str">
        <f t="shared" si="8"/>
        <v xml:space="preserve">  </v>
      </c>
      <c r="AG18" s="4" t="str">
        <f t="shared" si="15"/>
        <v/>
      </c>
      <c r="AH18" s="4" t="str">
        <f t="shared" si="16"/>
        <v/>
      </c>
      <c r="AI18" s="4" t="str">
        <f t="shared" si="9"/>
        <v/>
      </c>
      <c r="AJ18" s="4" t="str">
        <f t="shared" si="17"/>
        <v/>
      </c>
      <c r="AK18" s="4" t="str">
        <f t="shared" si="18"/>
        <v/>
      </c>
      <c r="AL18" s="4" t="str">
        <f t="shared" si="19"/>
        <v/>
      </c>
      <c r="AM18" s="4" t="str">
        <f t="shared" si="20"/>
        <v/>
      </c>
      <c r="AN18" s="4" t="str">
        <f t="shared" si="21"/>
        <v/>
      </c>
      <c r="AO18" s="4" t="str">
        <f t="shared" si="22"/>
        <v/>
      </c>
      <c r="AP18" s="4">
        <f t="shared" si="10"/>
        <v>0</v>
      </c>
      <c r="AQ18" s="4" t="str">
        <f t="shared" si="23"/>
        <v>999:99.99</v>
      </c>
      <c r="AR18" s="4" t="str">
        <f t="shared" si="24"/>
        <v>999:99.99</v>
      </c>
      <c r="AS18" s="4" t="str">
        <f t="shared" si="25"/>
        <v>999:99.99</v>
      </c>
      <c r="AT18" s="4" t="str">
        <f t="shared" si="26"/>
        <v>999:99.99</v>
      </c>
      <c r="AU18" s="4" t="str">
        <f t="shared" si="27"/>
        <v/>
      </c>
      <c r="AV18" s="4" t="str">
        <f t="shared" si="28"/>
        <v/>
      </c>
    </row>
    <row r="19" spans="1:48" ht="16.5" customHeight="1">
      <c r="A19" s="7" t="str">
        <f t="shared" si="11"/>
        <v/>
      </c>
      <c r="B19" s="81"/>
      <c r="C19" s="82"/>
      <c r="D19" s="83"/>
      <c r="E19" s="83"/>
      <c r="F19" s="83"/>
      <c r="G19" s="83"/>
      <c r="H19" s="126"/>
      <c r="I19" s="113"/>
      <c r="J19" s="126"/>
      <c r="K19" s="113"/>
      <c r="L19" s="126"/>
      <c r="M19" s="113"/>
      <c r="N19" s="126"/>
      <c r="O19" s="113"/>
      <c r="P19" s="7" t="str">
        <f>IF(B19="","",YEAR(申込書!$C$60)-YEAR(申込一覧表!B19))</f>
        <v/>
      </c>
      <c r="Q19" s="11"/>
      <c r="R19" s="12">
        <f t="shared" si="0"/>
        <v>0</v>
      </c>
      <c r="S19" s="12">
        <f t="shared" si="1"/>
        <v>0</v>
      </c>
      <c r="T19" s="4" t="str">
        <f t="shared" si="2"/>
        <v/>
      </c>
      <c r="U19" s="4" t="str">
        <f t="shared" si="3"/>
        <v/>
      </c>
      <c r="V19" s="31"/>
      <c r="W19">
        <v>4</v>
      </c>
      <c r="X19" s="4">
        <f t="shared" si="4"/>
        <v>0</v>
      </c>
      <c r="Y19" s="4">
        <f t="shared" si="12"/>
        <v>0</v>
      </c>
      <c r="Z19" s="4" t="str">
        <f t="shared" si="13"/>
        <v/>
      </c>
      <c r="AA19" s="4" t="str">
        <f t="shared" si="5"/>
        <v/>
      </c>
      <c r="AB19" s="12">
        <f t="shared" si="14"/>
        <v>0</v>
      </c>
      <c r="AC19" s="4" t="str">
        <f t="shared" si="6"/>
        <v/>
      </c>
      <c r="AD19" s="4">
        <v>0</v>
      </c>
      <c r="AE19" s="4" t="str">
        <f t="shared" si="7"/>
        <v xml:space="preserve"> </v>
      </c>
      <c r="AF19" s="4" t="str">
        <f t="shared" si="8"/>
        <v xml:space="preserve">  </v>
      </c>
      <c r="AG19" s="4" t="str">
        <f t="shared" si="15"/>
        <v/>
      </c>
      <c r="AH19" s="4" t="str">
        <f t="shared" si="16"/>
        <v/>
      </c>
      <c r="AI19" s="4" t="str">
        <f t="shared" si="9"/>
        <v/>
      </c>
      <c r="AJ19" s="4" t="str">
        <f t="shared" si="17"/>
        <v/>
      </c>
      <c r="AK19" s="4" t="str">
        <f t="shared" si="18"/>
        <v/>
      </c>
      <c r="AL19" s="4" t="str">
        <f t="shared" si="19"/>
        <v/>
      </c>
      <c r="AM19" s="4" t="str">
        <f t="shared" si="20"/>
        <v/>
      </c>
      <c r="AN19" s="4" t="str">
        <f t="shared" si="21"/>
        <v/>
      </c>
      <c r="AO19" s="4" t="str">
        <f t="shared" si="22"/>
        <v/>
      </c>
      <c r="AP19" s="4">
        <f t="shared" si="10"/>
        <v>0</v>
      </c>
      <c r="AQ19" s="4" t="str">
        <f t="shared" si="23"/>
        <v>999:99.99</v>
      </c>
      <c r="AR19" s="4" t="str">
        <f t="shared" si="24"/>
        <v>999:99.99</v>
      </c>
      <c r="AS19" s="4" t="str">
        <f t="shared" si="25"/>
        <v>999:99.99</v>
      </c>
      <c r="AT19" s="4" t="str">
        <f t="shared" si="26"/>
        <v>999:99.99</v>
      </c>
      <c r="AU19" s="4" t="str">
        <f t="shared" si="27"/>
        <v/>
      </c>
      <c r="AV19" s="4" t="str">
        <f t="shared" si="28"/>
        <v/>
      </c>
    </row>
    <row r="20" spans="1:48" ht="16.5" customHeight="1">
      <c r="A20" s="7" t="str">
        <f t="shared" si="11"/>
        <v/>
      </c>
      <c r="B20" s="81"/>
      <c r="C20" s="82"/>
      <c r="D20" s="83"/>
      <c r="E20" s="83"/>
      <c r="F20" s="83"/>
      <c r="G20" s="83"/>
      <c r="H20" s="126"/>
      <c r="I20" s="113"/>
      <c r="J20" s="126"/>
      <c r="K20" s="113"/>
      <c r="L20" s="126"/>
      <c r="M20" s="113"/>
      <c r="N20" s="126"/>
      <c r="O20" s="113"/>
      <c r="P20" s="7" t="str">
        <f>IF(B20="","",YEAR(申込書!$C$60)-YEAR(申込一覧表!B20))</f>
        <v/>
      </c>
      <c r="Q20" s="11"/>
      <c r="R20" s="12">
        <f t="shared" si="0"/>
        <v>0</v>
      </c>
      <c r="S20" s="12">
        <f t="shared" si="1"/>
        <v>0</v>
      </c>
      <c r="T20" s="4" t="str">
        <f t="shared" si="2"/>
        <v/>
      </c>
      <c r="U20" s="4" t="str">
        <f t="shared" si="3"/>
        <v/>
      </c>
      <c r="X20" s="4">
        <f t="shared" si="4"/>
        <v>0</v>
      </c>
      <c r="Y20" s="4">
        <f t="shared" si="12"/>
        <v>0</v>
      </c>
      <c r="Z20" s="4" t="str">
        <f t="shared" si="13"/>
        <v/>
      </c>
      <c r="AA20" s="4" t="str">
        <f t="shared" si="5"/>
        <v/>
      </c>
      <c r="AB20" s="12">
        <f t="shared" si="14"/>
        <v>0</v>
      </c>
      <c r="AC20" s="4" t="str">
        <f t="shared" si="6"/>
        <v/>
      </c>
      <c r="AD20" s="4">
        <v>0</v>
      </c>
      <c r="AE20" s="4" t="str">
        <f t="shared" si="7"/>
        <v xml:space="preserve"> </v>
      </c>
      <c r="AF20" s="4" t="str">
        <f t="shared" si="8"/>
        <v xml:space="preserve">  </v>
      </c>
      <c r="AG20" s="4" t="str">
        <f t="shared" si="15"/>
        <v/>
      </c>
      <c r="AH20" s="4" t="str">
        <f t="shared" si="16"/>
        <v/>
      </c>
      <c r="AI20" s="4" t="str">
        <f t="shared" si="9"/>
        <v/>
      </c>
      <c r="AJ20" s="4" t="str">
        <f t="shared" si="17"/>
        <v/>
      </c>
      <c r="AK20" s="4" t="str">
        <f t="shared" si="18"/>
        <v/>
      </c>
      <c r="AL20" s="4" t="str">
        <f t="shared" si="19"/>
        <v/>
      </c>
      <c r="AM20" s="4" t="str">
        <f t="shared" si="20"/>
        <v/>
      </c>
      <c r="AN20" s="4" t="str">
        <f t="shared" si="21"/>
        <v/>
      </c>
      <c r="AO20" s="4" t="str">
        <f t="shared" si="22"/>
        <v/>
      </c>
      <c r="AP20" s="4">
        <f t="shared" si="10"/>
        <v>0</v>
      </c>
      <c r="AQ20" s="4" t="str">
        <f t="shared" si="23"/>
        <v>999:99.99</v>
      </c>
      <c r="AR20" s="4" t="str">
        <f t="shared" si="24"/>
        <v>999:99.99</v>
      </c>
      <c r="AS20" s="4" t="str">
        <f t="shared" si="25"/>
        <v>999:99.99</v>
      </c>
      <c r="AT20" s="4" t="str">
        <f t="shared" si="26"/>
        <v>999:99.99</v>
      </c>
      <c r="AU20" s="4" t="str">
        <f t="shared" si="27"/>
        <v/>
      </c>
      <c r="AV20" s="4" t="str">
        <f t="shared" si="28"/>
        <v/>
      </c>
    </row>
    <row r="21" spans="1:48" ht="16.5" customHeight="1">
      <c r="A21" s="7" t="str">
        <f t="shared" si="11"/>
        <v/>
      </c>
      <c r="B21" s="81"/>
      <c r="C21" s="82"/>
      <c r="D21" s="83"/>
      <c r="E21" s="83"/>
      <c r="F21" s="83"/>
      <c r="G21" s="83"/>
      <c r="H21" s="126"/>
      <c r="I21" s="113"/>
      <c r="J21" s="126"/>
      <c r="K21" s="113"/>
      <c r="L21" s="126"/>
      <c r="M21" s="113"/>
      <c r="N21" s="126"/>
      <c r="O21" s="113"/>
      <c r="P21" s="7" t="str">
        <f>IF(B21="","",YEAR(申込書!$C$60)-YEAR(申込一覧表!B21))</f>
        <v/>
      </c>
      <c r="Q21" s="11"/>
      <c r="R21" s="12">
        <f t="shared" si="0"/>
        <v>0</v>
      </c>
      <c r="S21" s="12">
        <f t="shared" si="1"/>
        <v>0</v>
      </c>
      <c r="T21" s="4" t="str">
        <f t="shared" si="2"/>
        <v/>
      </c>
      <c r="U21" s="4" t="str">
        <f t="shared" si="3"/>
        <v/>
      </c>
      <c r="X21" s="4">
        <f t="shared" si="4"/>
        <v>0</v>
      </c>
      <c r="Y21" s="4">
        <f t="shared" si="12"/>
        <v>0</v>
      </c>
      <c r="Z21" s="4" t="str">
        <f t="shared" si="13"/>
        <v/>
      </c>
      <c r="AA21" s="4" t="str">
        <f t="shared" si="5"/>
        <v/>
      </c>
      <c r="AB21" s="12">
        <f t="shared" si="14"/>
        <v>0</v>
      </c>
      <c r="AC21" s="4" t="str">
        <f t="shared" si="6"/>
        <v/>
      </c>
      <c r="AD21" s="4">
        <v>0</v>
      </c>
      <c r="AE21" s="4" t="str">
        <f t="shared" si="7"/>
        <v xml:space="preserve"> </v>
      </c>
      <c r="AF21" s="4" t="str">
        <f t="shared" si="8"/>
        <v xml:space="preserve">  </v>
      </c>
      <c r="AG21" s="4" t="str">
        <f t="shared" si="15"/>
        <v/>
      </c>
      <c r="AH21" s="4" t="str">
        <f t="shared" si="16"/>
        <v/>
      </c>
      <c r="AI21" s="4" t="str">
        <f t="shared" si="9"/>
        <v/>
      </c>
      <c r="AJ21" s="4" t="str">
        <f t="shared" si="17"/>
        <v/>
      </c>
      <c r="AK21" s="4" t="str">
        <f t="shared" si="18"/>
        <v/>
      </c>
      <c r="AL21" s="4" t="str">
        <f t="shared" si="19"/>
        <v/>
      </c>
      <c r="AM21" s="4" t="str">
        <f t="shared" si="20"/>
        <v/>
      </c>
      <c r="AN21" s="4" t="str">
        <f t="shared" si="21"/>
        <v/>
      </c>
      <c r="AO21" s="4" t="str">
        <f t="shared" si="22"/>
        <v/>
      </c>
      <c r="AP21" s="4">
        <f t="shared" si="10"/>
        <v>0</v>
      </c>
      <c r="AQ21" s="4" t="str">
        <f t="shared" si="23"/>
        <v>999:99.99</v>
      </c>
      <c r="AR21" s="4" t="str">
        <f t="shared" si="24"/>
        <v>999:99.99</v>
      </c>
      <c r="AS21" s="4" t="str">
        <f t="shared" si="25"/>
        <v>999:99.99</v>
      </c>
      <c r="AT21" s="4" t="str">
        <f t="shared" si="26"/>
        <v>999:99.99</v>
      </c>
      <c r="AU21" s="4" t="str">
        <f t="shared" si="27"/>
        <v/>
      </c>
      <c r="AV21" s="4" t="str">
        <f t="shared" si="28"/>
        <v/>
      </c>
    </row>
    <row r="22" spans="1:48" ht="16.5" customHeight="1">
      <c r="A22" s="7" t="str">
        <f t="shared" si="11"/>
        <v/>
      </c>
      <c r="B22" s="81"/>
      <c r="C22" s="82"/>
      <c r="D22" s="83"/>
      <c r="E22" s="83"/>
      <c r="F22" s="83"/>
      <c r="G22" s="83"/>
      <c r="H22" s="126"/>
      <c r="I22" s="113"/>
      <c r="J22" s="126"/>
      <c r="K22" s="113"/>
      <c r="L22" s="126"/>
      <c r="M22" s="113"/>
      <c r="N22" s="126"/>
      <c r="O22" s="113"/>
      <c r="P22" s="7" t="str">
        <f>IF(B22="","",YEAR(申込書!$C$60)-YEAR(申込一覧表!B22))</f>
        <v/>
      </c>
      <c r="Q22" s="11"/>
      <c r="R22" s="12">
        <f t="shared" si="0"/>
        <v>0</v>
      </c>
      <c r="S22" s="12">
        <f t="shared" si="1"/>
        <v>0</v>
      </c>
      <c r="T22" s="4" t="str">
        <f t="shared" si="2"/>
        <v/>
      </c>
      <c r="U22" s="4" t="str">
        <f t="shared" si="3"/>
        <v/>
      </c>
      <c r="X22" s="4">
        <f t="shared" si="4"/>
        <v>0</v>
      </c>
      <c r="Y22" s="4">
        <f t="shared" si="12"/>
        <v>0</v>
      </c>
      <c r="Z22" s="4" t="str">
        <f t="shared" si="13"/>
        <v/>
      </c>
      <c r="AA22" s="4" t="str">
        <f t="shared" si="5"/>
        <v/>
      </c>
      <c r="AB22" s="12">
        <f t="shared" si="14"/>
        <v>0</v>
      </c>
      <c r="AC22" s="4" t="str">
        <f t="shared" si="6"/>
        <v/>
      </c>
      <c r="AD22" s="4">
        <v>0</v>
      </c>
      <c r="AE22" s="4" t="str">
        <f t="shared" si="7"/>
        <v xml:space="preserve"> </v>
      </c>
      <c r="AF22" s="4" t="str">
        <f t="shared" si="8"/>
        <v xml:space="preserve">  </v>
      </c>
      <c r="AG22" s="4" t="str">
        <f t="shared" si="15"/>
        <v/>
      </c>
      <c r="AH22" s="4" t="str">
        <f t="shared" si="16"/>
        <v/>
      </c>
      <c r="AI22" s="4" t="str">
        <f t="shared" si="9"/>
        <v/>
      </c>
      <c r="AJ22" s="4" t="str">
        <f t="shared" si="17"/>
        <v/>
      </c>
      <c r="AK22" s="4" t="str">
        <f t="shared" si="18"/>
        <v/>
      </c>
      <c r="AL22" s="4" t="str">
        <f t="shared" si="19"/>
        <v/>
      </c>
      <c r="AM22" s="4" t="str">
        <f t="shared" si="20"/>
        <v/>
      </c>
      <c r="AN22" s="4" t="str">
        <f t="shared" si="21"/>
        <v/>
      </c>
      <c r="AO22" s="4" t="str">
        <f t="shared" si="22"/>
        <v/>
      </c>
      <c r="AP22" s="4">
        <f t="shared" si="10"/>
        <v>0</v>
      </c>
      <c r="AQ22" s="4" t="str">
        <f t="shared" si="23"/>
        <v>999:99.99</v>
      </c>
      <c r="AR22" s="4" t="str">
        <f t="shared" si="24"/>
        <v>999:99.99</v>
      </c>
      <c r="AS22" s="4" t="str">
        <f t="shared" si="25"/>
        <v>999:99.99</v>
      </c>
      <c r="AT22" s="4" t="str">
        <f t="shared" si="26"/>
        <v>999:99.99</v>
      </c>
      <c r="AU22" s="4" t="str">
        <f t="shared" si="27"/>
        <v/>
      </c>
      <c r="AV22" s="4" t="str">
        <f t="shared" si="28"/>
        <v/>
      </c>
    </row>
    <row r="23" spans="1:48" ht="16.5" customHeight="1">
      <c r="A23" s="7" t="str">
        <f t="shared" si="11"/>
        <v/>
      </c>
      <c r="B23" s="81"/>
      <c r="C23" s="82"/>
      <c r="D23" s="83"/>
      <c r="E23" s="83"/>
      <c r="F23" s="83"/>
      <c r="G23" s="83"/>
      <c r="H23" s="126"/>
      <c r="I23" s="113"/>
      <c r="J23" s="126"/>
      <c r="K23" s="113"/>
      <c r="L23" s="126"/>
      <c r="M23" s="113"/>
      <c r="N23" s="126"/>
      <c r="O23" s="113"/>
      <c r="P23" s="7" t="str">
        <f>IF(B23="","",YEAR(申込書!$C$60)-YEAR(申込一覧表!B23))</f>
        <v/>
      </c>
      <c r="Q23" s="11"/>
      <c r="R23" s="12">
        <f t="shared" si="0"/>
        <v>0</v>
      </c>
      <c r="S23" s="12">
        <f t="shared" si="1"/>
        <v>0</v>
      </c>
      <c r="T23" s="4" t="str">
        <f t="shared" si="2"/>
        <v/>
      </c>
      <c r="U23" s="4" t="str">
        <f t="shared" si="3"/>
        <v/>
      </c>
      <c r="X23" s="4">
        <f t="shared" si="4"/>
        <v>0</v>
      </c>
      <c r="Y23" s="4">
        <f t="shared" si="12"/>
        <v>0</v>
      </c>
      <c r="Z23" s="4" t="str">
        <f t="shared" si="13"/>
        <v/>
      </c>
      <c r="AA23" s="4" t="str">
        <f t="shared" si="5"/>
        <v/>
      </c>
      <c r="AB23" s="12">
        <f t="shared" si="14"/>
        <v>0</v>
      </c>
      <c r="AC23" s="4" t="str">
        <f t="shared" si="6"/>
        <v/>
      </c>
      <c r="AD23" s="4">
        <v>0</v>
      </c>
      <c r="AE23" s="4" t="str">
        <f t="shared" si="7"/>
        <v xml:space="preserve"> </v>
      </c>
      <c r="AF23" s="4" t="str">
        <f t="shared" si="8"/>
        <v xml:space="preserve">  </v>
      </c>
      <c r="AG23" s="4" t="str">
        <f t="shared" si="15"/>
        <v/>
      </c>
      <c r="AH23" s="4" t="str">
        <f t="shared" si="16"/>
        <v/>
      </c>
      <c r="AI23" s="4" t="str">
        <f t="shared" si="9"/>
        <v/>
      </c>
      <c r="AJ23" s="4" t="str">
        <f t="shared" si="17"/>
        <v/>
      </c>
      <c r="AK23" s="4" t="str">
        <f t="shared" si="18"/>
        <v/>
      </c>
      <c r="AL23" s="4" t="str">
        <f t="shared" si="19"/>
        <v/>
      </c>
      <c r="AM23" s="4" t="str">
        <f t="shared" si="20"/>
        <v/>
      </c>
      <c r="AN23" s="4" t="str">
        <f t="shared" si="21"/>
        <v/>
      </c>
      <c r="AO23" s="4" t="str">
        <f t="shared" si="22"/>
        <v/>
      </c>
      <c r="AP23" s="4">
        <f t="shared" si="10"/>
        <v>0</v>
      </c>
      <c r="AQ23" s="4" t="str">
        <f t="shared" si="23"/>
        <v>999:99.99</v>
      </c>
      <c r="AR23" s="4" t="str">
        <f t="shared" si="24"/>
        <v>999:99.99</v>
      </c>
      <c r="AS23" s="4" t="str">
        <f t="shared" si="25"/>
        <v>999:99.99</v>
      </c>
      <c r="AT23" s="4" t="str">
        <f t="shared" si="26"/>
        <v>999:99.99</v>
      </c>
      <c r="AU23" s="4" t="str">
        <f t="shared" si="27"/>
        <v/>
      </c>
      <c r="AV23" s="4" t="str">
        <f t="shared" si="28"/>
        <v/>
      </c>
    </row>
    <row r="24" spans="1:48" ht="16.5" customHeight="1">
      <c r="A24" s="7" t="str">
        <f t="shared" si="11"/>
        <v/>
      </c>
      <c r="B24" s="81"/>
      <c r="C24" s="82"/>
      <c r="D24" s="83"/>
      <c r="E24" s="83"/>
      <c r="F24" s="83"/>
      <c r="G24" s="83"/>
      <c r="H24" s="126"/>
      <c r="I24" s="113"/>
      <c r="J24" s="126"/>
      <c r="K24" s="113"/>
      <c r="L24" s="126"/>
      <c r="M24" s="113"/>
      <c r="N24" s="126"/>
      <c r="O24" s="113"/>
      <c r="P24" s="7" t="str">
        <f>IF(B24="","",YEAR(申込書!$C$60)-YEAR(申込一覧表!B24))</f>
        <v/>
      </c>
      <c r="Q24" s="11"/>
      <c r="R24" s="12">
        <f t="shared" si="0"/>
        <v>0</v>
      </c>
      <c r="S24" s="12">
        <f t="shared" si="1"/>
        <v>0</v>
      </c>
      <c r="T24" s="4" t="str">
        <f t="shared" si="2"/>
        <v/>
      </c>
      <c r="U24" s="4" t="str">
        <f t="shared" si="3"/>
        <v/>
      </c>
      <c r="X24" s="4">
        <f t="shared" si="4"/>
        <v>0</v>
      </c>
      <c r="Y24" s="4">
        <f t="shared" si="12"/>
        <v>0</v>
      </c>
      <c r="Z24" s="4" t="str">
        <f t="shared" si="13"/>
        <v/>
      </c>
      <c r="AA24" s="4" t="str">
        <f t="shared" si="5"/>
        <v/>
      </c>
      <c r="AB24" s="12">
        <f t="shared" si="14"/>
        <v>0</v>
      </c>
      <c r="AC24" s="4" t="str">
        <f t="shared" si="6"/>
        <v/>
      </c>
      <c r="AD24" s="4">
        <v>0</v>
      </c>
      <c r="AE24" s="4" t="str">
        <f t="shared" si="7"/>
        <v xml:space="preserve"> </v>
      </c>
      <c r="AF24" s="4" t="str">
        <f t="shared" si="8"/>
        <v xml:space="preserve">  </v>
      </c>
      <c r="AG24" s="4" t="str">
        <f t="shared" si="15"/>
        <v/>
      </c>
      <c r="AH24" s="4" t="str">
        <f t="shared" si="16"/>
        <v/>
      </c>
      <c r="AI24" s="4" t="str">
        <f t="shared" si="9"/>
        <v/>
      </c>
      <c r="AJ24" s="4" t="str">
        <f t="shared" si="17"/>
        <v/>
      </c>
      <c r="AK24" s="4" t="str">
        <f t="shared" si="18"/>
        <v/>
      </c>
      <c r="AL24" s="4" t="str">
        <f t="shared" si="19"/>
        <v/>
      </c>
      <c r="AM24" s="4" t="str">
        <f t="shared" si="20"/>
        <v/>
      </c>
      <c r="AN24" s="4" t="str">
        <f t="shared" si="21"/>
        <v/>
      </c>
      <c r="AO24" s="4" t="str">
        <f t="shared" si="22"/>
        <v/>
      </c>
      <c r="AP24" s="4">
        <f t="shared" si="10"/>
        <v>0</v>
      </c>
      <c r="AQ24" s="4" t="str">
        <f t="shared" si="23"/>
        <v>999:99.99</v>
      </c>
      <c r="AR24" s="4" t="str">
        <f t="shared" si="24"/>
        <v>999:99.99</v>
      </c>
      <c r="AS24" s="4" t="str">
        <f t="shared" si="25"/>
        <v>999:99.99</v>
      </c>
      <c r="AT24" s="4" t="str">
        <f t="shared" si="26"/>
        <v>999:99.99</v>
      </c>
      <c r="AU24" s="4" t="str">
        <f t="shared" si="27"/>
        <v/>
      </c>
      <c r="AV24" s="4" t="str">
        <f t="shared" si="28"/>
        <v/>
      </c>
    </row>
    <row r="25" spans="1:48" ht="16.5" customHeight="1">
      <c r="A25" s="7" t="str">
        <f t="shared" si="11"/>
        <v/>
      </c>
      <c r="B25" s="81"/>
      <c r="C25" s="82"/>
      <c r="D25" s="83"/>
      <c r="E25" s="83"/>
      <c r="F25" s="83"/>
      <c r="G25" s="83"/>
      <c r="H25" s="126"/>
      <c r="I25" s="113"/>
      <c r="J25" s="126"/>
      <c r="K25" s="113"/>
      <c r="L25" s="126"/>
      <c r="M25" s="113"/>
      <c r="N25" s="126"/>
      <c r="O25" s="113"/>
      <c r="P25" s="7" t="str">
        <f>IF(B25="","",YEAR(申込書!$C$60)-YEAR(申込一覧表!B25))</f>
        <v/>
      </c>
      <c r="Q25" s="11"/>
      <c r="R25" s="12">
        <f t="shared" si="0"/>
        <v>0</v>
      </c>
      <c r="S25" s="12">
        <f t="shared" si="1"/>
        <v>0</v>
      </c>
      <c r="T25" s="4" t="str">
        <f t="shared" si="2"/>
        <v/>
      </c>
      <c r="U25" s="4" t="str">
        <f t="shared" si="3"/>
        <v/>
      </c>
      <c r="X25" s="4">
        <f t="shared" si="4"/>
        <v>0</v>
      </c>
      <c r="Y25" s="4">
        <f t="shared" si="12"/>
        <v>0</v>
      </c>
      <c r="Z25" s="4" t="str">
        <f t="shared" si="13"/>
        <v/>
      </c>
      <c r="AA25" s="4" t="str">
        <f t="shared" si="5"/>
        <v/>
      </c>
      <c r="AB25" s="12">
        <f t="shared" si="14"/>
        <v>0</v>
      </c>
      <c r="AC25" s="4" t="str">
        <f t="shared" si="6"/>
        <v/>
      </c>
      <c r="AD25" s="4">
        <v>0</v>
      </c>
      <c r="AE25" s="4" t="str">
        <f t="shared" si="7"/>
        <v xml:space="preserve"> </v>
      </c>
      <c r="AF25" s="4" t="str">
        <f t="shared" si="8"/>
        <v xml:space="preserve">  </v>
      </c>
      <c r="AG25" s="4" t="str">
        <f t="shared" si="15"/>
        <v/>
      </c>
      <c r="AH25" s="4" t="str">
        <f t="shared" si="16"/>
        <v/>
      </c>
      <c r="AI25" s="4" t="str">
        <f t="shared" si="9"/>
        <v/>
      </c>
      <c r="AJ25" s="4" t="str">
        <f t="shared" si="17"/>
        <v/>
      </c>
      <c r="AK25" s="4" t="str">
        <f t="shared" si="18"/>
        <v/>
      </c>
      <c r="AL25" s="4" t="str">
        <f t="shared" si="19"/>
        <v/>
      </c>
      <c r="AM25" s="4" t="str">
        <f t="shared" si="20"/>
        <v/>
      </c>
      <c r="AN25" s="4" t="str">
        <f t="shared" si="21"/>
        <v/>
      </c>
      <c r="AO25" s="4" t="str">
        <f t="shared" si="22"/>
        <v/>
      </c>
      <c r="AP25" s="4">
        <f t="shared" si="10"/>
        <v>0</v>
      </c>
      <c r="AQ25" s="4" t="str">
        <f t="shared" si="23"/>
        <v>999:99.99</v>
      </c>
      <c r="AR25" s="4" t="str">
        <f t="shared" si="24"/>
        <v>999:99.99</v>
      </c>
      <c r="AS25" s="4" t="str">
        <f t="shared" si="25"/>
        <v>999:99.99</v>
      </c>
      <c r="AT25" s="4" t="str">
        <f t="shared" si="26"/>
        <v>999:99.99</v>
      </c>
      <c r="AU25" s="4" t="str">
        <f t="shared" si="27"/>
        <v/>
      </c>
      <c r="AV25" s="4" t="str">
        <f t="shared" si="28"/>
        <v/>
      </c>
    </row>
    <row r="26" spans="1:48" ht="16.5" customHeight="1">
      <c r="A26" s="7" t="str">
        <f t="shared" si="11"/>
        <v/>
      </c>
      <c r="B26" s="81"/>
      <c r="C26" s="82"/>
      <c r="D26" s="83"/>
      <c r="E26" s="83"/>
      <c r="F26" s="83"/>
      <c r="G26" s="83"/>
      <c r="H26" s="126"/>
      <c r="I26" s="113"/>
      <c r="J26" s="126"/>
      <c r="K26" s="113"/>
      <c r="L26" s="126"/>
      <c r="M26" s="113"/>
      <c r="N26" s="126"/>
      <c r="O26" s="113"/>
      <c r="P26" s="7" t="str">
        <f>IF(B26="","",YEAR(申込書!$C$60)-YEAR(申込一覧表!B26))</f>
        <v/>
      </c>
      <c r="Q26" s="11"/>
      <c r="R26" s="12">
        <f t="shared" si="0"/>
        <v>0</v>
      </c>
      <c r="S26" s="12">
        <f t="shared" si="1"/>
        <v>0</v>
      </c>
      <c r="T26" s="4" t="str">
        <f t="shared" si="2"/>
        <v/>
      </c>
      <c r="U26" s="4" t="str">
        <f t="shared" si="3"/>
        <v/>
      </c>
      <c r="X26" s="4">
        <f t="shared" si="4"/>
        <v>0</v>
      </c>
      <c r="Y26" s="4">
        <f t="shared" si="12"/>
        <v>0</v>
      </c>
      <c r="Z26" s="4" t="str">
        <f t="shared" si="13"/>
        <v/>
      </c>
      <c r="AA26" s="4" t="str">
        <f t="shared" si="5"/>
        <v/>
      </c>
      <c r="AB26" s="12">
        <f t="shared" si="14"/>
        <v>0</v>
      </c>
      <c r="AC26" s="4" t="str">
        <f t="shared" si="6"/>
        <v/>
      </c>
      <c r="AD26" s="4">
        <v>0</v>
      </c>
      <c r="AE26" s="4" t="str">
        <f t="shared" si="7"/>
        <v xml:space="preserve"> </v>
      </c>
      <c r="AF26" s="4" t="str">
        <f t="shared" si="8"/>
        <v xml:space="preserve">  </v>
      </c>
      <c r="AG26" s="4" t="str">
        <f t="shared" si="15"/>
        <v/>
      </c>
      <c r="AH26" s="4" t="str">
        <f t="shared" si="16"/>
        <v/>
      </c>
      <c r="AI26" s="4" t="str">
        <f t="shared" si="9"/>
        <v/>
      </c>
      <c r="AJ26" s="4" t="str">
        <f t="shared" si="17"/>
        <v/>
      </c>
      <c r="AK26" s="4" t="str">
        <f t="shared" si="18"/>
        <v/>
      </c>
      <c r="AL26" s="4" t="str">
        <f t="shared" si="19"/>
        <v/>
      </c>
      <c r="AM26" s="4" t="str">
        <f t="shared" si="20"/>
        <v/>
      </c>
      <c r="AN26" s="4" t="str">
        <f t="shared" si="21"/>
        <v/>
      </c>
      <c r="AO26" s="4" t="str">
        <f t="shared" si="22"/>
        <v/>
      </c>
      <c r="AP26" s="4">
        <f t="shared" si="10"/>
        <v>0</v>
      </c>
      <c r="AQ26" s="4" t="str">
        <f t="shared" si="23"/>
        <v>999:99.99</v>
      </c>
      <c r="AR26" s="4" t="str">
        <f t="shared" si="24"/>
        <v>999:99.99</v>
      </c>
      <c r="AS26" s="4" t="str">
        <f t="shared" si="25"/>
        <v>999:99.99</v>
      </c>
      <c r="AT26" s="4" t="str">
        <f t="shared" si="26"/>
        <v>999:99.99</v>
      </c>
      <c r="AU26" s="4" t="str">
        <f t="shared" si="27"/>
        <v/>
      </c>
      <c r="AV26" s="4" t="str">
        <f t="shared" si="28"/>
        <v/>
      </c>
    </row>
    <row r="27" spans="1:48" ht="16.5" customHeight="1">
      <c r="A27" s="7" t="str">
        <f t="shared" si="11"/>
        <v/>
      </c>
      <c r="B27" s="81"/>
      <c r="C27" s="82"/>
      <c r="D27" s="83"/>
      <c r="E27" s="83"/>
      <c r="F27" s="83"/>
      <c r="G27" s="83"/>
      <c r="H27" s="126"/>
      <c r="I27" s="113"/>
      <c r="J27" s="126"/>
      <c r="K27" s="113"/>
      <c r="L27" s="126"/>
      <c r="M27" s="113"/>
      <c r="N27" s="126"/>
      <c r="O27" s="113"/>
      <c r="P27" s="7" t="str">
        <f>IF(B27="","",YEAR(申込書!$C$60)-YEAR(申込一覧表!B27))</f>
        <v/>
      </c>
      <c r="Q27" s="11"/>
      <c r="R27" s="12">
        <f t="shared" si="0"/>
        <v>0</v>
      </c>
      <c r="S27" s="12">
        <f t="shared" si="1"/>
        <v>0</v>
      </c>
      <c r="T27" s="4" t="str">
        <f t="shared" si="2"/>
        <v/>
      </c>
      <c r="U27" s="4" t="str">
        <f t="shared" si="3"/>
        <v/>
      </c>
      <c r="X27" s="4">
        <f t="shared" si="4"/>
        <v>0</v>
      </c>
      <c r="Y27" s="4">
        <f t="shared" si="12"/>
        <v>0</v>
      </c>
      <c r="Z27" s="4" t="str">
        <f t="shared" si="13"/>
        <v/>
      </c>
      <c r="AA27" s="4" t="str">
        <f t="shared" si="5"/>
        <v/>
      </c>
      <c r="AB27" s="12">
        <f t="shared" si="14"/>
        <v>0</v>
      </c>
      <c r="AC27" s="4" t="str">
        <f t="shared" si="6"/>
        <v/>
      </c>
      <c r="AD27" s="4">
        <v>0</v>
      </c>
      <c r="AE27" s="4" t="str">
        <f t="shared" si="7"/>
        <v xml:space="preserve"> </v>
      </c>
      <c r="AF27" s="4" t="str">
        <f t="shared" si="8"/>
        <v xml:space="preserve">  </v>
      </c>
      <c r="AG27" s="4" t="str">
        <f t="shared" si="15"/>
        <v/>
      </c>
      <c r="AH27" s="4" t="str">
        <f t="shared" si="16"/>
        <v/>
      </c>
      <c r="AI27" s="4" t="str">
        <f t="shared" si="9"/>
        <v/>
      </c>
      <c r="AJ27" s="4" t="str">
        <f t="shared" si="17"/>
        <v/>
      </c>
      <c r="AK27" s="4" t="str">
        <f t="shared" si="18"/>
        <v/>
      </c>
      <c r="AL27" s="4" t="str">
        <f t="shared" si="19"/>
        <v/>
      </c>
      <c r="AM27" s="4" t="str">
        <f t="shared" si="20"/>
        <v/>
      </c>
      <c r="AN27" s="4" t="str">
        <f t="shared" si="21"/>
        <v/>
      </c>
      <c r="AO27" s="4" t="str">
        <f t="shared" si="22"/>
        <v/>
      </c>
      <c r="AP27" s="4">
        <f t="shared" si="10"/>
        <v>0</v>
      </c>
      <c r="AQ27" s="4" t="str">
        <f t="shared" si="23"/>
        <v>999:99.99</v>
      </c>
      <c r="AR27" s="4" t="str">
        <f t="shared" si="24"/>
        <v>999:99.99</v>
      </c>
      <c r="AS27" s="4" t="str">
        <f t="shared" si="25"/>
        <v>999:99.99</v>
      </c>
      <c r="AT27" s="4" t="str">
        <f t="shared" si="26"/>
        <v>999:99.99</v>
      </c>
      <c r="AU27" s="4" t="str">
        <f t="shared" si="27"/>
        <v/>
      </c>
      <c r="AV27" s="4" t="str">
        <f t="shared" si="28"/>
        <v/>
      </c>
    </row>
    <row r="28" spans="1:48" ht="16.5" customHeight="1">
      <c r="A28" s="7" t="str">
        <f t="shared" si="11"/>
        <v/>
      </c>
      <c r="B28" s="81"/>
      <c r="C28" s="82"/>
      <c r="D28" s="83"/>
      <c r="E28" s="83"/>
      <c r="F28" s="83"/>
      <c r="G28" s="83"/>
      <c r="H28" s="126"/>
      <c r="I28" s="113"/>
      <c r="J28" s="126"/>
      <c r="K28" s="113"/>
      <c r="L28" s="126"/>
      <c r="M28" s="113"/>
      <c r="N28" s="126"/>
      <c r="O28" s="113"/>
      <c r="P28" s="7" t="str">
        <f>IF(B28="","",YEAR(申込書!$C$60)-YEAR(申込一覧表!B28))</f>
        <v/>
      </c>
      <c r="Q28" s="11"/>
      <c r="R28" s="12">
        <f t="shared" si="0"/>
        <v>0</v>
      </c>
      <c r="S28" s="12">
        <f t="shared" si="1"/>
        <v>0</v>
      </c>
      <c r="T28" s="4" t="str">
        <f t="shared" si="2"/>
        <v/>
      </c>
      <c r="U28" s="4" t="str">
        <f t="shared" si="3"/>
        <v/>
      </c>
      <c r="X28" s="4">
        <f t="shared" si="4"/>
        <v>0</v>
      </c>
      <c r="Y28" s="4">
        <f t="shared" si="12"/>
        <v>0</v>
      </c>
      <c r="Z28" s="4" t="str">
        <f t="shared" si="13"/>
        <v/>
      </c>
      <c r="AA28" s="4" t="str">
        <f t="shared" si="5"/>
        <v/>
      </c>
      <c r="AB28" s="12">
        <f t="shared" si="14"/>
        <v>0</v>
      </c>
      <c r="AC28" s="4" t="str">
        <f t="shared" si="6"/>
        <v/>
      </c>
      <c r="AD28" s="4">
        <v>0</v>
      </c>
      <c r="AE28" s="4" t="str">
        <f t="shared" si="7"/>
        <v xml:space="preserve"> </v>
      </c>
      <c r="AF28" s="4" t="str">
        <f t="shared" si="8"/>
        <v xml:space="preserve">  </v>
      </c>
      <c r="AG28" s="4" t="str">
        <f t="shared" si="15"/>
        <v/>
      </c>
      <c r="AH28" s="4" t="str">
        <f t="shared" si="16"/>
        <v/>
      </c>
      <c r="AI28" s="4" t="str">
        <f t="shared" si="9"/>
        <v/>
      </c>
      <c r="AJ28" s="4" t="str">
        <f t="shared" si="17"/>
        <v/>
      </c>
      <c r="AK28" s="4" t="str">
        <f t="shared" si="18"/>
        <v/>
      </c>
      <c r="AL28" s="4" t="str">
        <f t="shared" si="19"/>
        <v/>
      </c>
      <c r="AM28" s="4" t="str">
        <f t="shared" si="20"/>
        <v/>
      </c>
      <c r="AN28" s="4" t="str">
        <f t="shared" si="21"/>
        <v/>
      </c>
      <c r="AO28" s="4" t="str">
        <f t="shared" si="22"/>
        <v/>
      </c>
      <c r="AP28" s="4">
        <f t="shared" si="10"/>
        <v>0</v>
      </c>
      <c r="AQ28" s="4" t="str">
        <f t="shared" si="23"/>
        <v>999:99.99</v>
      </c>
      <c r="AR28" s="4" t="str">
        <f t="shared" si="24"/>
        <v>999:99.99</v>
      </c>
      <c r="AS28" s="4" t="str">
        <f t="shared" si="25"/>
        <v>999:99.99</v>
      </c>
      <c r="AT28" s="4" t="str">
        <f t="shared" si="26"/>
        <v>999:99.99</v>
      </c>
      <c r="AU28" s="4" t="str">
        <f t="shared" si="27"/>
        <v/>
      </c>
      <c r="AV28" s="4" t="str">
        <f t="shared" si="28"/>
        <v/>
      </c>
    </row>
    <row r="29" spans="1:48" ht="16.5" customHeight="1">
      <c r="A29" s="7" t="str">
        <f t="shared" si="11"/>
        <v/>
      </c>
      <c r="B29" s="81"/>
      <c r="C29" s="82"/>
      <c r="D29" s="83"/>
      <c r="E29" s="83"/>
      <c r="F29" s="83"/>
      <c r="G29" s="83"/>
      <c r="H29" s="126"/>
      <c r="I29" s="113"/>
      <c r="J29" s="126"/>
      <c r="K29" s="113"/>
      <c r="L29" s="126"/>
      <c r="M29" s="113"/>
      <c r="N29" s="126"/>
      <c r="O29" s="113"/>
      <c r="P29" s="7" t="str">
        <f>IF(B29="","",YEAR(申込書!$C$60)-YEAR(申込一覧表!B29))</f>
        <v/>
      </c>
      <c r="Q29" s="11"/>
      <c r="R29" s="12">
        <f t="shared" si="0"/>
        <v>0</v>
      </c>
      <c r="S29" s="12">
        <f t="shared" si="1"/>
        <v>0</v>
      </c>
      <c r="T29" s="4" t="str">
        <f t="shared" si="2"/>
        <v/>
      </c>
      <c r="U29" s="4" t="str">
        <f t="shared" si="3"/>
        <v/>
      </c>
      <c r="X29" s="4">
        <f t="shared" si="4"/>
        <v>0</v>
      </c>
      <c r="Y29" s="4">
        <f t="shared" si="12"/>
        <v>0</v>
      </c>
      <c r="Z29" s="4" t="str">
        <f t="shared" si="13"/>
        <v/>
      </c>
      <c r="AA29" s="4" t="str">
        <f t="shared" si="5"/>
        <v/>
      </c>
      <c r="AB29" s="12">
        <f t="shared" si="14"/>
        <v>0</v>
      </c>
      <c r="AC29" s="4" t="str">
        <f t="shared" si="6"/>
        <v/>
      </c>
      <c r="AD29" s="4">
        <v>0</v>
      </c>
      <c r="AE29" s="4" t="str">
        <f t="shared" si="7"/>
        <v xml:space="preserve"> </v>
      </c>
      <c r="AF29" s="4" t="str">
        <f t="shared" si="8"/>
        <v xml:space="preserve">  </v>
      </c>
      <c r="AG29" s="4" t="str">
        <f t="shared" si="15"/>
        <v/>
      </c>
      <c r="AH29" s="4" t="str">
        <f t="shared" si="16"/>
        <v/>
      </c>
      <c r="AI29" s="4" t="str">
        <f t="shared" si="9"/>
        <v/>
      </c>
      <c r="AJ29" s="4" t="str">
        <f t="shared" si="17"/>
        <v/>
      </c>
      <c r="AK29" s="4" t="str">
        <f t="shared" si="18"/>
        <v/>
      </c>
      <c r="AL29" s="4" t="str">
        <f t="shared" si="19"/>
        <v/>
      </c>
      <c r="AM29" s="4" t="str">
        <f t="shared" si="20"/>
        <v/>
      </c>
      <c r="AN29" s="4" t="str">
        <f t="shared" si="21"/>
        <v/>
      </c>
      <c r="AO29" s="4" t="str">
        <f t="shared" si="22"/>
        <v/>
      </c>
      <c r="AP29" s="4">
        <f t="shared" si="10"/>
        <v>0</v>
      </c>
      <c r="AQ29" s="4" t="str">
        <f t="shared" si="23"/>
        <v>999:99.99</v>
      </c>
      <c r="AR29" s="4" t="str">
        <f t="shared" si="24"/>
        <v>999:99.99</v>
      </c>
      <c r="AS29" s="4" t="str">
        <f t="shared" si="25"/>
        <v>999:99.99</v>
      </c>
      <c r="AT29" s="4" t="str">
        <f t="shared" si="26"/>
        <v>999:99.99</v>
      </c>
      <c r="AU29" s="4" t="str">
        <f t="shared" si="27"/>
        <v/>
      </c>
      <c r="AV29" s="4" t="str">
        <f t="shared" si="28"/>
        <v/>
      </c>
    </row>
    <row r="30" spans="1:48" ht="16.5" customHeight="1">
      <c r="A30" s="7" t="str">
        <f t="shared" si="11"/>
        <v/>
      </c>
      <c r="B30" s="81"/>
      <c r="C30" s="82"/>
      <c r="D30" s="83"/>
      <c r="E30" s="83"/>
      <c r="F30" s="83"/>
      <c r="G30" s="83"/>
      <c r="H30" s="126"/>
      <c r="I30" s="113"/>
      <c r="J30" s="126"/>
      <c r="K30" s="113"/>
      <c r="L30" s="126"/>
      <c r="M30" s="113"/>
      <c r="N30" s="126"/>
      <c r="O30" s="113"/>
      <c r="P30" s="7" t="str">
        <f>IF(B30="","",YEAR(申込書!$C$60)-YEAR(申込一覧表!B30))</f>
        <v/>
      </c>
      <c r="Q30" s="11"/>
      <c r="R30" s="12">
        <f t="shared" si="0"/>
        <v>0</v>
      </c>
      <c r="S30" s="12">
        <f t="shared" si="1"/>
        <v>0</v>
      </c>
      <c r="T30" s="4" t="str">
        <f t="shared" si="2"/>
        <v/>
      </c>
      <c r="U30" s="4" t="str">
        <f t="shared" si="3"/>
        <v/>
      </c>
      <c r="X30" s="4">
        <f t="shared" si="4"/>
        <v>0</v>
      </c>
      <c r="Y30" s="4">
        <f t="shared" si="12"/>
        <v>0</v>
      </c>
      <c r="Z30" s="4" t="str">
        <f t="shared" si="13"/>
        <v/>
      </c>
      <c r="AA30" s="4" t="str">
        <f t="shared" si="5"/>
        <v/>
      </c>
      <c r="AB30" s="12">
        <f t="shared" si="14"/>
        <v>0</v>
      </c>
      <c r="AC30" s="4" t="str">
        <f t="shared" si="6"/>
        <v/>
      </c>
      <c r="AD30" s="4">
        <v>0</v>
      </c>
      <c r="AE30" s="4" t="str">
        <f t="shared" si="7"/>
        <v xml:space="preserve"> </v>
      </c>
      <c r="AF30" s="4" t="str">
        <f t="shared" si="8"/>
        <v xml:space="preserve">  </v>
      </c>
      <c r="AG30" s="4" t="str">
        <f t="shared" si="15"/>
        <v/>
      </c>
      <c r="AH30" s="4" t="str">
        <f t="shared" si="16"/>
        <v/>
      </c>
      <c r="AI30" s="4" t="str">
        <f t="shared" si="9"/>
        <v/>
      </c>
      <c r="AJ30" s="4" t="str">
        <f t="shared" si="17"/>
        <v/>
      </c>
      <c r="AK30" s="4" t="str">
        <f t="shared" si="18"/>
        <v/>
      </c>
      <c r="AL30" s="4" t="str">
        <f t="shared" si="19"/>
        <v/>
      </c>
      <c r="AM30" s="4" t="str">
        <f t="shared" si="20"/>
        <v/>
      </c>
      <c r="AN30" s="4" t="str">
        <f t="shared" si="21"/>
        <v/>
      </c>
      <c r="AO30" s="4" t="str">
        <f t="shared" si="22"/>
        <v/>
      </c>
      <c r="AP30" s="4">
        <f t="shared" si="10"/>
        <v>0</v>
      </c>
      <c r="AQ30" s="4" t="str">
        <f t="shared" si="23"/>
        <v>999:99.99</v>
      </c>
      <c r="AR30" s="4" t="str">
        <f t="shared" si="24"/>
        <v>999:99.99</v>
      </c>
      <c r="AS30" s="4" t="str">
        <f t="shared" si="25"/>
        <v>999:99.99</v>
      </c>
      <c r="AT30" s="4" t="str">
        <f t="shared" si="26"/>
        <v>999:99.99</v>
      </c>
      <c r="AU30" s="4" t="str">
        <f t="shared" si="27"/>
        <v/>
      </c>
      <c r="AV30" s="4" t="str">
        <f t="shared" si="28"/>
        <v/>
      </c>
    </row>
    <row r="31" spans="1:48" ht="16.5" customHeight="1">
      <c r="A31" s="7" t="str">
        <f t="shared" si="11"/>
        <v/>
      </c>
      <c r="B31" s="81"/>
      <c r="C31" s="82"/>
      <c r="D31" s="83"/>
      <c r="E31" s="83"/>
      <c r="F31" s="83"/>
      <c r="G31" s="83"/>
      <c r="H31" s="126"/>
      <c r="I31" s="113"/>
      <c r="J31" s="126"/>
      <c r="K31" s="113"/>
      <c r="L31" s="126"/>
      <c r="M31" s="113"/>
      <c r="N31" s="126"/>
      <c r="O31" s="113"/>
      <c r="P31" s="7" t="str">
        <f>IF(B31="","",YEAR(申込書!$C$60)-YEAR(申込一覧表!B31))</f>
        <v/>
      </c>
      <c r="Q31" s="11"/>
      <c r="R31" s="12">
        <f t="shared" si="0"/>
        <v>0</v>
      </c>
      <c r="S31" s="12">
        <f t="shared" si="1"/>
        <v>0</v>
      </c>
      <c r="T31" s="4" t="str">
        <f t="shared" si="2"/>
        <v/>
      </c>
      <c r="U31" s="4" t="str">
        <f t="shared" si="3"/>
        <v/>
      </c>
      <c r="X31" s="4">
        <f t="shared" si="4"/>
        <v>0</v>
      </c>
      <c r="Y31" s="4">
        <f t="shared" si="12"/>
        <v>0</v>
      </c>
      <c r="Z31" s="4" t="str">
        <f t="shared" si="13"/>
        <v/>
      </c>
      <c r="AA31" s="4" t="str">
        <f t="shared" si="5"/>
        <v/>
      </c>
      <c r="AB31" s="12">
        <f t="shared" si="14"/>
        <v>0</v>
      </c>
      <c r="AC31" s="4" t="str">
        <f t="shared" si="6"/>
        <v/>
      </c>
      <c r="AD31" s="4">
        <v>0</v>
      </c>
      <c r="AE31" s="4" t="str">
        <f t="shared" si="7"/>
        <v xml:space="preserve"> </v>
      </c>
      <c r="AF31" s="4" t="str">
        <f t="shared" si="8"/>
        <v xml:space="preserve">  </v>
      </c>
      <c r="AG31" s="4" t="str">
        <f t="shared" si="15"/>
        <v/>
      </c>
      <c r="AH31" s="4" t="str">
        <f t="shared" si="16"/>
        <v/>
      </c>
      <c r="AI31" s="4" t="str">
        <f t="shared" si="9"/>
        <v/>
      </c>
      <c r="AJ31" s="4" t="str">
        <f t="shared" si="17"/>
        <v/>
      </c>
      <c r="AK31" s="4" t="str">
        <f t="shared" si="18"/>
        <v/>
      </c>
      <c r="AL31" s="4" t="str">
        <f t="shared" si="19"/>
        <v/>
      </c>
      <c r="AM31" s="4" t="str">
        <f t="shared" si="20"/>
        <v/>
      </c>
      <c r="AN31" s="4" t="str">
        <f t="shared" si="21"/>
        <v/>
      </c>
      <c r="AO31" s="4" t="str">
        <f t="shared" si="22"/>
        <v/>
      </c>
      <c r="AP31" s="4">
        <f t="shared" si="10"/>
        <v>0</v>
      </c>
      <c r="AQ31" s="4" t="str">
        <f t="shared" si="23"/>
        <v>999:99.99</v>
      </c>
      <c r="AR31" s="4" t="str">
        <f t="shared" si="24"/>
        <v>999:99.99</v>
      </c>
      <c r="AS31" s="4" t="str">
        <f t="shared" si="25"/>
        <v>999:99.99</v>
      </c>
      <c r="AT31" s="4" t="str">
        <f t="shared" si="26"/>
        <v>999:99.99</v>
      </c>
      <c r="AU31" s="4" t="str">
        <f t="shared" si="27"/>
        <v/>
      </c>
      <c r="AV31" s="4" t="str">
        <f t="shared" si="28"/>
        <v/>
      </c>
    </row>
    <row r="32" spans="1:48" ht="16.5" customHeight="1">
      <c r="A32" s="7" t="str">
        <f t="shared" si="11"/>
        <v/>
      </c>
      <c r="B32" s="81"/>
      <c r="C32" s="82"/>
      <c r="D32" s="83"/>
      <c r="E32" s="83"/>
      <c r="F32" s="83"/>
      <c r="G32" s="83"/>
      <c r="H32" s="126"/>
      <c r="I32" s="113"/>
      <c r="J32" s="126"/>
      <c r="K32" s="113"/>
      <c r="L32" s="126"/>
      <c r="M32" s="113"/>
      <c r="N32" s="126"/>
      <c r="O32" s="113"/>
      <c r="P32" s="7" t="str">
        <f>IF(B32="","",YEAR(申込書!$C$60)-YEAR(申込一覧表!B32))</f>
        <v/>
      </c>
      <c r="Q32" s="11"/>
      <c r="R32" s="12">
        <f t="shared" si="0"/>
        <v>0</v>
      </c>
      <c r="S32" s="12">
        <f t="shared" si="1"/>
        <v>0</v>
      </c>
      <c r="T32" s="4" t="str">
        <f t="shared" si="2"/>
        <v/>
      </c>
      <c r="U32" s="4" t="str">
        <f t="shared" si="3"/>
        <v/>
      </c>
      <c r="X32" s="4">
        <f t="shared" si="4"/>
        <v>0</v>
      </c>
      <c r="Y32" s="4">
        <f t="shared" si="12"/>
        <v>0</v>
      </c>
      <c r="Z32" s="4" t="str">
        <f t="shared" si="13"/>
        <v/>
      </c>
      <c r="AA32" s="4" t="str">
        <f t="shared" si="5"/>
        <v/>
      </c>
      <c r="AB32" s="12">
        <f t="shared" si="14"/>
        <v>0</v>
      </c>
      <c r="AC32" s="4" t="str">
        <f t="shared" si="6"/>
        <v/>
      </c>
      <c r="AD32" s="4">
        <v>0</v>
      </c>
      <c r="AE32" s="4" t="str">
        <f t="shared" si="7"/>
        <v xml:space="preserve"> </v>
      </c>
      <c r="AF32" s="4" t="str">
        <f t="shared" si="8"/>
        <v xml:space="preserve">  </v>
      </c>
      <c r="AG32" s="4" t="str">
        <f t="shared" si="15"/>
        <v/>
      </c>
      <c r="AH32" s="4" t="str">
        <f t="shared" si="16"/>
        <v/>
      </c>
      <c r="AI32" s="4" t="str">
        <f t="shared" si="9"/>
        <v/>
      </c>
      <c r="AJ32" s="4" t="str">
        <f t="shared" si="17"/>
        <v/>
      </c>
      <c r="AK32" s="4" t="str">
        <f t="shared" si="18"/>
        <v/>
      </c>
      <c r="AL32" s="4" t="str">
        <f t="shared" si="19"/>
        <v/>
      </c>
      <c r="AM32" s="4" t="str">
        <f t="shared" si="20"/>
        <v/>
      </c>
      <c r="AN32" s="4" t="str">
        <f t="shared" si="21"/>
        <v/>
      </c>
      <c r="AO32" s="4" t="str">
        <f t="shared" si="22"/>
        <v/>
      </c>
      <c r="AP32" s="4">
        <f t="shared" si="10"/>
        <v>0</v>
      </c>
      <c r="AQ32" s="4" t="str">
        <f t="shared" si="23"/>
        <v>999:99.99</v>
      </c>
      <c r="AR32" s="4" t="str">
        <f t="shared" si="24"/>
        <v>999:99.99</v>
      </c>
      <c r="AS32" s="4" t="str">
        <f t="shared" si="25"/>
        <v>999:99.99</v>
      </c>
      <c r="AT32" s="4" t="str">
        <f t="shared" si="26"/>
        <v>999:99.99</v>
      </c>
      <c r="AU32" s="4" t="str">
        <f t="shared" si="27"/>
        <v/>
      </c>
      <c r="AV32" s="4" t="str">
        <f t="shared" si="28"/>
        <v/>
      </c>
    </row>
    <row r="33" spans="1:48" ht="16.5" customHeight="1">
      <c r="A33" s="7" t="str">
        <f t="shared" si="11"/>
        <v/>
      </c>
      <c r="B33" s="81"/>
      <c r="C33" s="82"/>
      <c r="D33" s="83"/>
      <c r="E33" s="83"/>
      <c r="F33" s="83"/>
      <c r="G33" s="83"/>
      <c r="H33" s="126"/>
      <c r="I33" s="113"/>
      <c r="J33" s="126"/>
      <c r="K33" s="113"/>
      <c r="L33" s="126"/>
      <c r="M33" s="113"/>
      <c r="N33" s="126"/>
      <c r="O33" s="113"/>
      <c r="P33" s="7" t="str">
        <f>IF(B33="","",YEAR(申込書!$C$60)-YEAR(申込一覧表!B33))</f>
        <v/>
      </c>
      <c r="Q33" s="11"/>
      <c r="R33" s="12">
        <f t="shared" si="0"/>
        <v>0</v>
      </c>
      <c r="S33" s="12">
        <f t="shared" si="1"/>
        <v>0</v>
      </c>
      <c r="T33" s="4" t="str">
        <f t="shared" si="2"/>
        <v/>
      </c>
      <c r="U33" s="4" t="str">
        <f t="shared" si="3"/>
        <v/>
      </c>
      <c r="X33" s="4">
        <f t="shared" si="4"/>
        <v>0</v>
      </c>
      <c r="Y33" s="4">
        <f t="shared" si="12"/>
        <v>0</v>
      </c>
      <c r="Z33" s="4" t="str">
        <f t="shared" si="13"/>
        <v/>
      </c>
      <c r="AA33" s="4" t="str">
        <f t="shared" si="5"/>
        <v/>
      </c>
      <c r="AB33" s="12">
        <f t="shared" si="14"/>
        <v>0</v>
      </c>
      <c r="AC33" s="4" t="str">
        <f t="shared" si="6"/>
        <v/>
      </c>
      <c r="AD33" s="4">
        <v>0</v>
      </c>
      <c r="AE33" s="4" t="str">
        <f t="shared" si="7"/>
        <v xml:space="preserve"> </v>
      </c>
      <c r="AF33" s="4" t="str">
        <f t="shared" si="8"/>
        <v xml:space="preserve">  </v>
      </c>
      <c r="AG33" s="4" t="str">
        <f t="shared" si="15"/>
        <v/>
      </c>
      <c r="AH33" s="4" t="str">
        <f t="shared" si="16"/>
        <v/>
      </c>
      <c r="AI33" s="4" t="str">
        <f t="shared" si="9"/>
        <v/>
      </c>
      <c r="AJ33" s="4" t="str">
        <f t="shared" si="17"/>
        <v/>
      </c>
      <c r="AK33" s="4" t="str">
        <f t="shared" si="18"/>
        <v/>
      </c>
      <c r="AL33" s="4" t="str">
        <f t="shared" si="19"/>
        <v/>
      </c>
      <c r="AM33" s="4" t="str">
        <f t="shared" si="20"/>
        <v/>
      </c>
      <c r="AN33" s="4" t="str">
        <f t="shared" si="21"/>
        <v/>
      </c>
      <c r="AO33" s="4" t="str">
        <f t="shared" si="22"/>
        <v/>
      </c>
      <c r="AP33" s="4">
        <f t="shared" si="10"/>
        <v>0</v>
      </c>
      <c r="AQ33" s="4" t="str">
        <f t="shared" si="23"/>
        <v>999:99.99</v>
      </c>
      <c r="AR33" s="4" t="str">
        <f t="shared" si="24"/>
        <v>999:99.99</v>
      </c>
      <c r="AS33" s="4" t="str">
        <f t="shared" si="25"/>
        <v>999:99.99</v>
      </c>
      <c r="AT33" s="4" t="str">
        <f t="shared" si="26"/>
        <v>999:99.99</v>
      </c>
      <c r="AU33" s="4" t="str">
        <f t="shared" si="27"/>
        <v/>
      </c>
      <c r="AV33" s="4" t="str">
        <f t="shared" si="28"/>
        <v/>
      </c>
    </row>
    <row r="34" spans="1:48" ht="16.5" customHeight="1">
      <c r="A34" s="7" t="str">
        <f t="shared" si="11"/>
        <v/>
      </c>
      <c r="B34" s="81"/>
      <c r="C34" s="82"/>
      <c r="D34" s="83"/>
      <c r="E34" s="83"/>
      <c r="F34" s="83"/>
      <c r="G34" s="83"/>
      <c r="H34" s="126"/>
      <c r="I34" s="113"/>
      <c r="J34" s="126"/>
      <c r="K34" s="113"/>
      <c r="L34" s="126"/>
      <c r="M34" s="113"/>
      <c r="N34" s="126"/>
      <c r="O34" s="113"/>
      <c r="P34" s="7" t="str">
        <f>IF(B34="","",YEAR(申込書!$C$60)-YEAR(申込一覧表!B34))</f>
        <v/>
      </c>
      <c r="Q34" s="11"/>
      <c r="R34" s="12">
        <f t="shared" si="0"/>
        <v>0</v>
      </c>
      <c r="S34" s="12">
        <f t="shared" si="1"/>
        <v>0</v>
      </c>
      <c r="T34" s="4" t="str">
        <f t="shared" si="2"/>
        <v/>
      </c>
      <c r="U34" s="4" t="str">
        <f t="shared" si="3"/>
        <v/>
      </c>
      <c r="X34" s="4">
        <f t="shared" si="4"/>
        <v>0</v>
      </c>
      <c r="Y34" s="4">
        <f t="shared" si="12"/>
        <v>0</v>
      </c>
      <c r="Z34" s="4" t="str">
        <f t="shared" si="13"/>
        <v/>
      </c>
      <c r="AA34" s="4" t="str">
        <f t="shared" si="5"/>
        <v/>
      </c>
      <c r="AB34" s="12">
        <f t="shared" si="14"/>
        <v>0</v>
      </c>
      <c r="AC34" s="4" t="str">
        <f t="shared" si="6"/>
        <v/>
      </c>
      <c r="AD34" s="4">
        <v>0</v>
      </c>
      <c r="AE34" s="4" t="str">
        <f t="shared" si="7"/>
        <v xml:space="preserve"> </v>
      </c>
      <c r="AF34" s="4" t="str">
        <f t="shared" si="8"/>
        <v xml:space="preserve">  </v>
      </c>
      <c r="AG34" s="4" t="str">
        <f t="shared" si="15"/>
        <v/>
      </c>
      <c r="AH34" s="4" t="str">
        <f t="shared" si="16"/>
        <v/>
      </c>
      <c r="AI34" s="4" t="str">
        <f t="shared" si="9"/>
        <v/>
      </c>
      <c r="AJ34" s="4" t="str">
        <f t="shared" si="17"/>
        <v/>
      </c>
      <c r="AK34" s="4" t="str">
        <f t="shared" si="18"/>
        <v/>
      </c>
      <c r="AL34" s="4" t="str">
        <f t="shared" si="19"/>
        <v/>
      </c>
      <c r="AM34" s="4" t="str">
        <f t="shared" si="20"/>
        <v/>
      </c>
      <c r="AN34" s="4" t="str">
        <f t="shared" si="21"/>
        <v/>
      </c>
      <c r="AO34" s="4" t="str">
        <f t="shared" si="22"/>
        <v/>
      </c>
      <c r="AP34" s="4">
        <f t="shared" si="10"/>
        <v>0</v>
      </c>
      <c r="AQ34" s="4" t="str">
        <f t="shared" si="23"/>
        <v>999:99.99</v>
      </c>
      <c r="AR34" s="4" t="str">
        <f t="shared" si="24"/>
        <v>999:99.99</v>
      </c>
      <c r="AS34" s="4" t="str">
        <f t="shared" si="25"/>
        <v>999:99.99</v>
      </c>
      <c r="AT34" s="4" t="str">
        <f t="shared" si="26"/>
        <v>999:99.99</v>
      </c>
      <c r="AU34" s="4" t="str">
        <f t="shared" si="27"/>
        <v/>
      </c>
      <c r="AV34" s="4" t="str">
        <f t="shared" si="28"/>
        <v/>
      </c>
    </row>
    <row r="35" spans="1:48" ht="16.5" customHeight="1">
      <c r="A35" s="7" t="str">
        <f t="shared" si="11"/>
        <v/>
      </c>
      <c r="B35" s="81"/>
      <c r="C35" s="82"/>
      <c r="D35" s="83"/>
      <c r="E35" s="83"/>
      <c r="F35" s="83"/>
      <c r="G35" s="83"/>
      <c r="H35" s="126"/>
      <c r="I35" s="113"/>
      <c r="J35" s="126"/>
      <c r="K35" s="113"/>
      <c r="L35" s="126"/>
      <c r="M35" s="113"/>
      <c r="N35" s="126"/>
      <c r="O35" s="113"/>
      <c r="P35" s="7" t="str">
        <f>IF(B35="","",YEAR(申込書!$C$60)-YEAR(申込一覧表!B35))</f>
        <v/>
      </c>
      <c r="Q35" s="11"/>
      <c r="R35" s="12">
        <f t="shared" si="0"/>
        <v>0</v>
      </c>
      <c r="S35" s="12">
        <f t="shared" si="1"/>
        <v>0</v>
      </c>
      <c r="T35" s="4" t="str">
        <f t="shared" si="2"/>
        <v/>
      </c>
      <c r="U35" s="4" t="str">
        <f t="shared" si="3"/>
        <v/>
      </c>
      <c r="X35" s="4">
        <f t="shared" si="4"/>
        <v>0</v>
      </c>
      <c r="Y35" s="4">
        <f t="shared" si="12"/>
        <v>0</v>
      </c>
      <c r="Z35" s="4" t="str">
        <f t="shared" si="13"/>
        <v/>
      </c>
      <c r="AA35" s="4" t="str">
        <f t="shared" si="5"/>
        <v/>
      </c>
      <c r="AB35" s="12">
        <f t="shared" si="14"/>
        <v>0</v>
      </c>
      <c r="AC35" s="4" t="str">
        <f t="shared" si="6"/>
        <v/>
      </c>
      <c r="AD35" s="4">
        <v>0</v>
      </c>
      <c r="AE35" s="4" t="str">
        <f t="shared" si="7"/>
        <v xml:space="preserve"> </v>
      </c>
      <c r="AF35" s="4" t="str">
        <f t="shared" si="8"/>
        <v xml:space="preserve">  </v>
      </c>
      <c r="AG35" s="4" t="str">
        <f t="shared" si="15"/>
        <v/>
      </c>
      <c r="AH35" s="4" t="str">
        <f t="shared" si="16"/>
        <v/>
      </c>
      <c r="AI35" s="4" t="str">
        <f t="shared" si="9"/>
        <v/>
      </c>
      <c r="AJ35" s="4" t="str">
        <f t="shared" si="17"/>
        <v/>
      </c>
      <c r="AK35" s="4" t="str">
        <f t="shared" si="18"/>
        <v/>
      </c>
      <c r="AL35" s="4" t="str">
        <f t="shared" si="19"/>
        <v/>
      </c>
      <c r="AM35" s="4" t="str">
        <f t="shared" si="20"/>
        <v/>
      </c>
      <c r="AN35" s="4" t="str">
        <f t="shared" si="21"/>
        <v/>
      </c>
      <c r="AO35" s="4" t="str">
        <f t="shared" si="22"/>
        <v/>
      </c>
      <c r="AP35" s="4">
        <f t="shared" si="10"/>
        <v>0</v>
      </c>
      <c r="AQ35" s="4" t="str">
        <f t="shared" si="23"/>
        <v>999:99.99</v>
      </c>
      <c r="AR35" s="4" t="str">
        <f t="shared" si="24"/>
        <v>999:99.99</v>
      </c>
      <c r="AS35" s="4" t="str">
        <f t="shared" si="25"/>
        <v>999:99.99</v>
      </c>
      <c r="AT35" s="4" t="str">
        <f t="shared" si="26"/>
        <v>999:99.99</v>
      </c>
      <c r="AU35" s="4" t="str">
        <f t="shared" si="27"/>
        <v/>
      </c>
      <c r="AV35" s="4" t="str">
        <f t="shared" si="28"/>
        <v/>
      </c>
    </row>
    <row r="36" spans="1:48" ht="16.5" customHeight="1">
      <c r="A36" s="7" t="str">
        <f t="shared" si="11"/>
        <v/>
      </c>
      <c r="B36" s="81"/>
      <c r="C36" s="82"/>
      <c r="D36" s="83"/>
      <c r="E36" s="83"/>
      <c r="F36" s="83"/>
      <c r="G36" s="83"/>
      <c r="H36" s="126"/>
      <c r="I36" s="113"/>
      <c r="J36" s="126"/>
      <c r="K36" s="113"/>
      <c r="L36" s="126"/>
      <c r="M36" s="113"/>
      <c r="N36" s="126"/>
      <c r="O36" s="113"/>
      <c r="P36" s="7" t="str">
        <f>IF(B36="","",YEAR(申込書!$C$60)-YEAR(申込一覧表!B36))</f>
        <v/>
      </c>
      <c r="Q36" s="11"/>
      <c r="R36" s="12">
        <f t="shared" si="0"/>
        <v>0</v>
      </c>
      <c r="S36" s="12">
        <f t="shared" si="1"/>
        <v>0</v>
      </c>
      <c r="T36" s="4" t="str">
        <f t="shared" si="2"/>
        <v/>
      </c>
      <c r="U36" s="4" t="str">
        <f t="shared" si="3"/>
        <v/>
      </c>
      <c r="X36" s="4">
        <f t="shared" si="4"/>
        <v>0</v>
      </c>
      <c r="Y36" s="4">
        <f t="shared" si="12"/>
        <v>0</v>
      </c>
      <c r="Z36" s="4" t="str">
        <f t="shared" si="13"/>
        <v/>
      </c>
      <c r="AA36" s="4" t="str">
        <f t="shared" si="5"/>
        <v/>
      </c>
      <c r="AB36" s="12">
        <f t="shared" si="14"/>
        <v>0</v>
      </c>
      <c r="AC36" s="4" t="str">
        <f t="shared" si="6"/>
        <v/>
      </c>
      <c r="AD36" s="4">
        <v>0</v>
      </c>
      <c r="AE36" s="4" t="str">
        <f t="shared" si="7"/>
        <v xml:space="preserve"> </v>
      </c>
      <c r="AF36" s="4" t="str">
        <f t="shared" si="8"/>
        <v xml:space="preserve">  </v>
      </c>
      <c r="AG36" s="4" t="str">
        <f t="shared" si="15"/>
        <v/>
      </c>
      <c r="AH36" s="4" t="str">
        <f t="shared" si="16"/>
        <v/>
      </c>
      <c r="AI36" s="4" t="str">
        <f t="shared" si="9"/>
        <v/>
      </c>
      <c r="AJ36" s="4" t="str">
        <f t="shared" si="17"/>
        <v/>
      </c>
      <c r="AK36" s="4" t="str">
        <f t="shared" si="18"/>
        <v/>
      </c>
      <c r="AL36" s="4" t="str">
        <f t="shared" si="19"/>
        <v/>
      </c>
      <c r="AM36" s="4" t="str">
        <f t="shared" si="20"/>
        <v/>
      </c>
      <c r="AN36" s="4" t="str">
        <f t="shared" si="21"/>
        <v/>
      </c>
      <c r="AO36" s="4" t="str">
        <f t="shared" si="22"/>
        <v/>
      </c>
      <c r="AP36" s="4">
        <f t="shared" si="10"/>
        <v>0</v>
      </c>
      <c r="AQ36" s="4" t="str">
        <f t="shared" si="23"/>
        <v>999:99.99</v>
      </c>
      <c r="AR36" s="4" t="str">
        <f t="shared" si="24"/>
        <v>999:99.99</v>
      </c>
      <c r="AS36" s="4" t="str">
        <f t="shared" si="25"/>
        <v>999:99.99</v>
      </c>
      <c r="AT36" s="4" t="str">
        <f t="shared" si="26"/>
        <v>999:99.99</v>
      </c>
      <c r="AU36" s="4" t="str">
        <f t="shared" si="27"/>
        <v/>
      </c>
      <c r="AV36" s="4" t="str">
        <f t="shared" si="28"/>
        <v/>
      </c>
    </row>
    <row r="37" spans="1:48" ht="16.5" customHeight="1">
      <c r="A37" s="7" t="str">
        <f t="shared" si="11"/>
        <v/>
      </c>
      <c r="B37" s="81"/>
      <c r="C37" s="82"/>
      <c r="D37" s="83"/>
      <c r="E37" s="83"/>
      <c r="F37" s="83"/>
      <c r="G37" s="83"/>
      <c r="H37" s="126"/>
      <c r="I37" s="113"/>
      <c r="J37" s="126"/>
      <c r="K37" s="113"/>
      <c r="L37" s="126"/>
      <c r="M37" s="113"/>
      <c r="N37" s="126"/>
      <c r="O37" s="113"/>
      <c r="P37" s="7" t="str">
        <f>IF(B37="","",YEAR(申込書!$C$60)-YEAR(申込一覧表!B37))</f>
        <v/>
      </c>
      <c r="Q37" s="11"/>
      <c r="R37" s="12">
        <f t="shared" si="0"/>
        <v>0</v>
      </c>
      <c r="S37" s="12">
        <f t="shared" si="1"/>
        <v>0</v>
      </c>
      <c r="T37" s="4" t="str">
        <f t="shared" si="2"/>
        <v/>
      </c>
      <c r="U37" s="4" t="str">
        <f t="shared" si="3"/>
        <v/>
      </c>
      <c r="X37" s="4">
        <f t="shared" si="4"/>
        <v>0</v>
      </c>
      <c r="Y37" s="4">
        <f t="shared" si="12"/>
        <v>0</v>
      </c>
      <c r="Z37" s="4" t="str">
        <f t="shared" si="13"/>
        <v/>
      </c>
      <c r="AA37" s="4" t="str">
        <f t="shared" si="5"/>
        <v/>
      </c>
      <c r="AB37" s="12">
        <f t="shared" si="14"/>
        <v>0</v>
      </c>
      <c r="AC37" s="4" t="str">
        <f t="shared" si="6"/>
        <v/>
      </c>
      <c r="AD37" s="4">
        <v>0</v>
      </c>
      <c r="AE37" s="4" t="str">
        <f t="shared" si="7"/>
        <v xml:space="preserve"> </v>
      </c>
      <c r="AF37" s="4" t="str">
        <f t="shared" si="8"/>
        <v xml:space="preserve">  </v>
      </c>
      <c r="AG37" s="4" t="str">
        <f t="shared" si="15"/>
        <v/>
      </c>
      <c r="AH37" s="4" t="str">
        <f t="shared" si="16"/>
        <v/>
      </c>
      <c r="AI37" s="4" t="str">
        <f t="shared" si="9"/>
        <v/>
      </c>
      <c r="AJ37" s="4" t="str">
        <f t="shared" si="17"/>
        <v/>
      </c>
      <c r="AK37" s="4" t="str">
        <f t="shared" si="18"/>
        <v/>
      </c>
      <c r="AL37" s="4" t="str">
        <f t="shared" si="19"/>
        <v/>
      </c>
      <c r="AM37" s="4" t="str">
        <f t="shared" si="20"/>
        <v/>
      </c>
      <c r="AN37" s="4" t="str">
        <f t="shared" si="21"/>
        <v/>
      </c>
      <c r="AO37" s="4" t="str">
        <f t="shared" si="22"/>
        <v/>
      </c>
      <c r="AP37" s="4">
        <f t="shared" si="10"/>
        <v>0</v>
      </c>
      <c r="AQ37" s="4" t="str">
        <f t="shared" si="23"/>
        <v>999:99.99</v>
      </c>
      <c r="AR37" s="4" t="str">
        <f t="shared" si="24"/>
        <v>999:99.99</v>
      </c>
      <c r="AS37" s="4" t="str">
        <f t="shared" si="25"/>
        <v>999:99.99</v>
      </c>
      <c r="AT37" s="4" t="str">
        <f t="shared" si="26"/>
        <v>999:99.99</v>
      </c>
      <c r="AU37" s="4" t="str">
        <f t="shared" si="27"/>
        <v/>
      </c>
      <c r="AV37" s="4" t="str">
        <f t="shared" si="28"/>
        <v/>
      </c>
    </row>
    <row r="38" spans="1:48" ht="16.5" customHeight="1">
      <c r="A38" s="7" t="str">
        <f t="shared" si="11"/>
        <v/>
      </c>
      <c r="B38" s="81"/>
      <c r="C38" s="82"/>
      <c r="D38" s="83"/>
      <c r="E38" s="83"/>
      <c r="F38" s="83"/>
      <c r="G38" s="83"/>
      <c r="H38" s="126"/>
      <c r="I38" s="113"/>
      <c r="J38" s="126"/>
      <c r="K38" s="113"/>
      <c r="L38" s="126"/>
      <c r="M38" s="113"/>
      <c r="N38" s="126"/>
      <c r="O38" s="113"/>
      <c r="P38" s="7" t="str">
        <f>IF(B38="","",YEAR(申込書!$C$60)-YEAR(申込一覧表!B38))</f>
        <v/>
      </c>
      <c r="Q38" s="11"/>
      <c r="R38" s="12">
        <f t="shared" si="0"/>
        <v>0</v>
      </c>
      <c r="S38" s="12">
        <f t="shared" si="1"/>
        <v>0</v>
      </c>
      <c r="T38" s="4" t="str">
        <f t="shared" si="2"/>
        <v/>
      </c>
      <c r="U38" s="4" t="str">
        <f t="shared" si="3"/>
        <v/>
      </c>
      <c r="X38" s="4">
        <f t="shared" si="4"/>
        <v>0</v>
      </c>
      <c r="Y38" s="4">
        <f t="shared" si="12"/>
        <v>0</v>
      </c>
      <c r="Z38" s="4" t="str">
        <f t="shared" si="13"/>
        <v/>
      </c>
      <c r="AA38" s="4" t="str">
        <f t="shared" si="5"/>
        <v/>
      </c>
      <c r="AB38" s="12">
        <f t="shared" si="14"/>
        <v>0</v>
      </c>
      <c r="AC38" s="4" t="str">
        <f t="shared" si="6"/>
        <v/>
      </c>
      <c r="AD38" s="4">
        <v>0</v>
      </c>
      <c r="AE38" s="4" t="str">
        <f t="shared" si="7"/>
        <v xml:space="preserve"> </v>
      </c>
      <c r="AF38" s="4" t="str">
        <f t="shared" si="8"/>
        <v xml:space="preserve">  </v>
      </c>
      <c r="AG38" s="4" t="str">
        <f t="shared" si="15"/>
        <v/>
      </c>
      <c r="AH38" s="4" t="str">
        <f t="shared" si="16"/>
        <v/>
      </c>
      <c r="AI38" s="4" t="str">
        <f t="shared" si="9"/>
        <v/>
      </c>
      <c r="AJ38" s="4" t="str">
        <f t="shared" si="17"/>
        <v/>
      </c>
      <c r="AK38" s="4" t="str">
        <f t="shared" si="18"/>
        <v/>
      </c>
      <c r="AL38" s="4" t="str">
        <f t="shared" si="19"/>
        <v/>
      </c>
      <c r="AM38" s="4" t="str">
        <f t="shared" si="20"/>
        <v/>
      </c>
      <c r="AN38" s="4" t="str">
        <f t="shared" si="21"/>
        <v/>
      </c>
      <c r="AO38" s="4" t="str">
        <f t="shared" si="22"/>
        <v/>
      </c>
      <c r="AP38" s="4">
        <f t="shared" si="10"/>
        <v>0</v>
      </c>
      <c r="AQ38" s="4" t="str">
        <f t="shared" si="23"/>
        <v>999:99.99</v>
      </c>
      <c r="AR38" s="4" t="str">
        <f t="shared" si="24"/>
        <v>999:99.99</v>
      </c>
      <c r="AS38" s="4" t="str">
        <f t="shared" si="25"/>
        <v>999:99.99</v>
      </c>
      <c r="AT38" s="4" t="str">
        <f t="shared" si="26"/>
        <v>999:99.99</v>
      </c>
      <c r="AU38" s="4" t="str">
        <f t="shared" si="27"/>
        <v/>
      </c>
      <c r="AV38" s="4" t="str">
        <f t="shared" si="28"/>
        <v/>
      </c>
    </row>
    <row r="39" spans="1:48" ht="16.5" customHeight="1">
      <c r="A39" s="7" t="str">
        <f t="shared" si="11"/>
        <v/>
      </c>
      <c r="B39" s="81"/>
      <c r="C39" s="82"/>
      <c r="D39" s="83"/>
      <c r="E39" s="83"/>
      <c r="F39" s="83"/>
      <c r="G39" s="83"/>
      <c r="H39" s="126"/>
      <c r="I39" s="113"/>
      <c r="J39" s="126"/>
      <c r="K39" s="113"/>
      <c r="L39" s="126"/>
      <c r="M39" s="113"/>
      <c r="N39" s="126"/>
      <c r="O39" s="113"/>
      <c r="P39" s="7" t="str">
        <f>IF(B39="","",YEAR(申込書!$C$60)-YEAR(申込一覧表!B39))</f>
        <v/>
      </c>
      <c r="Q39" s="11"/>
      <c r="R39" s="12">
        <f t="shared" si="0"/>
        <v>0</v>
      </c>
      <c r="S39" s="12">
        <f t="shared" si="1"/>
        <v>0</v>
      </c>
      <c r="T39" s="4" t="str">
        <f t="shared" si="2"/>
        <v/>
      </c>
      <c r="U39" s="4" t="str">
        <f t="shared" si="3"/>
        <v/>
      </c>
      <c r="X39" s="4">
        <f t="shared" si="4"/>
        <v>0</v>
      </c>
      <c r="Y39" s="4">
        <f t="shared" si="12"/>
        <v>0</v>
      </c>
      <c r="Z39" s="4" t="str">
        <f t="shared" si="13"/>
        <v/>
      </c>
      <c r="AA39" s="4" t="str">
        <f t="shared" si="5"/>
        <v/>
      </c>
      <c r="AB39" s="12">
        <f t="shared" si="14"/>
        <v>0</v>
      </c>
      <c r="AC39" s="4" t="str">
        <f t="shared" si="6"/>
        <v/>
      </c>
      <c r="AD39" s="4">
        <v>0</v>
      </c>
      <c r="AE39" s="4" t="str">
        <f t="shared" si="7"/>
        <v xml:space="preserve"> </v>
      </c>
      <c r="AF39" s="4" t="str">
        <f t="shared" si="8"/>
        <v xml:space="preserve">  </v>
      </c>
      <c r="AG39" s="4" t="str">
        <f t="shared" si="15"/>
        <v/>
      </c>
      <c r="AH39" s="4" t="str">
        <f t="shared" si="16"/>
        <v/>
      </c>
      <c r="AI39" s="4" t="str">
        <f t="shared" si="9"/>
        <v/>
      </c>
      <c r="AJ39" s="4" t="str">
        <f t="shared" si="17"/>
        <v/>
      </c>
      <c r="AK39" s="4" t="str">
        <f t="shared" si="18"/>
        <v/>
      </c>
      <c r="AL39" s="4" t="str">
        <f t="shared" si="19"/>
        <v/>
      </c>
      <c r="AM39" s="4" t="str">
        <f t="shared" si="20"/>
        <v/>
      </c>
      <c r="AN39" s="4" t="str">
        <f t="shared" si="21"/>
        <v/>
      </c>
      <c r="AO39" s="4" t="str">
        <f t="shared" si="22"/>
        <v/>
      </c>
      <c r="AP39" s="4">
        <f t="shared" si="10"/>
        <v>0</v>
      </c>
      <c r="AQ39" s="4" t="str">
        <f t="shared" si="23"/>
        <v>999:99.99</v>
      </c>
      <c r="AR39" s="4" t="str">
        <f t="shared" si="24"/>
        <v>999:99.99</v>
      </c>
      <c r="AS39" s="4" t="str">
        <f t="shared" si="25"/>
        <v>999:99.99</v>
      </c>
      <c r="AT39" s="4" t="str">
        <f t="shared" si="26"/>
        <v>999:99.99</v>
      </c>
      <c r="AU39" s="4" t="str">
        <f t="shared" si="27"/>
        <v/>
      </c>
      <c r="AV39" s="4" t="str">
        <f t="shared" si="28"/>
        <v/>
      </c>
    </row>
    <row r="40" spans="1:48" ht="16.5" customHeight="1">
      <c r="A40" s="7" t="str">
        <f t="shared" si="11"/>
        <v/>
      </c>
      <c r="B40" s="81"/>
      <c r="C40" s="82"/>
      <c r="D40" s="83"/>
      <c r="E40" s="83"/>
      <c r="F40" s="83"/>
      <c r="G40" s="83"/>
      <c r="H40" s="126"/>
      <c r="I40" s="113"/>
      <c r="J40" s="126"/>
      <c r="K40" s="113"/>
      <c r="L40" s="126"/>
      <c r="M40" s="113"/>
      <c r="N40" s="126"/>
      <c r="O40" s="113"/>
      <c r="P40" s="7" t="str">
        <f>IF(B40="","",YEAR(申込書!$C$60)-YEAR(申込一覧表!B40))</f>
        <v/>
      </c>
      <c r="Q40" s="11"/>
      <c r="R40" s="12">
        <f t="shared" si="0"/>
        <v>0</v>
      </c>
      <c r="S40" s="12">
        <f t="shared" si="1"/>
        <v>0</v>
      </c>
      <c r="T40" s="4" t="str">
        <f t="shared" si="2"/>
        <v/>
      </c>
      <c r="U40" s="4" t="str">
        <f t="shared" si="3"/>
        <v/>
      </c>
      <c r="X40" s="4">
        <f t="shared" si="4"/>
        <v>0</v>
      </c>
      <c r="Y40" s="4">
        <f t="shared" si="12"/>
        <v>0</v>
      </c>
      <c r="Z40" s="4" t="str">
        <f t="shared" si="13"/>
        <v/>
      </c>
      <c r="AA40" s="4" t="str">
        <f t="shared" si="5"/>
        <v/>
      </c>
      <c r="AB40" s="12">
        <f t="shared" si="14"/>
        <v>0</v>
      </c>
      <c r="AC40" s="4" t="str">
        <f t="shared" si="6"/>
        <v/>
      </c>
      <c r="AD40" s="4">
        <v>0</v>
      </c>
      <c r="AE40" s="4" t="str">
        <f t="shared" si="7"/>
        <v xml:space="preserve"> </v>
      </c>
      <c r="AF40" s="4" t="str">
        <f t="shared" si="8"/>
        <v xml:space="preserve">  </v>
      </c>
      <c r="AG40" s="4" t="str">
        <f t="shared" si="15"/>
        <v/>
      </c>
      <c r="AH40" s="4" t="str">
        <f t="shared" si="16"/>
        <v/>
      </c>
      <c r="AI40" s="4" t="str">
        <f t="shared" si="9"/>
        <v/>
      </c>
      <c r="AJ40" s="4" t="str">
        <f t="shared" si="17"/>
        <v/>
      </c>
      <c r="AK40" s="4" t="str">
        <f t="shared" si="18"/>
        <v/>
      </c>
      <c r="AL40" s="4" t="str">
        <f t="shared" si="19"/>
        <v/>
      </c>
      <c r="AM40" s="4" t="str">
        <f t="shared" si="20"/>
        <v/>
      </c>
      <c r="AN40" s="4" t="str">
        <f t="shared" si="21"/>
        <v/>
      </c>
      <c r="AO40" s="4" t="str">
        <f t="shared" si="22"/>
        <v/>
      </c>
      <c r="AP40" s="4">
        <f t="shared" si="10"/>
        <v>0</v>
      </c>
      <c r="AQ40" s="4" t="str">
        <f t="shared" si="23"/>
        <v>999:99.99</v>
      </c>
      <c r="AR40" s="4" t="str">
        <f t="shared" si="24"/>
        <v>999:99.99</v>
      </c>
      <c r="AS40" s="4" t="str">
        <f t="shared" si="25"/>
        <v>999:99.99</v>
      </c>
      <c r="AT40" s="4" t="str">
        <f t="shared" si="26"/>
        <v>999:99.99</v>
      </c>
      <c r="AU40" s="4" t="str">
        <f t="shared" si="27"/>
        <v/>
      </c>
      <c r="AV40" s="4" t="str">
        <f t="shared" si="28"/>
        <v/>
      </c>
    </row>
    <row r="41" spans="1:48" ht="16.5" customHeight="1">
      <c r="A41" s="7" t="str">
        <f t="shared" si="11"/>
        <v/>
      </c>
      <c r="B41" s="81"/>
      <c r="C41" s="82"/>
      <c r="D41" s="83"/>
      <c r="E41" s="83"/>
      <c r="F41" s="83"/>
      <c r="G41" s="83"/>
      <c r="H41" s="126"/>
      <c r="I41" s="113"/>
      <c r="J41" s="126"/>
      <c r="K41" s="113"/>
      <c r="L41" s="126"/>
      <c r="M41" s="113"/>
      <c r="N41" s="126"/>
      <c r="O41" s="113"/>
      <c r="P41" s="7" t="str">
        <f>IF(B41="","",YEAR(申込書!$C$60)-YEAR(申込一覧表!B41))</f>
        <v/>
      </c>
      <c r="Q41" s="11"/>
      <c r="R41" s="12">
        <f t="shared" si="0"/>
        <v>0</v>
      </c>
      <c r="S41" s="12">
        <f t="shared" si="1"/>
        <v>0</v>
      </c>
      <c r="T41" s="4" t="str">
        <f t="shared" si="2"/>
        <v/>
      </c>
      <c r="U41" s="4" t="str">
        <f t="shared" si="3"/>
        <v/>
      </c>
      <c r="X41" s="4">
        <f t="shared" si="4"/>
        <v>0</v>
      </c>
      <c r="Y41" s="4">
        <f t="shared" si="12"/>
        <v>0</v>
      </c>
      <c r="Z41" s="4" t="str">
        <f t="shared" si="13"/>
        <v/>
      </c>
      <c r="AA41" s="4" t="str">
        <f t="shared" si="5"/>
        <v/>
      </c>
      <c r="AB41" s="12">
        <f t="shared" si="14"/>
        <v>0</v>
      </c>
      <c r="AC41" s="4" t="str">
        <f t="shared" si="6"/>
        <v/>
      </c>
      <c r="AD41" s="4">
        <v>0</v>
      </c>
      <c r="AE41" s="4" t="str">
        <f t="shared" si="7"/>
        <v xml:space="preserve"> </v>
      </c>
      <c r="AF41" s="4" t="str">
        <f t="shared" si="8"/>
        <v xml:space="preserve">  </v>
      </c>
      <c r="AG41" s="4" t="str">
        <f t="shared" si="15"/>
        <v/>
      </c>
      <c r="AH41" s="4" t="str">
        <f t="shared" si="16"/>
        <v/>
      </c>
      <c r="AI41" s="4" t="str">
        <f t="shared" si="9"/>
        <v/>
      </c>
      <c r="AJ41" s="4" t="str">
        <f t="shared" si="17"/>
        <v/>
      </c>
      <c r="AK41" s="4" t="str">
        <f t="shared" si="18"/>
        <v/>
      </c>
      <c r="AL41" s="4" t="str">
        <f t="shared" si="19"/>
        <v/>
      </c>
      <c r="AM41" s="4" t="str">
        <f t="shared" si="20"/>
        <v/>
      </c>
      <c r="AN41" s="4" t="str">
        <f t="shared" si="21"/>
        <v/>
      </c>
      <c r="AO41" s="4" t="str">
        <f t="shared" si="22"/>
        <v/>
      </c>
      <c r="AP41" s="4">
        <f t="shared" si="10"/>
        <v>0</v>
      </c>
      <c r="AQ41" s="4" t="str">
        <f t="shared" si="23"/>
        <v>999:99.99</v>
      </c>
      <c r="AR41" s="4" t="str">
        <f t="shared" si="24"/>
        <v>999:99.99</v>
      </c>
      <c r="AS41" s="4" t="str">
        <f t="shared" si="25"/>
        <v>999:99.99</v>
      </c>
      <c r="AT41" s="4" t="str">
        <f t="shared" si="26"/>
        <v>999:99.99</v>
      </c>
      <c r="AU41" s="4" t="str">
        <f t="shared" si="27"/>
        <v/>
      </c>
      <c r="AV41" s="4" t="str">
        <f t="shared" si="28"/>
        <v/>
      </c>
    </row>
    <row r="42" spans="1:48" ht="16.5" customHeight="1">
      <c r="A42" s="7" t="str">
        <f t="shared" si="11"/>
        <v/>
      </c>
      <c r="B42" s="81"/>
      <c r="C42" s="82"/>
      <c r="D42" s="83"/>
      <c r="E42" s="83"/>
      <c r="F42" s="83"/>
      <c r="G42" s="83"/>
      <c r="H42" s="126"/>
      <c r="I42" s="113"/>
      <c r="J42" s="126"/>
      <c r="K42" s="113"/>
      <c r="L42" s="126"/>
      <c r="M42" s="113"/>
      <c r="N42" s="126"/>
      <c r="O42" s="113"/>
      <c r="P42" s="7" t="str">
        <f>IF(B42="","",YEAR(申込書!$C$60)-YEAR(申込一覧表!B42))</f>
        <v/>
      </c>
      <c r="Q42" s="11"/>
      <c r="R42" s="12">
        <f t="shared" si="0"/>
        <v>0</v>
      </c>
      <c r="S42" s="12">
        <f t="shared" si="1"/>
        <v>0</v>
      </c>
      <c r="T42" s="4" t="str">
        <f t="shared" si="2"/>
        <v/>
      </c>
      <c r="U42" s="4" t="str">
        <f t="shared" si="3"/>
        <v/>
      </c>
      <c r="X42" s="4">
        <f t="shared" si="4"/>
        <v>0</v>
      </c>
      <c r="Y42" s="4">
        <f t="shared" si="12"/>
        <v>0</v>
      </c>
      <c r="Z42" s="4" t="str">
        <f t="shared" si="13"/>
        <v/>
      </c>
      <c r="AA42" s="4" t="str">
        <f t="shared" si="5"/>
        <v/>
      </c>
      <c r="AB42" s="12">
        <f t="shared" si="14"/>
        <v>0</v>
      </c>
      <c r="AC42" s="4" t="str">
        <f t="shared" si="6"/>
        <v/>
      </c>
      <c r="AD42" s="4">
        <v>0</v>
      </c>
      <c r="AE42" s="4" t="str">
        <f t="shared" si="7"/>
        <v xml:space="preserve"> </v>
      </c>
      <c r="AF42" s="4" t="str">
        <f t="shared" si="8"/>
        <v xml:space="preserve">  </v>
      </c>
      <c r="AG42" s="4" t="str">
        <f t="shared" si="15"/>
        <v/>
      </c>
      <c r="AH42" s="4" t="str">
        <f t="shared" si="16"/>
        <v/>
      </c>
      <c r="AI42" s="4" t="str">
        <f t="shared" si="9"/>
        <v/>
      </c>
      <c r="AJ42" s="4" t="str">
        <f t="shared" si="17"/>
        <v/>
      </c>
      <c r="AK42" s="4" t="str">
        <f t="shared" si="18"/>
        <v/>
      </c>
      <c r="AL42" s="4" t="str">
        <f t="shared" si="19"/>
        <v/>
      </c>
      <c r="AM42" s="4" t="str">
        <f t="shared" si="20"/>
        <v/>
      </c>
      <c r="AN42" s="4" t="str">
        <f t="shared" si="21"/>
        <v/>
      </c>
      <c r="AO42" s="4" t="str">
        <f t="shared" si="22"/>
        <v/>
      </c>
      <c r="AP42" s="4">
        <f t="shared" si="10"/>
        <v>0</v>
      </c>
      <c r="AQ42" s="4" t="str">
        <f t="shared" si="23"/>
        <v>999:99.99</v>
      </c>
      <c r="AR42" s="4" t="str">
        <f t="shared" si="24"/>
        <v>999:99.99</v>
      </c>
      <c r="AS42" s="4" t="str">
        <f t="shared" si="25"/>
        <v>999:99.99</v>
      </c>
      <c r="AT42" s="4" t="str">
        <f t="shared" si="26"/>
        <v>999:99.99</v>
      </c>
      <c r="AU42" s="4" t="str">
        <f t="shared" si="27"/>
        <v/>
      </c>
      <c r="AV42" s="4" t="str">
        <f t="shared" si="28"/>
        <v/>
      </c>
    </row>
    <row r="43" spans="1:48" ht="16.5" customHeight="1">
      <c r="A43" s="7" t="str">
        <f t="shared" si="11"/>
        <v/>
      </c>
      <c r="B43" s="81"/>
      <c r="C43" s="82"/>
      <c r="D43" s="83"/>
      <c r="E43" s="83"/>
      <c r="F43" s="83"/>
      <c r="G43" s="83"/>
      <c r="H43" s="126"/>
      <c r="I43" s="113"/>
      <c r="J43" s="126"/>
      <c r="K43" s="113"/>
      <c r="L43" s="126"/>
      <c r="M43" s="113"/>
      <c r="N43" s="126"/>
      <c r="O43" s="113"/>
      <c r="P43" s="7" t="str">
        <f>IF(B43="","",YEAR(申込書!$C$60)-YEAR(申込一覧表!B43))</f>
        <v/>
      </c>
      <c r="Q43" s="11"/>
      <c r="R43" s="12">
        <f t="shared" si="0"/>
        <v>0</v>
      </c>
      <c r="S43" s="12">
        <f t="shared" si="1"/>
        <v>0</v>
      </c>
      <c r="T43" s="4" t="str">
        <f t="shared" si="2"/>
        <v/>
      </c>
      <c r="U43" s="4" t="str">
        <f t="shared" si="3"/>
        <v/>
      </c>
      <c r="X43" s="4">
        <f t="shared" si="4"/>
        <v>0</v>
      </c>
      <c r="Y43" s="4">
        <f t="shared" si="12"/>
        <v>0</v>
      </c>
      <c r="Z43" s="4" t="str">
        <f t="shared" si="13"/>
        <v/>
      </c>
      <c r="AA43" s="4" t="str">
        <f t="shared" si="5"/>
        <v/>
      </c>
      <c r="AB43" s="12">
        <f t="shared" si="14"/>
        <v>0</v>
      </c>
      <c r="AC43" s="4" t="str">
        <f t="shared" si="6"/>
        <v/>
      </c>
      <c r="AD43" s="4">
        <v>0</v>
      </c>
      <c r="AE43" s="4" t="str">
        <f t="shared" si="7"/>
        <v xml:space="preserve"> </v>
      </c>
      <c r="AF43" s="4" t="str">
        <f t="shared" si="8"/>
        <v xml:space="preserve">  </v>
      </c>
      <c r="AG43" s="4" t="str">
        <f t="shared" si="15"/>
        <v/>
      </c>
      <c r="AH43" s="4" t="str">
        <f t="shared" si="16"/>
        <v/>
      </c>
      <c r="AI43" s="4" t="str">
        <f t="shared" si="9"/>
        <v/>
      </c>
      <c r="AJ43" s="4" t="str">
        <f t="shared" si="17"/>
        <v/>
      </c>
      <c r="AK43" s="4" t="str">
        <f t="shared" si="18"/>
        <v/>
      </c>
      <c r="AL43" s="4" t="str">
        <f t="shared" si="19"/>
        <v/>
      </c>
      <c r="AM43" s="4" t="str">
        <f t="shared" si="20"/>
        <v/>
      </c>
      <c r="AN43" s="4" t="str">
        <f t="shared" si="21"/>
        <v/>
      </c>
      <c r="AO43" s="4" t="str">
        <f t="shared" si="22"/>
        <v/>
      </c>
      <c r="AP43" s="4">
        <f t="shared" si="10"/>
        <v>0</v>
      </c>
      <c r="AQ43" s="4" t="str">
        <f t="shared" si="23"/>
        <v>999:99.99</v>
      </c>
      <c r="AR43" s="4" t="str">
        <f t="shared" si="24"/>
        <v>999:99.99</v>
      </c>
      <c r="AS43" s="4" t="str">
        <f t="shared" si="25"/>
        <v>999:99.99</v>
      </c>
      <c r="AT43" s="4" t="str">
        <f t="shared" si="26"/>
        <v>999:99.99</v>
      </c>
      <c r="AU43" s="4" t="str">
        <f t="shared" si="27"/>
        <v/>
      </c>
      <c r="AV43" s="4" t="str">
        <f t="shared" si="28"/>
        <v/>
      </c>
    </row>
    <row r="44" spans="1:48" ht="16.5" customHeight="1">
      <c r="A44" s="7" t="str">
        <f t="shared" si="11"/>
        <v/>
      </c>
      <c r="B44" s="81"/>
      <c r="C44" s="82"/>
      <c r="D44" s="83"/>
      <c r="E44" s="83"/>
      <c r="F44" s="83"/>
      <c r="G44" s="83"/>
      <c r="H44" s="126"/>
      <c r="I44" s="113"/>
      <c r="J44" s="126"/>
      <c r="K44" s="113"/>
      <c r="L44" s="126"/>
      <c r="M44" s="113"/>
      <c r="N44" s="126"/>
      <c r="O44" s="113"/>
      <c r="P44" s="7" t="str">
        <f>IF(B44="","",YEAR(申込書!$C$60)-YEAR(申込一覧表!B44))</f>
        <v/>
      </c>
      <c r="Q44" s="11"/>
      <c r="R44" s="12">
        <f t="shared" si="0"/>
        <v>0</v>
      </c>
      <c r="S44" s="12">
        <f t="shared" si="1"/>
        <v>0</v>
      </c>
      <c r="T44" s="4" t="str">
        <f t="shared" si="2"/>
        <v/>
      </c>
      <c r="U44" s="4" t="str">
        <f t="shared" si="3"/>
        <v/>
      </c>
      <c r="X44" s="4">
        <f t="shared" si="4"/>
        <v>0</v>
      </c>
      <c r="Y44" s="4">
        <f t="shared" si="12"/>
        <v>0</v>
      </c>
      <c r="Z44" s="4" t="str">
        <f t="shared" si="13"/>
        <v/>
      </c>
      <c r="AA44" s="4" t="str">
        <f t="shared" si="5"/>
        <v/>
      </c>
      <c r="AB44" s="12">
        <f t="shared" si="14"/>
        <v>0</v>
      </c>
      <c r="AC44" s="4" t="str">
        <f t="shared" si="6"/>
        <v/>
      </c>
      <c r="AD44" s="4">
        <v>0</v>
      </c>
      <c r="AE44" s="4" t="str">
        <f t="shared" si="7"/>
        <v xml:space="preserve"> </v>
      </c>
      <c r="AF44" s="4" t="str">
        <f t="shared" si="8"/>
        <v xml:space="preserve">  </v>
      </c>
      <c r="AG44" s="4" t="str">
        <f t="shared" si="15"/>
        <v/>
      </c>
      <c r="AH44" s="4" t="str">
        <f t="shared" si="16"/>
        <v/>
      </c>
      <c r="AI44" s="4" t="str">
        <f t="shared" si="9"/>
        <v/>
      </c>
      <c r="AJ44" s="4" t="str">
        <f t="shared" si="17"/>
        <v/>
      </c>
      <c r="AK44" s="4" t="str">
        <f t="shared" si="18"/>
        <v/>
      </c>
      <c r="AL44" s="4" t="str">
        <f t="shared" si="19"/>
        <v/>
      </c>
      <c r="AM44" s="4" t="str">
        <f t="shared" si="20"/>
        <v/>
      </c>
      <c r="AN44" s="4" t="str">
        <f t="shared" si="21"/>
        <v/>
      </c>
      <c r="AO44" s="4" t="str">
        <f t="shared" si="22"/>
        <v/>
      </c>
      <c r="AP44" s="4">
        <f t="shared" si="10"/>
        <v>0</v>
      </c>
      <c r="AQ44" s="4" t="str">
        <f t="shared" si="23"/>
        <v>999:99.99</v>
      </c>
      <c r="AR44" s="4" t="str">
        <f t="shared" si="24"/>
        <v>999:99.99</v>
      </c>
      <c r="AS44" s="4" t="str">
        <f t="shared" si="25"/>
        <v>999:99.99</v>
      </c>
      <c r="AT44" s="4" t="str">
        <f t="shared" si="26"/>
        <v>999:99.99</v>
      </c>
      <c r="AU44" s="4" t="str">
        <f t="shared" si="27"/>
        <v/>
      </c>
      <c r="AV44" s="4" t="str">
        <f t="shared" si="28"/>
        <v/>
      </c>
    </row>
    <row r="45" spans="1:48" ht="16.5" customHeight="1">
      <c r="A45" s="7" t="str">
        <f t="shared" si="11"/>
        <v/>
      </c>
      <c r="B45" s="81"/>
      <c r="C45" s="82"/>
      <c r="D45" s="83"/>
      <c r="E45" s="83"/>
      <c r="F45" s="83"/>
      <c r="G45" s="83"/>
      <c r="H45" s="126"/>
      <c r="I45" s="113"/>
      <c r="J45" s="126"/>
      <c r="K45" s="113"/>
      <c r="L45" s="126"/>
      <c r="M45" s="113"/>
      <c r="N45" s="126"/>
      <c r="O45" s="113"/>
      <c r="P45" s="7" t="str">
        <f>IF(B45="","",YEAR(申込書!$C$60)-YEAR(申込一覧表!B45))</f>
        <v/>
      </c>
      <c r="Q45" s="11"/>
      <c r="R45" s="12">
        <f t="shared" si="0"/>
        <v>0</v>
      </c>
      <c r="S45" s="12">
        <f t="shared" si="1"/>
        <v>0</v>
      </c>
      <c r="T45" s="4" t="str">
        <f t="shared" si="2"/>
        <v/>
      </c>
      <c r="U45" s="4" t="str">
        <f t="shared" si="3"/>
        <v/>
      </c>
      <c r="X45" s="4">
        <f t="shared" si="4"/>
        <v>0</v>
      </c>
      <c r="Y45" s="4">
        <f t="shared" si="12"/>
        <v>0</v>
      </c>
      <c r="Z45" s="4" t="str">
        <f t="shared" si="13"/>
        <v/>
      </c>
      <c r="AA45" s="4" t="str">
        <f t="shared" si="5"/>
        <v/>
      </c>
      <c r="AB45" s="12">
        <f t="shared" si="14"/>
        <v>0</v>
      </c>
      <c r="AC45" s="4" t="str">
        <f t="shared" si="6"/>
        <v/>
      </c>
      <c r="AD45" s="4">
        <v>0</v>
      </c>
      <c r="AE45" s="4" t="str">
        <f t="shared" si="7"/>
        <v xml:space="preserve"> </v>
      </c>
      <c r="AF45" s="4" t="str">
        <f t="shared" si="8"/>
        <v xml:space="preserve">  </v>
      </c>
      <c r="AG45" s="4" t="str">
        <f t="shared" si="15"/>
        <v/>
      </c>
      <c r="AH45" s="4" t="str">
        <f t="shared" si="16"/>
        <v/>
      </c>
      <c r="AI45" s="4" t="str">
        <f t="shared" si="9"/>
        <v/>
      </c>
      <c r="AJ45" s="4" t="str">
        <f t="shared" si="17"/>
        <v/>
      </c>
      <c r="AK45" s="4" t="str">
        <f t="shared" si="18"/>
        <v/>
      </c>
      <c r="AL45" s="4" t="str">
        <f t="shared" si="19"/>
        <v/>
      </c>
      <c r="AM45" s="4" t="str">
        <f t="shared" si="20"/>
        <v/>
      </c>
      <c r="AN45" s="4" t="str">
        <f t="shared" si="21"/>
        <v/>
      </c>
      <c r="AO45" s="4" t="str">
        <f t="shared" si="22"/>
        <v/>
      </c>
      <c r="AP45" s="4">
        <f t="shared" si="10"/>
        <v>0</v>
      </c>
      <c r="AQ45" s="4" t="str">
        <f t="shared" si="23"/>
        <v>999:99.99</v>
      </c>
      <c r="AR45" s="4" t="str">
        <f t="shared" si="24"/>
        <v>999:99.99</v>
      </c>
      <c r="AS45" s="4" t="str">
        <f t="shared" si="25"/>
        <v>999:99.99</v>
      </c>
      <c r="AT45" s="4" t="str">
        <f t="shared" si="26"/>
        <v>999:99.99</v>
      </c>
      <c r="AU45" s="4" t="str">
        <f t="shared" si="27"/>
        <v/>
      </c>
      <c r="AV45" s="4" t="str">
        <f t="shared" si="28"/>
        <v/>
      </c>
    </row>
    <row r="46" spans="1:48" ht="16.5" customHeight="1">
      <c r="A46" s="3"/>
      <c r="B46" s="1"/>
      <c r="C46" s="1"/>
      <c r="D46" s="1"/>
      <c r="E46" s="1"/>
      <c r="F46" s="1"/>
      <c r="G46" s="1"/>
      <c r="Y46" s="4">
        <f t="shared" si="12"/>
        <v>0</v>
      </c>
      <c r="Z46" s="4" t="str">
        <f t="shared" si="13"/>
        <v/>
      </c>
      <c r="AB46" s="12">
        <f>40-COUNTIF(AB6:AB45,0)</f>
        <v>0</v>
      </c>
      <c r="AH46" s="4" t="str">
        <f t="shared" si="16"/>
        <v/>
      </c>
      <c r="AU46" s="4" t="str">
        <f t="shared" si="27"/>
        <v/>
      </c>
      <c r="AV46" s="4" t="str">
        <f t="shared" si="28"/>
        <v/>
      </c>
    </row>
    <row r="47" spans="1:48" ht="16.5" customHeight="1">
      <c r="A47" s="2" t="s">
        <v>49</v>
      </c>
      <c r="H47" s="109" t="s">
        <v>132</v>
      </c>
      <c r="I47" s="7" t="s">
        <v>266</v>
      </c>
      <c r="J47" s="109" t="s">
        <v>132</v>
      </c>
      <c r="K47" s="7" t="s">
        <v>266</v>
      </c>
      <c r="L47" s="109" t="s">
        <v>132</v>
      </c>
      <c r="M47" s="7" t="s">
        <v>266</v>
      </c>
      <c r="N47" s="109" t="s">
        <v>132</v>
      </c>
      <c r="O47" s="7" t="s">
        <v>266</v>
      </c>
      <c r="V47" s="6">
        <v>0</v>
      </c>
      <c r="Y47" s="4">
        <f t="shared" si="12"/>
        <v>0</v>
      </c>
      <c r="Z47" s="4" t="str">
        <f t="shared" si="13"/>
        <v/>
      </c>
      <c r="AB47" s="12">
        <f>SUM(AB6:AB45)</f>
        <v>0</v>
      </c>
      <c r="AU47" s="4" t="str">
        <f t="shared" si="27"/>
        <v/>
      </c>
      <c r="AV47" s="4" t="str">
        <f t="shared" si="28"/>
        <v/>
      </c>
    </row>
    <row r="48" spans="1:48" ht="16.5" customHeight="1">
      <c r="A48" s="7" t="str">
        <f>IF(B48="","",1)</f>
        <v/>
      </c>
      <c r="B48" s="84"/>
      <c r="C48" s="85"/>
      <c r="D48" s="86"/>
      <c r="E48" s="86"/>
      <c r="F48" s="86"/>
      <c r="G48" s="86"/>
      <c r="H48" s="127"/>
      <c r="I48" s="114"/>
      <c r="J48" s="127"/>
      <c r="K48" s="114"/>
      <c r="L48" s="127"/>
      <c r="M48" s="114"/>
      <c r="N48" s="127"/>
      <c r="O48" s="114"/>
      <c r="P48" s="7" t="str">
        <f>IF(B48="","",YEAR(申込書!$C$60)-YEAR(申込一覧表!B48))</f>
        <v/>
      </c>
      <c r="Q48" s="11"/>
      <c r="R48" s="12">
        <f t="shared" ref="R48:R87" si="29">IF(H48="",0,IF(H48=J48,1,0))</f>
        <v>0</v>
      </c>
      <c r="S48" s="12">
        <f t="shared" ref="S48:S87" si="30">IF(L48="",0,IF(L48=N48,1,0))</f>
        <v>0</v>
      </c>
      <c r="T48" s="4" t="str">
        <f t="shared" ref="T48:T87" si="31">TRIM(D48)</f>
        <v/>
      </c>
      <c r="U48" s="4" t="str">
        <f t="shared" ref="U48:U87" si="32">TRIM(E48)</f>
        <v/>
      </c>
      <c r="V48" s="6">
        <f>V47+IF(AA48="",0,1)</f>
        <v>0</v>
      </c>
      <c r="W48" s="6" t="str">
        <f>IF(AA48="","",V48)</f>
        <v/>
      </c>
      <c r="X48" s="4">
        <f t="shared" ref="X48:X87" si="33">LEN(T48)+LEN(U48)</f>
        <v>0</v>
      </c>
      <c r="Y48" s="4">
        <f t="shared" si="12"/>
        <v>0</v>
      </c>
      <c r="Z48" s="4" t="str">
        <f t="shared" si="13"/>
        <v/>
      </c>
      <c r="AA48" s="4" t="str">
        <f t="shared" ref="AA48:AA87" si="34">T48&amp;IF(OR(X48&gt;4,X48=0),"",REPT("  ",5-X48))&amp;U48</f>
        <v/>
      </c>
      <c r="AB48" s="12">
        <f t="shared" ref="AB48:AB87" si="35">COUNTA(I48,K48,M48,O48)</f>
        <v>0</v>
      </c>
      <c r="AC48" s="4" t="str">
        <f t="shared" ref="AC48:AC87" si="36">IF(P48="","",IF(P48&lt;25,18,P48-MOD(P48,5)))</f>
        <v/>
      </c>
      <c r="AD48" s="4">
        <v>5</v>
      </c>
      <c r="AE48" s="4" t="str">
        <f t="shared" ref="AE48:AE87" si="37">F48&amp;" "&amp;G48</f>
        <v xml:space="preserve"> </v>
      </c>
      <c r="AF48" s="4" t="str">
        <f t="shared" ref="AF48:AF87" si="38">T48&amp;"  "&amp;U48</f>
        <v xml:space="preserve">  </v>
      </c>
      <c r="AG48" s="4" t="str">
        <f>P48</f>
        <v/>
      </c>
      <c r="AH48" s="4" t="str">
        <f t="shared" ref="AH48:AH87" si="39">IF(H48="","",VLOOKUP(H48,$V$6:$W$12,2,0))</f>
        <v/>
      </c>
      <c r="AI48" s="4" t="str">
        <f t="shared" ref="AI48:AI87" si="40">IF(J48="","",VLOOKUP(J48,$V$6:$W$12,2,0))</f>
        <v/>
      </c>
      <c r="AJ48" s="4" t="str">
        <f>IF(L48="","",VLOOKUP(L48,$V$6:$W$12,2,0))</f>
        <v/>
      </c>
      <c r="AK48" s="4" t="str">
        <f>IF(N48="","",VLOOKUP(N48,$V$6:$W$12,2,0))</f>
        <v/>
      </c>
      <c r="AL48" s="4" t="str">
        <f>IF(H48="","",VALUE(LEFT(H48,4)))</f>
        <v/>
      </c>
      <c r="AM48" s="4" t="str">
        <f>IF(J48="","",VALUE(LEFT(J48,4)))</f>
        <v/>
      </c>
      <c r="AN48" s="4" t="str">
        <f>IF(L48="","",VALUE(LEFT(L48,4)))</f>
        <v/>
      </c>
      <c r="AO48" s="4" t="str">
        <f>IF(N48="","",VALUE(LEFT(N48,4)))</f>
        <v/>
      </c>
      <c r="AP48" s="4">
        <f t="shared" ref="AP48:AP87" si="41">IF(C48="100歳",1,0)</f>
        <v>0</v>
      </c>
      <c r="AQ48" s="4" t="str">
        <f>IF(I48="","999:99.99"," "&amp;LEFT(RIGHT("  "&amp;TEXT(I48,"0.00"),8),3)&amp;":"&amp;RIGHT(TEXT(I48,"0.00"),5))</f>
        <v>999:99.99</v>
      </c>
      <c r="AR48" s="4" t="str">
        <f>IF(K48="","999:99.99"," "&amp;LEFT(RIGHT("  "&amp;TEXT(K48,"0.00"),8),3)&amp;":"&amp;RIGHT(TEXT(K48,"0.00"),5))</f>
        <v>999:99.99</v>
      </c>
      <c r="AS48" s="4" t="str">
        <f>IF(M48="","999:99.99"," "&amp;LEFT(RIGHT("  "&amp;TEXT(M48,"0.00"),8),3)&amp;":"&amp;RIGHT(TEXT(M48,"0.00"),5))</f>
        <v>999:99.99</v>
      </c>
      <c r="AT48" s="4" t="str">
        <f>IF(O48="","999:99.99"," "&amp;LEFT(RIGHT("  "&amp;TEXT(O48,"0.00"),8),3)&amp;":"&amp;RIGHT(TEXT(O48,"0.00"),5))</f>
        <v>999:99.99</v>
      </c>
      <c r="AU48" s="4" t="str">
        <f t="shared" si="27"/>
        <v/>
      </c>
      <c r="AV48" s="4" t="str">
        <f t="shared" si="28"/>
        <v/>
      </c>
    </row>
    <row r="49" spans="1:48" ht="16.5" customHeight="1">
      <c r="A49" s="7" t="str">
        <f t="shared" ref="A49:A87" si="42">IF(B49="","",A48+1)</f>
        <v/>
      </c>
      <c r="B49" s="84"/>
      <c r="C49" s="85"/>
      <c r="D49" s="86"/>
      <c r="E49" s="86"/>
      <c r="F49" s="86"/>
      <c r="G49" s="86"/>
      <c r="H49" s="127"/>
      <c r="I49" s="114"/>
      <c r="J49" s="127"/>
      <c r="K49" s="114"/>
      <c r="L49" s="127"/>
      <c r="M49" s="114"/>
      <c r="N49" s="127"/>
      <c r="O49" s="114"/>
      <c r="P49" s="7" t="str">
        <f>IF(B49="","",YEAR(申込書!$C$60)-YEAR(申込一覧表!B49))</f>
        <v/>
      </c>
      <c r="Q49" s="11"/>
      <c r="R49" s="12">
        <f t="shared" si="29"/>
        <v>0</v>
      </c>
      <c r="S49" s="12">
        <f t="shared" si="30"/>
        <v>0</v>
      </c>
      <c r="T49" s="4" t="str">
        <f t="shared" si="31"/>
        <v/>
      </c>
      <c r="U49" s="4" t="str">
        <f t="shared" si="32"/>
        <v/>
      </c>
      <c r="V49" s="6">
        <f t="shared" ref="V49:V87" si="43">V48+IF(AA49="",0,1)</f>
        <v>0</v>
      </c>
      <c r="W49" s="6" t="str">
        <f t="shared" ref="W49:W87" si="44">IF(AA49="","",V49)</f>
        <v/>
      </c>
      <c r="X49" s="4">
        <f t="shared" si="33"/>
        <v>0</v>
      </c>
      <c r="Y49" s="4">
        <f t="shared" si="12"/>
        <v>0</v>
      </c>
      <c r="Z49" s="4" t="str">
        <f t="shared" si="13"/>
        <v/>
      </c>
      <c r="AA49" s="4" t="str">
        <f t="shared" si="34"/>
        <v/>
      </c>
      <c r="AB49" s="12">
        <f t="shared" si="35"/>
        <v>0</v>
      </c>
      <c r="AC49" s="4" t="str">
        <f t="shared" si="36"/>
        <v/>
      </c>
      <c r="AD49" s="4">
        <v>5</v>
      </c>
      <c r="AE49" s="4" t="str">
        <f t="shared" si="37"/>
        <v xml:space="preserve"> </v>
      </c>
      <c r="AF49" s="4" t="str">
        <f t="shared" si="38"/>
        <v xml:space="preserve">  </v>
      </c>
      <c r="AG49" s="4" t="str">
        <f t="shared" ref="AG49:AG87" si="45">P49</f>
        <v/>
      </c>
      <c r="AH49" s="4" t="str">
        <f t="shared" si="39"/>
        <v/>
      </c>
      <c r="AI49" s="4" t="str">
        <f t="shared" si="40"/>
        <v/>
      </c>
      <c r="AJ49" s="4" t="str">
        <f t="shared" ref="AJ49:AJ87" si="46">IF(L49="","",VLOOKUP(L49,$V$6:$W$12,2,0))</f>
        <v/>
      </c>
      <c r="AK49" s="4" t="str">
        <f t="shared" ref="AK49:AK87" si="47">IF(N49="","",VLOOKUP(N49,$V$6:$W$12,2,0))</f>
        <v/>
      </c>
      <c r="AL49" s="4" t="str">
        <f t="shared" ref="AL49:AL86" si="48">IF(H49="","",VALUE(LEFT(H49,4)))</f>
        <v/>
      </c>
      <c r="AM49" s="4" t="str">
        <f t="shared" ref="AM49:AM86" si="49">IF(J49="","",VALUE(LEFT(J49,4)))</f>
        <v/>
      </c>
      <c r="AN49" s="4" t="str">
        <f t="shared" ref="AN49:AN86" si="50">IF(L49="","",VALUE(LEFT(L49,4)))</f>
        <v/>
      </c>
      <c r="AO49" s="4" t="str">
        <f t="shared" ref="AO49:AO86" si="51">IF(N49="","",VALUE(LEFT(N49,4)))</f>
        <v/>
      </c>
      <c r="AP49" s="4">
        <f t="shared" si="41"/>
        <v>0</v>
      </c>
      <c r="AQ49" s="4" t="str">
        <f t="shared" ref="AQ49:AQ87" si="52">IF(I49="","999:99.99"," "&amp;LEFT(RIGHT("  "&amp;TEXT(I49,"0.00"),8),3)&amp;":"&amp;RIGHT(TEXT(I49,"0.00"),5))</f>
        <v>999:99.99</v>
      </c>
      <c r="AR49" s="4" t="str">
        <f t="shared" ref="AR49:AR87" si="53">IF(K49="","999:99.99"," "&amp;LEFT(RIGHT("  "&amp;TEXT(K49,"0.00"),8),3)&amp;":"&amp;RIGHT(TEXT(K49,"0.00"),5))</f>
        <v>999:99.99</v>
      </c>
      <c r="AS49" s="4" t="str">
        <f t="shared" ref="AS49:AS87" si="54">IF(M49="","999:99.99"," "&amp;LEFT(RIGHT("  "&amp;TEXT(M49,"0.00"),8),3)&amp;":"&amp;RIGHT(TEXT(M49,"0.00"),5))</f>
        <v>999:99.99</v>
      </c>
      <c r="AT49" s="4" t="str">
        <f t="shared" ref="AT49:AT87" si="55">IF(O49="","999:99.99"," "&amp;LEFT(RIGHT("  "&amp;TEXT(O49,"0.00"),8),3)&amp;":"&amp;RIGHT(TEXT(O49,"0.00"),5))</f>
        <v>999:99.99</v>
      </c>
      <c r="AU49" s="4" t="str">
        <f t="shared" si="27"/>
        <v/>
      </c>
      <c r="AV49" s="4" t="str">
        <f t="shared" si="28"/>
        <v/>
      </c>
    </row>
    <row r="50" spans="1:48" ht="16.5" customHeight="1">
      <c r="A50" s="7" t="str">
        <f t="shared" si="42"/>
        <v/>
      </c>
      <c r="B50" s="84"/>
      <c r="C50" s="85"/>
      <c r="D50" s="86"/>
      <c r="E50" s="86"/>
      <c r="F50" s="86"/>
      <c r="G50" s="86"/>
      <c r="H50" s="127"/>
      <c r="I50" s="114"/>
      <c r="J50" s="127"/>
      <c r="K50" s="114"/>
      <c r="L50" s="127"/>
      <c r="M50" s="114"/>
      <c r="N50" s="127"/>
      <c r="O50" s="114"/>
      <c r="P50" s="7" t="str">
        <f>IF(B50="","",YEAR(申込書!$C$60)-YEAR(申込一覧表!B50))</f>
        <v/>
      </c>
      <c r="Q50" s="11"/>
      <c r="R50" s="12">
        <f t="shared" si="29"/>
        <v>0</v>
      </c>
      <c r="S50" s="12">
        <f t="shared" si="30"/>
        <v>0</v>
      </c>
      <c r="T50" s="4" t="str">
        <f t="shared" si="31"/>
        <v/>
      </c>
      <c r="U50" s="4" t="str">
        <f t="shared" si="32"/>
        <v/>
      </c>
      <c r="V50" s="6">
        <f t="shared" si="43"/>
        <v>0</v>
      </c>
      <c r="W50" s="6" t="str">
        <f t="shared" si="44"/>
        <v/>
      </c>
      <c r="X50" s="4">
        <f t="shared" si="33"/>
        <v>0</v>
      </c>
      <c r="Y50" s="4">
        <f t="shared" si="12"/>
        <v>0</v>
      </c>
      <c r="Z50" s="4" t="str">
        <f t="shared" si="13"/>
        <v/>
      </c>
      <c r="AA50" s="4" t="str">
        <f t="shared" si="34"/>
        <v/>
      </c>
      <c r="AB50" s="12">
        <f t="shared" si="35"/>
        <v>0</v>
      </c>
      <c r="AC50" s="4" t="str">
        <f t="shared" si="36"/>
        <v/>
      </c>
      <c r="AD50" s="4">
        <v>5</v>
      </c>
      <c r="AE50" s="4" t="str">
        <f t="shared" si="37"/>
        <v xml:space="preserve"> </v>
      </c>
      <c r="AF50" s="4" t="str">
        <f t="shared" si="38"/>
        <v xml:space="preserve">  </v>
      </c>
      <c r="AG50" s="4" t="str">
        <f t="shared" si="45"/>
        <v/>
      </c>
      <c r="AH50" s="4" t="str">
        <f t="shared" si="39"/>
        <v/>
      </c>
      <c r="AI50" s="4" t="str">
        <f t="shared" si="40"/>
        <v/>
      </c>
      <c r="AJ50" s="4" t="str">
        <f t="shared" si="46"/>
        <v/>
      </c>
      <c r="AK50" s="4" t="str">
        <f t="shared" si="47"/>
        <v/>
      </c>
      <c r="AL50" s="4" t="str">
        <f t="shared" si="48"/>
        <v/>
      </c>
      <c r="AM50" s="4" t="str">
        <f t="shared" si="49"/>
        <v/>
      </c>
      <c r="AN50" s="4" t="str">
        <f t="shared" si="50"/>
        <v/>
      </c>
      <c r="AO50" s="4" t="str">
        <f t="shared" si="51"/>
        <v/>
      </c>
      <c r="AP50" s="4">
        <f t="shared" si="41"/>
        <v>0</v>
      </c>
      <c r="AQ50" s="4" t="str">
        <f t="shared" si="52"/>
        <v>999:99.99</v>
      </c>
      <c r="AR50" s="4" t="str">
        <f t="shared" si="53"/>
        <v>999:99.99</v>
      </c>
      <c r="AS50" s="4" t="str">
        <f t="shared" si="54"/>
        <v>999:99.99</v>
      </c>
      <c r="AT50" s="4" t="str">
        <f t="shared" si="55"/>
        <v>999:99.99</v>
      </c>
      <c r="AU50" s="4" t="str">
        <f t="shared" si="27"/>
        <v/>
      </c>
      <c r="AV50" s="4" t="str">
        <f t="shared" si="28"/>
        <v/>
      </c>
    </row>
    <row r="51" spans="1:48" ht="16.5" customHeight="1">
      <c r="A51" s="7" t="str">
        <f t="shared" si="42"/>
        <v/>
      </c>
      <c r="B51" s="84"/>
      <c r="C51" s="85"/>
      <c r="D51" s="86"/>
      <c r="E51" s="86"/>
      <c r="F51" s="86"/>
      <c r="G51" s="86"/>
      <c r="H51" s="127"/>
      <c r="I51" s="114"/>
      <c r="J51" s="127"/>
      <c r="K51" s="114"/>
      <c r="L51" s="127"/>
      <c r="M51" s="114"/>
      <c r="N51" s="127"/>
      <c r="O51" s="114"/>
      <c r="P51" s="7" t="str">
        <f>IF(B51="","",YEAR(申込書!$C$60)-YEAR(申込一覧表!B51))</f>
        <v/>
      </c>
      <c r="Q51" s="11"/>
      <c r="R51" s="12">
        <f t="shared" si="29"/>
        <v>0</v>
      </c>
      <c r="S51" s="12">
        <f t="shared" si="30"/>
        <v>0</v>
      </c>
      <c r="T51" s="4" t="str">
        <f t="shared" si="31"/>
        <v/>
      </c>
      <c r="U51" s="4" t="str">
        <f t="shared" si="32"/>
        <v/>
      </c>
      <c r="V51" s="6">
        <f t="shared" si="43"/>
        <v>0</v>
      </c>
      <c r="W51" s="6" t="str">
        <f t="shared" si="44"/>
        <v/>
      </c>
      <c r="X51" s="4">
        <f t="shared" si="33"/>
        <v>0</v>
      </c>
      <c r="Y51" s="4">
        <f t="shared" si="12"/>
        <v>0</v>
      </c>
      <c r="Z51" s="4" t="str">
        <f t="shared" si="13"/>
        <v/>
      </c>
      <c r="AA51" s="4" t="str">
        <f t="shared" si="34"/>
        <v/>
      </c>
      <c r="AB51" s="12">
        <f t="shared" si="35"/>
        <v>0</v>
      </c>
      <c r="AC51" s="4" t="str">
        <f t="shared" si="36"/>
        <v/>
      </c>
      <c r="AD51" s="4">
        <v>5</v>
      </c>
      <c r="AE51" s="4" t="str">
        <f t="shared" si="37"/>
        <v xml:space="preserve"> </v>
      </c>
      <c r="AF51" s="4" t="str">
        <f t="shared" si="38"/>
        <v xml:space="preserve">  </v>
      </c>
      <c r="AG51" s="4" t="str">
        <f t="shared" si="45"/>
        <v/>
      </c>
      <c r="AH51" s="4" t="str">
        <f t="shared" si="39"/>
        <v/>
      </c>
      <c r="AI51" s="4" t="str">
        <f t="shared" si="40"/>
        <v/>
      </c>
      <c r="AJ51" s="4" t="str">
        <f t="shared" si="46"/>
        <v/>
      </c>
      <c r="AK51" s="4" t="str">
        <f t="shared" si="47"/>
        <v/>
      </c>
      <c r="AL51" s="4" t="str">
        <f t="shared" si="48"/>
        <v/>
      </c>
      <c r="AM51" s="4" t="str">
        <f t="shared" si="49"/>
        <v/>
      </c>
      <c r="AN51" s="4" t="str">
        <f t="shared" si="50"/>
        <v/>
      </c>
      <c r="AO51" s="4" t="str">
        <f t="shared" si="51"/>
        <v/>
      </c>
      <c r="AP51" s="4">
        <f t="shared" si="41"/>
        <v>0</v>
      </c>
      <c r="AQ51" s="4" t="str">
        <f t="shared" si="52"/>
        <v>999:99.99</v>
      </c>
      <c r="AR51" s="4" t="str">
        <f t="shared" si="53"/>
        <v>999:99.99</v>
      </c>
      <c r="AS51" s="4" t="str">
        <f t="shared" si="54"/>
        <v>999:99.99</v>
      </c>
      <c r="AT51" s="4" t="str">
        <f t="shared" si="55"/>
        <v>999:99.99</v>
      </c>
      <c r="AU51" s="4" t="str">
        <f t="shared" si="27"/>
        <v/>
      </c>
      <c r="AV51" s="4" t="str">
        <f t="shared" si="28"/>
        <v/>
      </c>
    </row>
    <row r="52" spans="1:48" ht="16.5" customHeight="1">
      <c r="A52" s="7" t="str">
        <f t="shared" si="42"/>
        <v/>
      </c>
      <c r="B52" s="84"/>
      <c r="C52" s="85"/>
      <c r="D52" s="86"/>
      <c r="E52" s="86"/>
      <c r="F52" s="86"/>
      <c r="G52" s="86"/>
      <c r="H52" s="127"/>
      <c r="I52" s="114"/>
      <c r="J52" s="127"/>
      <c r="K52" s="114"/>
      <c r="L52" s="127"/>
      <c r="M52" s="114"/>
      <c r="N52" s="127"/>
      <c r="O52" s="114"/>
      <c r="P52" s="7" t="str">
        <f>IF(B52="","",YEAR(申込書!$C$60)-YEAR(申込一覧表!B52))</f>
        <v/>
      </c>
      <c r="Q52" s="11"/>
      <c r="R52" s="12">
        <f t="shared" si="29"/>
        <v>0</v>
      </c>
      <c r="S52" s="12">
        <f t="shared" si="30"/>
        <v>0</v>
      </c>
      <c r="T52" s="4" t="str">
        <f t="shared" si="31"/>
        <v/>
      </c>
      <c r="U52" s="4" t="str">
        <f t="shared" si="32"/>
        <v/>
      </c>
      <c r="V52" s="6">
        <f t="shared" si="43"/>
        <v>0</v>
      </c>
      <c r="W52" s="6" t="str">
        <f t="shared" si="44"/>
        <v/>
      </c>
      <c r="X52" s="4">
        <f t="shared" si="33"/>
        <v>0</v>
      </c>
      <c r="Y52" s="4">
        <f t="shared" si="12"/>
        <v>0</v>
      </c>
      <c r="Z52" s="4" t="str">
        <f t="shared" si="13"/>
        <v/>
      </c>
      <c r="AA52" s="4" t="str">
        <f t="shared" si="34"/>
        <v/>
      </c>
      <c r="AB52" s="12">
        <f t="shared" si="35"/>
        <v>0</v>
      </c>
      <c r="AC52" s="4" t="str">
        <f t="shared" si="36"/>
        <v/>
      </c>
      <c r="AD52" s="4">
        <v>5</v>
      </c>
      <c r="AE52" s="4" t="str">
        <f t="shared" si="37"/>
        <v xml:space="preserve"> </v>
      </c>
      <c r="AF52" s="4" t="str">
        <f t="shared" si="38"/>
        <v xml:space="preserve">  </v>
      </c>
      <c r="AG52" s="4" t="str">
        <f t="shared" si="45"/>
        <v/>
      </c>
      <c r="AH52" s="4" t="str">
        <f t="shared" si="39"/>
        <v/>
      </c>
      <c r="AI52" s="4" t="str">
        <f t="shared" si="40"/>
        <v/>
      </c>
      <c r="AJ52" s="4" t="str">
        <f t="shared" si="46"/>
        <v/>
      </c>
      <c r="AK52" s="4" t="str">
        <f t="shared" si="47"/>
        <v/>
      </c>
      <c r="AL52" s="4" t="str">
        <f t="shared" si="48"/>
        <v/>
      </c>
      <c r="AM52" s="4" t="str">
        <f t="shared" si="49"/>
        <v/>
      </c>
      <c r="AN52" s="4" t="str">
        <f t="shared" si="50"/>
        <v/>
      </c>
      <c r="AO52" s="4" t="str">
        <f t="shared" si="51"/>
        <v/>
      </c>
      <c r="AP52" s="4">
        <f t="shared" si="41"/>
        <v>0</v>
      </c>
      <c r="AQ52" s="4" t="str">
        <f t="shared" si="52"/>
        <v>999:99.99</v>
      </c>
      <c r="AR52" s="4" t="str">
        <f t="shared" si="53"/>
        <v>999:99.99</v>
      </c>
      <c r="AS52" s="4" t="str">
        <f t="shared" si="54"/>
        <v>999:99.99</v>
      </c>
      <c r="AT52" s="4" t="str">
        <f t="shared" si="55"/>
        <v>999:99.99</v>
      </c>
      <c r="AU52" s="4" t="str">
        <f t="shared" si="27"/>
        <v/>
      </c>
      <c r="AV52" s="4" t="str">
        <f t="shared" si="28"/>
        <v/>
      </c>
    </row>
    <row r="53" spans="1:48" ht="16.5" customHeight="1">
      <c r="A53" s="7" t="str">
        <f t="shared" si="42"/>
        <v/>
      </c>
      <c r="B53" s="84"/>
      <c r="C53" s="85"/>
      <c r="D53" s="86"/>
      <c r="E53" s="86"/>
      <c r="F53" s="86"/>
      <c r="G53" s="86"/>
      <c r="H53" s="127"/>
      <c r="I53" s="114"/>
      <c r="J53" s="127"/>
      <c r="K53" s="114"/>
      <c r="L53" s="127"/>
      <c r="M53" s="114"/>
      <c r="N53" s="127"/>
      <c r="O53" s="114"/>
      <c r="P53" s="7" t="str">
        <f>IF(B53="","",YEAR(申込書!$C$60)-YEAR(申込一覧表!B53))</f>
        <v/>
      </c>
      <c r="Q53" s="11"/>
      <c r="R53" s="12">
        <f t="shared" si="29"/>
        <v>0</v>
      </c>
      <c r="S53" s="12">
        <f t="shared" si="30"/>
        <v>0</v>
      </c>
      <c r="T53" s="4" t="str">
        <f t="shared" si="31"/>
        <v/>
      </c>
      <c r="U53" s="4" t="str">
        <f t="shared" si="32"/>
        <v/>
      </c>
      <c r="V53" s="6">
        <f t="shared" si="43"/>
        <v>0</v>
      </c>
      <c r="W53" s="6" t="str">
        <f t="shared" si="44"/>
        <v/>
      </c>
      <c r="X53" s="4">
        <f t="shared" si="33"/>
        <v>0</v>
      </c>
      <c r="Y53" s="4">
        <f t="shared" si="12"/>
        <v>0</v>
      </c>
      <c r="Z53" s="4" t="str">
        <f t="shared" si="13"/>
        <v/>
      </c>
      <c r="AA53" s="4" t="str">
        <f t="shared" si="34"/>
        <v/>
      </c>
      <c r="AB53" s="12">
        <f t="shared" si="35"/>
        <v>0</v>
      </c>
      <c r="AC53" s="4" t="str">
        <f t="shared" si="36"/>
        <v/>
      </c>
      <c r="AD53" s="4">
        <v>5</v>
      </c>
      <c r="AE53" s="4" t="str">
        <f t="shared" si="37"/>
        <v xml:space="preserve"> </v>
      </c>
      <c r="AF53" s="4" t="str">
        <f t="shared" si="38"/>
        <v xml:space="preserve">  </v>
      </c>
      <c r="AG53" s="4" t="str">
        <f t="shared" si="45"/>
        <v/>
      </c>
      <c r="AH53" s="4" t="str">
        <f t="shared" si="39"/>
        <v/>
      </c>
      <c r="AI53" s="4" t="str">
        <f t="shared" si="40"/>
        <v/>
      </c>
      <c r="AJ53" s="4" t="str">
        <f t="shared" si="46"/>
        <v/>
      </c>
      <c r="AK53" s="4" t="str">
        <f t="shared" si="47"/>
        <v/>
      </c>
      <c r="AL53" s="4" t="str">
        <f t="shared" si="48"/>
        <v/>
      </c>
      <c r="AM53" s="4" t="str">
        <f t="shared" si="49"/>
        <v/>
      </c>
      <c r="AN53" s="4" t="str">
        <f t="shared" si="50"/>
        <v/>
      </c>
      <c r="AO53" s="4" t="str">
        <f t="shared" si="51"/>
        <v/>
      </c>
      <c r="AP53" s="4">
        <f t="shared" si="41"/>
        <v>0</v>
      </c>
      <c r="AQ53" s="4" t="str">
        <f t="shared" si="52"/>
        <v>999:99.99</v>
      </c>
      <c r="AR53" s="4" t="str">
        <f t="shared" si="53"/>
        <v>999:99.99</v>
      </c>
      <c r="AS53" s="4" t="str">
        <f t="shared" si="54"/>
        <v>999:99.99</v>
      </c>
      <c r="AT53" s="4" t="str">
        <f t="shared" si="55"/>
        <v>999:99.99</v>
      </c>
      <c r="AU53" s="4" t="str">
        <f t="shared" si="27"/>
        <v/>
      </c>
      <c r="AV53" s="4" t="str">
        <f t="shared" si="28"/>
        <v/>
      </c>
    </row>
    <row r="54" spans="1:48" ht="16.5" customHeight="1">
      <c r="A54" s="7" t="str">
        <f t="shared" si="42"/>
        <v/>
      </c>
      <c r="B54" s="84"/>
      <c r="C54" s="85"/>
      <c r="D54" s="86"/>
      <c r="E54" s="86"/>
      <c r="F54" s="86"/>
      <c r="G54" s="86"/>
      <c r="H54" s="127"/>
      <c r="I54" s="114"/>
      <c r="J54" s="127"/>
      <c r="K54" s="114"/>
      <c r="L54" s="127"/>
      <c r="M54" s="114"/>
      <c r="N54" s="127"/>
      <c r="O54" s="114"/>
      <c r="P54" s="7" t="str">
        <f>IF(B54="","",YEAR(申込書!$C$60)-YEAR(申込一覧表!B54))</f>
        <v/>
      </c>
      <c r="Q54" s="11"/>
      <c r="R54" s="12">
        <f t="shared" si="29"/>
        <v>0</v>
      </c>
      <c r="S54" s="12">
        <f t="shared" si="30"/>
        <v>0</v>
      </c>
      <c r="T54" s="4" t="str">
        <f t="shared" si="31"/>
        <v/>
      </c>
      <c r="U54" s="4" t="str">
        <f t="shared" si="32"/>
        <v/>
      </c>
      <c r="V54" s="6">
        <f t="shared" si="43"/>
        <v>0</v>
      </c>
      <c r="W54" s="6" t="str">
        <f t="shared" si="44"/>
        <v/>
      </c>
      <c r="X54" s="4">
        <f t="shared" si="33"/>
        <v>0</v>
      </c>
      <c r="Y54" s="4">
        <f t="shared" si="12"/>
        <v>0</v>
      </c>
      <c r="Z54" s="4" t="str">
        <f t="shared" si="13"/>
        <v/>
      </c>
      <c r="AA54" s="4" t="str">
        <f t="shared" si="34"/>
        <v/>
      </c>
      <c r="AB54" s="12">
        <f t="shared" si="35"/>
        <v>0</v>
      </c>
      <c r="AC54" s="4" t="str">
        <f t="shared" si="36"/>
        <v/>
      </c>
      <c r="AD54" s="4">
        <v>5</v>
      </c>
      <c r="AE54" s="4" t="str">
        <f t="shared" si="37"/>
        <v xml:space="preserve"> </v>
      </c>
      <c r="AF54" s="4" t="str">
        <f t="shared" si="38"/>
        <v xml:space="preserve">  </v>
      </c>
      <c r="AG54" s="4" t="str">
        <f t="shared" si="45"/>
        <v/>
      </c>
      <c r="AH54" s="4" t="str">
        <f t="shared" si="39"/>
        <v/>
      </c>
      <c r="AI54" s="4" t="str">
        <f t="shared" si="40"/>
        <v/>
      </c>
      <c r="AJ54" s="4" t="str">
        <f t="shared" si="46"/>
        <v/>
      </c>
      <c r="AK54" s="4" t="str">
        <f t="shared" si="47"/>
        <v/>
      </c>
      <c r="AL54" s="4" t="str">
        <f t="shared" si="48"/>
        <v/>
      </c>
      <c r="AM54" s="4" t="str">
        <f t="shared" si="49"/>
        <v/>
      </c>
      <c r="AN54" s="4" t="str">
        <f t="shared" si="50"/>
        <v/>
      </c>
      <c r="AO54" s="4" t="str">
        <f t="shared" si="51"/>
        <v/>
      </c>
      <c r="AP54" s="4">
        <f t="shared" si="41"/>
        <v>0</v>
      </c>
      <c r="AQ54" s="4" t="str">
        <f t="shared" si="52"/>
        <v>999:99.99</v>
      </c>
      <c r="AR54" s="4" t="str">
        <f t="shared" si="53"/>
        <v>999:99.99</v>
      </c>
      <c r="AS54" s="4" t="str">
        <f t="shared" si="54"/>
        <v>999:99.99</v>
      </c>
      <c r="AT54" s="4" t="str">
        <f t="shared" si="55"/>
        <v>999:99.99</v>
      </c>
      <c r="AU54" s="4" t="str">
        <f t="shared" si="27"/>
        <v/>
      </c>
      <c r="AV54" s="4" t="str">
        <f t="shared" si="28"/>
        <v/>
      </c>
    </row>
    <row r="55" spans="1:48" ht="16.5" customHeight="1">
      <c r="A55" s="7" t="str">
        <f t="shared" si="42"/>
        <v/>
      </c>
      <c r="B55" s="84"/>
      <c r="C55" s="85"/>
      <c r="D55" s="86"/>
      <c r="E55" s="86"/>
      <c r="F55" s="86"/>
      <c r="G55" s="86"/>
      <c r="H55" s="127"/>
      <c r="I55" s="114"/>
      <c r="J55" s="127"/>
      <c r="K55" s="114"/>
      <c r="L55" s="127"/>
      <c r="M55" s="114"/>
      <c r="N55" s="127"/>
      <c r="O55" s="114"/>
      <c r="P55" s="7" t="str">
        <f>IF(B55="","",YEAR(申込書!$C$60)-YEAR(申込一覧表!B55))</f>
        <v/>
      </c>
      <c r="Q55" s="11"/>
      <c r="R55" s="12">
        <f t="shared" si="29"/>
        <v>0</v>
      </c>
      <c r="S55" s="12">
        <f t="shared" si="30"/>
        <v>0</v>
      </c>
      <c r="T55" s="4" t="str">
        <f t="shared" si="31"/>
        <v/>
      </c>
      <c r="U55" s="4" t="str">
        <f t="shared" si="32"/>
        <v/>
      </c>
      <c r="V55" s="6">
        <f t="shared" si="43"/>
        <v>0</v>
      </c>
      <c r="W55" s="6" t="str">
        <f t="shared" si="44"/>
        <v/>
      </c>
      <c r="X55" s="4">
        <f t="shared" si="33"/>
        <v>0</v>
      </c>
      <c r="Y55" s="4">
        <f t="shared" si="12"/>
        <v>0</v>
      </c>
      <c r="Z55" s="4" t="str">
        <f t="shared" si="13"/>
        <v/>
      </c>
      <c r="AA55" s="4" t="str">
        <f t="shared" si="34"/>
        <v/>
      </c>
      <c r="AB55" s="12">
        <f t="shared" si="35"/>
        <v>0</v>
      </c>
      <c r="AC55" s="4" t="str">
        <f t="shared" si="36"/>
        <v/>
      </c>
      <c r="AD55" s="4">
        <v>5</v>
      </c>
      <c r="AE55" s="4" t="str">
        <f t="shared" si="37"/>
        <v xml:space="preserve"> </v>
      </c>
      <c r="AF55" s="4" t="str">
        <f t="shared" si="38"/>
        <v xml:space="preserve">  </v>
      </c>
      <c r="AG55" s="4" t="str">
        <f t="shared" si="45"/>
        <v/>
      </c>
      <c r="AH55" s="4" t="str">
        <f t="shared" si="39"/>
        <v/>
      </c>
      <c r="AI55" s="4" t="str">
        <f t="shared" si="40"/>
        <v/>
      </c>
      <c r="AJ55" s="4" t="str">
        <f t="shared" si="46"/>
        <v/>
      </c>
      <c r="AK55" s="4" t="str">
        <f t="shared" si="47"/>
        <v/>
      </c>
      <c r="AL55" s="4" t="str">
        <f t="shared" si="48"/>
        <v/>
      </c>
      <c r="AM55" s="4" t="str">
        <f t="shared" si="49"/>
        <v/>
      </c>
      <c r="AN55" s="4" t="str">
        <f t="shared" si="50"/>
        <v/>
      </c>
      <c r="AO55" s="4" t="str">
        <f t="shared" si="51"/>
        <v/>
      </c>
      <c r="AP55" s="4">
        <f t="shared" si="41"/>
        <v>0</v>
      </c>
      <c r="AQ55" s="4" t="str">
        <f t="shared" si="52"/>
        <v>999:99.99</v>
      </c>
      <c r="AR55" s="4" t="str">
        <f t="shared" si="53"/>
        <v>999:99.99</v>
      </c>
      <c r="AS55" s="4" t="str">
        <f t="shared" si="54"/>
        <v>999:99.99</v>
      </c>
      <c r="AT55" s="4" t="str">
        <f t="shared" si="55"/>
        <v>999:99.99</v>
      </c>
      <c r="AU55" s="4" t="str">
        <f t="shared" si="27"/>
        <v/>
      </c>
      <c r="AV55" s="4" t="str">
        <f t="shared" si="28"/>
        <v/>
      </c>
    </row>
    <row r="56" spans="1:48" ht="16.5" customHeight="1">
      <c r="A56" s="7" t="str">
        <f t="shared" si="42"/>
        <v/>
      </c>
      <c r="B56" s="84"/>
      <c r="C56" s="85"/>
      <c r="D56" s="86"/>
      <c r="E56" s="86"/>
      <c r="F56" s="86"/>
      <c r="G56" s="86"/>
      <c r="H56" s="127"/>
      <c r="I56" s="114"/>
      <c r="J56" s="127"/>
      <c r="K56" s="114"/>
      <c r="L56" s="127"/>
      <c r="M56" s="114"/>
      <c r="N56" s="127"/>
      <c r="O56" s="114"/>
      <c r="P56" s="7" t="str">
        <f>IF(B56="","",YEAR(申込書!$C$60)-YEAR(申込一覧表!B56))</f>
        <v/>
      </c>
      <c r="Q56" s="11"/>
      <c r="R56" s="12">
        <f t="shared" si="29"/>
        <v>0</v>
      </c>
      <c r="S56" s="12">
        <f t="shared" si="30"/>
        <v>0</v>
      </c>
      <c r="T56" s="4" t="str">
        <f t="shared" si="31"/>
        <v/>
      </c>
      <c r="U56" s="4" t="str">
        <f t="shared" si="32"/>
        <v/>
      </c>
      <c r="V56" s="6">
        <f t="shared" si="43"/>
        <v>0</v>
      </c>
      <c r="W56" s="6" t="str">
        <f t="shared" si="44"/>
        <v/>
      </c>
      <c r="X56" s="4">
        <f t="shared" si="33"/>
        <v>0</v>
      </c>
      <c r="Y56" s="4">
        <f t="shared" si="12"/>
        <v>0</v>
      </c>
      <c r="Z56" s="4" t="str">
        <f t="shared" si="13"/>
        <v/>
      </c>
      <c r="AA56" s="4" t="str">
        <f t="shared" si="34"/>
        <v/>
      </c>
      <c r="AB56" s="12">
        <f t="shared" si="35"/>
        <v>0</v>
      </c>
      <c r="AC56" s="4" t="str">
        <f t="shared" si="36"/>
        <v/>
      </c>
      <c r="AD56" s="4">
        <v>5</v>
      </c>
      <c r="AE56" s="4" t="str">
        <f t="shared" si="37"/>
        <v xml:space="preserve"> </v>
      </c>
      <c r="AF56" s="4" t="str">
        <f t="shared" si="38"/>
        <v xml:space="preserve">  </v>
      </c>
      <c r="AG56" s="4" t="str">
        <f t="shared" si="45"/>
        <v/>
      </c>
      <c r="AH56" s="4" t="str">
        <f t="shared" si="39"/>
        <v/>
      </c>
      <c r="AI56" s="4" t="str">
        <f t="shared" si="40"/>
        <v/>
      </c>
      <c r="AJ56" s="4" t="str">
        <f t="shared" si="46"/>
        <v/>
      </c>
      <c r="AK56" s="4" t="str">
        <f t="shared" si="47"/>
        <v/>
      </c>
      <c r="AL56" s="4" t="str">
        <f t="shared" si="48"/>
        <v/>
      </c>
      <c r="AM56" s="4" t="str">
        <f t="shared" si="49"/>
        <v/>
      </c>
      <c r="AN56" s="4" t="str">
        <f t="shared" si="50"/>
        <v/>
      </c>
      <c r="AO56" s="4" t="str">
        <f t="shared" si="51"/>
        <v/>
      </c>
      <c r="AP56" s="4">
        <f t="shared" si="41"/>
        <v>0</v>
      </c>
      <c r="AQ56" s="4" t="str">
        <f t="shared" si="52"/>
        <v>999:99.99</v>
      </c>
      <c r="AR56" s="4" t="str">
        <f t="shared" si="53"/>
        <v>999:99.99</v>
      </c>
      <c r="AS56" s="4" t="str">
        <f t="shared" si="54"/>
        <v>999:99.99</v>
      </c>
      <c r="AT56" s="4" t="str">
        <f t="shared" si="55"/>
        <v>999:99.99</v>
      </c>
      <c r="AU56" s="4" t="str">
        <f t="shared" si="27"/>
        <v/>
      </c>
      <c r="AV56" s="4" t="str">
        <f t="shared" si="28"/>
        <v/>
      </c>
    </row>
    <row r="57" spans="1:48" ht="16.5" customHeight="1">
      <c r="A57" s="7" t="str">
        <f t="shared" si="42"/>
        <v/>
      </c>
      <c r="B57" s="84"/>
      <c r="C57" s="85"/>
      <c r="D57" s="86"/>
      <c r="E57" s="86"/>
      <c r="F57" s="86"/>
      <c r="G57" s="86"/>
      <c r="H57" s="127"/>
      <c r="I57" s="114"/>
      <c r="J57" s="127"/>
      <c r="K57" s="114"/>
      <c r="L57" s="127"/>
      <c r="M57" s="114"/>
      <c r="N57" s="127"/>
      <c r="O57" s="114"/>
      <c r="P57" s="7" t="str">
        <f>IF(B57="","",YEAR(申込書!$C$60)-YEAR(申込一覧表!B57))</f>
        <v/>
      </c>
      <c r="Q57" s="11"/>
      <c r="R57" s="12">
        <f t="shared" si="29"/>
        <v>0</v>
      </c>
      <c r="S57" s="12">
        <f t="shared" si="30"/>
        <v>0</v>
      </c>
      <c r="T57" s="4" t="str">
        <f t="shared" si="31"/>
        <v/>
      </c>
      <c r="U57" s="4" t="str">
        <f t="shared" si="32"/>
        <v/>
      </c>
      <c r="V57" s="6">
        <f t="shared" si="43"/>
        <v>0</v>
      </c>
      <c r="W57" s="6" t="str">
        <f t="shared" si="44"/>
        <v/>
      </c>
      <c r="X57" s="4">
        <f t="shared" si="33"/>
        <v>0</v>
      </c>
      <c r="Y57" s="4">
        <f t="shared" si="12"/>
        <v>0</v>
      </c>
      <c r="Z57" s="4" t="str">
        <f t="shared" si="13"/>
        <v/>
      </c>
      <c r="AA57" s="4" t="str">
        <f t="shared" si="34"/>
        <v/>
      </c>
      <c r="AB57" s="12">
        <f t="shared" si="35"/>
        <v>0</v>
      </c>
      <c r="AC57" s="4" t="str">
        <f t="shared" si="36"/>
        <v/>
      </c>
      <c r="AD57" s="4">
        <v>5</v>
      </c>
      <c r="AE57" s="4" t="str">
        <f t="shared" si="37"/>
        <v xml:space="preserve"> </v>
      </c>
      <c r="AF57" s="4" t="str">
        <f t="shared" si="38"/>
        <v xml:space="preserve">  </v>
      </c>
      <c r="AG57" s="4" t="str">
        <f t="shared" si="45"/>
        <v/>
      </c>
      <c r="AH57" s="4" t="str">
        <f t="shared" si="39"/>
        <v/>
      </c>
      <c r="AI57" s="4" t="str">
        <f t="shared" si="40"/>
        <v/>
      </c>
      <c r="AJ57" s="4" t="str">
        <f t="shared" si="46"/>
        <v/>
      </c>
      <c r="AK57" s="4" t="str">
        <f t="shared" si="47"/>
        <v/>
      </c>
      <c r="AL57" s="4" t="str">
        <f t="shared" si="48"/>
        <v/>
      </c>
      <c r="AM57" s="4" t="str">
        <f t="shared" si="49"/>
        <v/>
      </c>
      <c r="AN57" s="4" t="str">
        <f t="shared" si="50"/>
        <v/>
      </c>
      <c r="AO57" s="4" t="str">
        <f t="shared" si="51"/>
        <v/>
      </c>
      <c r="AP57" s="4">
        <f t="shared" si="41"/>
        <v>0</v>
      </c>
      <c r="AQ57" s="4" t="str">
        <f t="shared" si="52"/>
        <v>999:99.99</v>
      </c>
      <c r="AR57" s="4" t="str">
        <f t="shared" si="53"/>
        <v>999:99.99</v>
      </c>
      <c r="AS57" s="4" t="str">
        <f t="shared" si="54"/>
        <v>999:99.99</v>
      </c>
      <c r="AT57" s="4" t="str">
        <f t="shared" si="55"/>
        <v>999:99.99</v>
      </c>
      <c r="AU57" s="4" t="str">
        <f t="shared" si="27"/>
        <v/>
      </c>
      <c r="AV57" s="4" t="str">
        <f t="shared" si="28"/>
        <v/>
      </c>
    </row>
    <row r="58" spans="1:48" ht="16.5" customHeight="1">
      <c r="A58" s="7" t="str">
        <f t="shared" si="42"/>
        <v/>
      </c>
      <c r="B58" s="84"/>
      <c r="C58" s="85"/>
      <c r="D58" s="86"/>
      <c r="E58" s="86"/>
      <c r="F58" s="86"/>
      <c r="G58" s="86"/>
      <c r="H58" s="127"/>
      <c r="I58" s="114"/>
      <c r="J58" s="127"/>
      <c r="K58" s="114"/>
      <c r="L58" s="127"/>
      <c r="M58" s="114"/>
      <c r="N58" s="127"/>
      <c r="O58" s="114"/>
      <c r="P58" s="7" t="str">
        <f>IF(B58="","",YEAR(申込書!$C$60)-YEAR(申込一覧表!B58))</f>
        <v/>
      </c>
      <c r="Q58" s="11"/>
      <c r="R58" s="12">
        <f t="shared" si="29"/>
        <v>0</v>
      </c>
      <c r="S58" s="12">
        <f t="shared" si="30"/>
        <v>0</v>
      </c>
      <c r="T58" s="4" t="str">
        <f t="shared" si="31"/>
        <v/>
      </c>
      <c r="U58" s="4" t="str">
        <f t="shared" si="32"/>
        <v/>
      </c>
      <c r="V58" s="6">
        <f t="shared" si="43"/>
        <v>0</v>
      </c>
      <c r="W58" s="6" t="str">
        <f t="shared" si="44"/>
        <v/>
      </c>
      <c r="X58" s="4">
        <f t="shared" si="33"/>
        <v>0</v>
      </c>
      <c r="Y58" s="4">
        <f t="shared" si="12"/>
        <v>0</v>
      </c>
      <c r="Z58" s="4" t="str">
        <f t="shared" si="13"/>
        <v/>
      </c>
      <c r="AA58" s="4" t="str">
        <f t="shared" si="34"/>
        <v/>
      </c>
      <c r="AB58" s="12">
        <f t="shared" si="35"/>
        <v>0</v>
      </c>
      <c r="AC58" s="4" t="str">
        <f t="shared" si="36"/>
        <v/>
      </c>
      <c r="AD58" s="4">
        <v>5</v>
      </c>
      <c r="AE58" s="4" t="str">
        <f t="shared" si="37"/>
        <v xml:space="preserve"> </v>
      </c>
      <c r="AF58" s="4" t="str">
        <f t="shared" si="38"/>
        <v xml:space="preserve">  </v>
      </c>
      <c r="AG58" s="4" t="str">
        <f t="shared" si="45"/>
        <v/>
      </c>
      <c r="AH58" s="4" t="str">
        <f t="shared" si="39"/>
        <v/>
      </c>
      <c r="AI58" s="4" t="str">
        <f t="shared" si="40"/>
        <v/>
      </c>
      <c r="AJ58" s="4" t="str">
        <f t="shared" si="46"/>
        <v/>
      </c>
      <c r="AK58" s="4" t="str">
        <f t="shared" si="47"/>
        <v/>
      </c>
      <c r="AL58" s="4" t="str">
        <f t="shared" si="48"/>
        <v/>
      </c>
      <c r="AM58" s="4" t="str">
        <f t="shared" si="49"/>
        <v/>
      </c>
      <c r="AN58" s="4" t="str">
        <f t="shared" si="50"/>
        <v/>
      </c>
      <c r="AO58" s="4" t="str">
        <f t="shared" si="51"/>
        <v/>
      </c>
      <c r="AP58" s="4">
        <f t="shared" si="41"/>
        <v>0</v>
      </c>
      <c r="AQ58" s="4" t="str">
        <f t="shared" si="52"/>
        <v>999:99.99</v>
      </c>
      <c r="AR58" s="4" t="str">
        <f t="shared" si="53"/>
        <v>999:99.99</v>
      </c>
      <c r="AS58" s="4" t="str">
        <f t="shared" si="54"/>
        <v>999:99.99</v>
      </c>
      <c r="AT58" s="4" t="str">
        <f t="shared" si="55"/>
        <v>999:99.99</v>
      </c>
      <c r="AU58" s="4" t="str">
        <f t="shared" si="27"/>
        <v/>
      </c>
      <c r="AV58" s="4" t="str">
        <f t="shared" si="28"/>
        <v/>
      </c>
    </row>
    <row r="59" spans="1:48" ht="16.5" customHeight="1">
      <c r="A59" s="7" t="str">
        <f t="shared" si="42"/>
        <v/>
      </c>
      <c r="B59" s="84"/>
      <c r="C59" s="85"/>
      <c r="D59" s="86"/>
      <c r="E59" s="86"/>
      <c r="F59" s="86"/>
      <c r="G59" s="86"/>
      <c r="H59" s="127"/>
      <c r="I59" s="114"/>
      <c r="J59" s="127"/>
      <c r="K59" s="114"/>
      <c r="L59" s="127"/>
      <c r="M59" s="114"/>
      <c r="N59" s="127"/>
      <c r="O59" s="114"/>
      <c r="P59" s="7" t="str">
        <f>IF(B59="","",YEAR(申込書!$C$60)-YEAR(申込一覧表!B59))</f>
        <v/>
      </c>
      <c r="Q59" s="11"/>
      <c r="R59" s="12">
        <f t="shared" si="29"/>
        <v>0</v>
      </c>
      <c r="S59" s="12">
        <f t="shared" si="30"/>
        <v>0</v>
      </c>
      <c r="T59" s="4" t="str">
        <f t="shared" si="31"/>
        <v/>
      </c>
      <c r="U59" s="4" t="str">
        <f t="shared" si="32"/>
        <v/>
      </c>
      <c r="V59" s="6">
        <f t="shared" si="43"/>
        <v>0</v>
      </c>
      <c r="W59" s="6" t="str">
        <f t="shared" si="44"/>
        <v/>
      </c>
      <c r="X59" s="4">
        <f t="shared" si="33"/>
        <v>0</v>
      </c>
      <c r="Y59" s="4">
        <f t="shared" si="12"/>
        <v>0</v>
      </c>
      <c r="Z59" s="4" t="str">
        <f t="shared" si="13"/>
        <v/>
      </c>
      <c r="AA59" s="4" t="str">
        <f t="shared" si="34"/>
        <v/>
      </c>
      <c r="AB59" s="12">
        <f t="shared" si="35"/>
        <v>0</v>
      </c>
      <c r="AC59" s="4" t="str">
        <f t="shared" si="36"/>
        <v/>
      </c>
      <c r="AD59" s="4">
        <v>5</v>
      </c>
      <c r="AE59" s="4" t="str">
        <f t="shared" si="37"/>
        <v xml:space="preserve"> </v>
      </c>
      <c r="AF59" s="4" t="str">
        <f t="shared" si="38"/>
        <v xml:space="preserve">  </v>
      </c>
      <c r="AG59" s="4" t="str">
        <f t="shared" si="45"/>
        <v/>
      </c>
      <c r="AH59" s="4" t="str">
        <f t="shared" si="39"/>
        <v/>
      </c>
      <c r="AI59" s="4" t="str">
        <f t="shared" si="40"/>
        <v/>
      </c>
      <c r="AJ59" s="4" t="str">
        <f t="shared" si="46"/>
        <v/>
      </c>
      <c r="AK59" s="4" t="str">
        <f t="shared" si="47"/>
        <v/>
      </c>
      <c r="AL59" s="4" t="str">
        <f t="shared" si="48"/>
        <v/>
      </c>
      <c r="AM59" s="4" t="str">
        <f t="shared" si="49"/>
        <v/>
      </c>
      <c r="AN59" s="4" t="str">
        <f t="shared" si="50"/>
        <v/>
      </c>
      <c r="AO59" s="4" t="str">
        <f t="shared" si="51"/>
        <v/>
      </c>
      <c r="AP59" s="4">
        <f t="shared" si="41"/>
        <v>0</v>
      </c>
      <c r="AQ59" s="4" t="str">
        <f t="shared" si="52"/>
        <v>999:99.99</v>
      </c>
      <c r="AR59" s="4" t="str">
        <f t="shared" si="53"/>
        <v>999:99.99</v>
      </c>
      <c r="AS59" s="4" t="str">
        <f t="shared" si="54"/>
        <v>999:99.99</v>
      </c>
      <c r="AT59" s="4" t="str">
        <f t="shared" si="55"/>
        <v>999:99.99</v>
      </c>
      <c r="AU59" s="4" t="str">
        <f t="shared" si="27"/>
        <v/>
      </c>
      <c r="AV59" s="4" t="str">
        <f t="shared" si="28"/>
        <v/>
      </c>
    </row>
    <row r="60" spans="1:48" ht="16.5" customHeight="1">
      <c r="A60" s="7" t="str">
        <f t="shared" si="42"/>
        <v/>
      </c>
      <c r="B60" s="84"/>
      <c r="C60" s="85"/>
      <c r="D60" s="86"/>
      <c r="E60" s="86"/>
      <c r="F60" s="86"/>
      <c r="G60" s="86"/>
      <c r="H60" s="127"/>
      <c r="I60" s="114"/>
      <c r="J60" s="127"/>
      <c r="K60" s="114"/>
      <c r="L60" s="127"/>
      <c r="M60" s="114"/>
      <c r="N60" s="127"/>
      <c r="O60" s="114"/>
      <c r="P60" s="7" t="str">
        <f>IF(B60="","",YEAR(申込書!$C$60)-YEAR(申込一覧表!B60))</f>
        <v/>
      </c>
      <c r="Q60" s="11"/>
      <c r="R60" s="12">
        <f t="shared" si="29"/>
        <v>0</v>
      </c>
      <c r="S60" s="12">
        <f t="shared" si="30"/>
        <v>0</v>
      </c>
      <c r="T60" s="4" t="str">
        <f t="shared" si="31"/>
        <v/>
      </c>
      <c r="U60" s="4" t="str">
        <f t="shared" si="32"/>
        <v/>
      </c>
      <c r="V60" s="6">
        <f t="shared" si="43"/>
        <v>0</v>
      </c>
      <c r="W60" s="6" t="str">
        <f t="shared" si="44"/>
        <v/>
      </c>
      <c r="X60" s="4">
        <f t="shared" si="33"/>
        <v>0</v>
      </c>
      <c r="Y60" s="4">
        <f t="shared" si="12"/>
        <v>0</v>
      </c>
      <c r="Z60" s="4" t="str">
        <f t="shared" si="13"/>
        <v/>
      </c>
      <c r="AA60" s="4" t="str">
        <f t="shared" si="34"/>
        <v/>
      </c>
      <c r="AB60" s="12">
        <f t="shared" si="35"/>
        <v>0</v>
      </c>
      <c r="AC60" s="4" t="str">
        <f t="shared" si="36"/>
        <v/>
      </c>
      <c r="AD60" s="4">
        <v>5</v>
      </c>
      <c r="AE60" s="4" t="str">
        <f t="shared" si="37"/>
        <v xml:space="preserve"> </v>
      </c>
      <c r="AF60" s="4" t="str">
        <f t="shared" si="38"/>
        <v xml:space="preserve">  </v>
      </c>
      <c r="AG60" s="4" t="str">
        <f t="shared" si="45"/>
        <v/>
      </c>
      <c r="AH60" s="4" t="str">
        <f t="shared" si="39"/>
        <v/>
      </c>
      <c r="AI60" s="4" t="str">
        <f t="shared" si="40"/>
        <v/>
      </c>
      <c r="AJ60" s="4" t="str">
        <f t="shared" si="46"/>
        <v/>
      </c>
      <c r="AK60" s="4" t="str">
        <f t="shared" si="47"/>
        <v/>
      </c>
      <c r="AL60" s="4" t="str">
        <f t="shared" si="48"/>
        <v/>
      </c>
      <c r="AM60" s="4" t="str">
        <f t="shared" si="49"/>
        <v/>
      </c>
      <c r="AN60" s="4" t="str">
        <f t="shared" si="50"/>
        <v/>
      </c>
      <c r="AO60" s="4" t="str">
        <f t="shared" si="51"/>
        <v/>
      </c>
      <c r="AP60" s="4">
        <f t="shared" si="41"/>
        <v>0</v>
      </c>
      <c r="AQ60" s="4" t="str">
        <f t="shared" si="52"/>
        <v>999:99.99</v>
      </c>
      <c r="AR60" s="4" t="str">
        <f t="shared" si="53"/>
        <v>999:99.99</v>
      </c>
      <c r="AS60" s="4" t="str">
        <f t="shared" si="54"/>
        <v>999:99.99</v>
      </c>
      <c r="AT60" s="4" t="str">
        <f t="shared" si="55"/>
        <v>999:99.99</v>
      </c>
      <c r="AU60" s="4" t="str">
        <f t="shared" si="27"/>
        <v/>
      </c>
      <c r="AV60" s="4" t="str">
        <f t="shared" si="28"/>
        <v/>
      </c>
    </row>
    <row r="61" spans="1:48" ht="16.5" customHeight="1">
      <c r="A61" s="7" t="str">
        <f t="shared" si="42"/>
        <v/>
      </c>
      <c r="B61" s="84"/>
      <c r="C61" s="85"/>
      <c r="D61" s="86"/>
      <c r="E61" s="86"/>
      <c r="F61" s="86"/>
      <c r="G61" s="86"/>
      <c r="H61" s="127"/>
      <c r="I61" s="114"/>
      <c r="J61" s="127"/>
      <c r="K61" s="114"/>
      <c r="L61" s="127"/>
      <c r="M61" s="114"/>
      <c r="N61" s="127"/>
      <c r="O61" s="114"/>
      <c r="P61" s="7" t="str">
        <f>IF(B61="","",YEAR(申込書!$C$60)-YEAR(申込一覧表!B61))</f>
        <v/>
      </c>
      <c r="Q61" s="11"/>
      <c r="R61" s="12">
        <f t="shared" si="29"/>
        <v>0</v>
      </c>
      <c r="S61" s="12">
        <f t="shared" si="30"/>
        <v>0</v>
      </c>
      <c r="T61" s="4" t="str">
        <f t="shared" si="31"/>
        <v/>
      </c>
      <c r="U61" s="4" t="str">
        <f t="shared" si="32"/>
        <v/>
      </c>
      <c r="V61" s="6">
        <f t="shared" si="43"/>
        <v>0</v>
      </c>
      <c r="W61" s="6" t="str">
        <f t="shared" si="44"/>
        <v/>
      </c>
      <c r="X61" s="4">
        <f t="shared" si="33"/>
        <v>0</v>
      </c>
      <c r="Y61" s="4">
        <f t="shared" si="12"/>
        <v>0</v>
      </c>
      <c r="Z61" s="4" t="str">
        <f t="shared" si="13"/>
        <v/>
      </c>
      <c r="AA61" s="4" t="str">
        <f t="shared" si="34"/>
        <v/>
      </c>
      <c r="AB61" s="12">
        <f t="shared" si="35"/>
        <v>0</v>
      </c>
      <c r="AC61" s="4" t="str">
        <f t="shared" si="36"/>
        <v/>
      </c>
      <c r="AD61" s="4">
        <v>5</v>
      </c>
      <c r="AE61" s="4" t="str">
        <f t="shared" si="37"/>
        <v xml:space="preserve"> </v>
      </c>
      <c r="AF61" s="4" t="str">
        <f t="shared" si="38"/>
        <v xml:space="preserve">  </v>
      </c>
      <c r="AG61" s="4" t="str">
        <f t="shared" si="45"/>
        <v/>
      </c>
      <c r="AH61" s="4" t="str">
        <f t="shared" si="39"/>
        <v/>
      </c>
      <c r="AI61" s="4" t="str">
        <f t="shared" si="40"/>
        <v/>
      </c>
      <c r="AJ61" s="4" t="str">
        <f t="shared" si="46"/>
        <v/>
      </c>
      <c r="AK61" s="4" t="str">
        <f t="shared" si="47"/>
        <v/>
      </c>
      <c r="AL61" s="4" t="str">
        <f t="shared" si="48"/>
        <v/>
      </c>
      <c r="AM61" s="4" t="str">
        <f t="shared" si="49"/>
        <v/>
      </c>
      <c r="AN61" s="4" t="str">
        <f t="shared" si="50"/>
        <v/>
      </c>
      <c r="AO61" s="4" t="str">
        <f t="shared" si="51"/>
        <v/>
      </c>
      <c r="AP61" s="4">
        <f t="shared" si="41"/>
        <v>0</v>
      </c>
      <c r="AQ61" s="4" t="str">
        <f t="shared" si="52"/>
        <v>999:99.99</v>
      </c>
      <c r="AR61" s="4" t="str">
        <f t="shared" si="53"/>
        <v>999:99.99</v>
      </c>
      <c r="AS61" s="4" t="str">
        <f t="shared" si="54"/>
        <v>999:99.99</v>
      </c>
      <c r="AT61" s="4" t="str">
        <f t="shared" si="55"/>
        <v>999:99.99</v>
      </c>
      <c r="AU61" s="4" t="str">
        <f t="shared" si="27"/>
        <v/>
      </c>
      <c r="AV61" s="4" t="str">
        <f t="shared" si="28"/>
        <v/>
      </c>
    </row>
    <row r="62" spans="1:48" ht="16.5" customHeight="1">
      <c r="A62" s="7" t="str">
        <f t="shared" si="42"/>
        <v/>
      </c>
      <c r="B62" s="84"/>
      <c r="C62" s="85"/>
      <c r="D62" s="86"/>
      <c r="E62" s="86"/>
      <c r="F62" s="86"/>
      <c r="G62" s="86"/>
      <c r="H62" s="127"/>
      <c r="I62" s="114"/>
      <c r="J62" s="127"/>
      <c r="K62" s="114"/>
      <c r="L62" s="127"/>
      <c r="M62" s="114"/>
      <c r="N62" s="127"/>
      <c r="O62" s="114"/>
      <c r="P62" s="7" t="str">
        <f>IF(B62="","",YEAR(申込書!$C$60)-YEAR(申込一覧表!B62))</f>
        <v/>
      </c>
      <c r="Q62" s="11"/>
      <c r="R62" s="12">
        <f t="shared" si="29"/>
        <v>0</v>
      </c>
      <c r="S62" s="12">
        <f t="shared" si="30"/>
        <v>0</v>
      </c>
      <c r="T62" s="4" t="str">
        <f t="shared" si="31"/>
        <v/>
      </c>
      <c r="U62" s="4" t="str">
        <f t="shared" si="32"/>
        <v/>
      </c>
      <c r="V62" s="6">
        <f t="shared" si="43"/>
        <v>0</v>
      </c>
      <c r="W62" s="6" t="str">
        <f t="shared" si="44"/>
        <v/>
      </c>
      <c r="X62" s="4">
        <f t="shared" si="33"/>
        <v>0</v>
      </c>
      <c r="Y62" s="4">
        <f t="shared" si="12"/>
        <v>0</v>
      </c>
      <c r="Z62" s="4" t="str">
        <f t="shared" si="13"/>
        <v/>
      </c>
      <c r="AA62" s="4" t="str">
        <f t="shared" si="34"/>
        <v/>
      </c>
      <c r="AB62" s="12">
        <f t="shared" si="35"/>
        <v>0</v>
      </c>
      <c r="AC62" s="4" t="str">
        <f t="shared" si="36"/>
        <v/>
      </c>
      <c r="AD62" s="4">
        <v>5</v>
      </c>
      <c r="AE62" s="4" t="str">
        <f t="shared" si="37"/>
        <v xml:space="preserve"> </v>
      </c>
      <c r="AF62" s="4" t="str">
        <f t="shared" si="38"/>
        <v xml:space="preserve">  </v>
      </c>
      <c r="AG62" s="4" t="str">
        <f t="shared" si="45"/>
        <v/>
      </c>
      <c r="AH62" s="4" t="str">
        <f t="shared" si="39"/>
        <v/>
      </c>
      <c r="AI62" s="4" t="str">
        <f t="shared" si="40"/>
        <v/>
      </c>
      <c r="AJ62" s="4" t="str">
        <f t="shared" si="46"/>
        <v/>
      </c>
      <c r="AK62" s="4" t="str">
        <f t="shared" si="47"/>
        <v/>
      </c>
      <c r="AL62" s="4" t="str">
        <f t="shared" si="48"/>
        <v/>
      </c>
      <c r="AM62" s="4" t="str">
        <f t="shared" si="49"/>
        <v/>
      </c>
      <c r="AN62" s="4" t="str">
        <f t="shared" si="50"/>
        <v/>
      </c>
      <c r="AO62" s="4" t="str">
        <f t="shared" si="51"/>
        <v/>
      </c>
      <c r="AP62" s="4">
        <f t="shared" si="41"/>
        <v>0</v>
      </c>
      <c r="AQ62" s="4" t="str">
        <f t="shared" si="52"/>
        <v>999:99.99</v>
      </c>
      <c r="AR62" s="4" t="str">
        <f t="shared" si="53"/>
        <v>999:99.99</v>
      </c>
      <c r="AS62" s="4" t="str">
        <f t="shared" si="54"/>
        <v>999:99.99</v>
      </c>
      <c r="AT62" s="4" t="str">
        <f t="shared" si="55"/>
        <v>999:99.99</v>
      </c>
      <c r="AU62" s="4" t="str">
        <f t="shared" si="27"/>
        <v/>
      </c>
      <c r="AV62" s="4" t="str">
        <f t="shared" si="28"/>
        <v/>
      </c>
    </row>
    <row r="63" spans="1:48" ht="16.5" customHeight="1">
      <c r="A63" s="7" t="str">
        <f t="shared" si="42"/>
        <v/>
      </c>
      <c r="B63" s="84"/>
      <c r="C63" s="85"/>
      <c r="D63" s="86"/>
      <c r="E63" s="86"/>
      <c r="F63" s="86"/>
      <c r="G63" s="86"/>
      <c r="H63" s="127"/>
      <c r="I63" s="114"/>
      <c r="J63" s="127"/>
      <c r="K63" s="114"/>
      <c r="L63" s="127"/>
      <c r="M63" s="114"/>
      <c r="N63" s="127"/>
      <c r="O63" s="114"/>
      <c r="P63" s="7" t="str">
        <f>IF(B63="","",YEAR(申込書!$C$60)-YEAR(申込一覧表!B63))</f>
        <v/>
      </c>
      <c r="Q63" s="11"/>
      <c r="R63" s="12">
        <f t="shared" si="29"/>
        <v>0</v>
      </c>
      <c r="S63" s="12">
        <f t="shared" si="30"/>
        <v>0</v>
      </c>
      <c r="T63" s="4" t="str">
        <f t="shared" si="31"/>
        <v/>
      </c>
      <c r="U63" s="4" t="str">
        <f t="shared" si="32"/>
        <v/>
      </c>
      <c r="V63" s="6">
        <f t="shared" si="43"/>
        <v>0</v>
      </c>
      <c r="W63" s="6" t="str">
        <f t="shared" si="44"/>
        <v/>
      </c>
      <c r="X63" s="4">
        <f t="shared" si="33"/>
        <v>0</v>
      </c>
      <c r="Y63" s="4">
        <f t="shared" si="12"/>
        <v>0</v>
      </c>
      <c r="Z63" s="4" t="str">
        <f t="shared" si="13"/>
        <v/>
      </c>
      <c r="AA63" s="4" t="str">
        <f t="shared" si="34"/>
        <v/>
      </c>
      <c r="AB63" s="12">
        <f t="shared" si="35"/>
        <v>0</v>
      </c>
      <c r="AC63" s="4" t="str">
        <f t="shared" si="36"/>
        <v/>
      </c>
      <c r="AD63" s="4">
        <v>5</v>
      </c>
      <c r="AE63" s="4" t="str">
        <f t="shared" si="37"/>
        <v xml:space="preserve"> </v>
      </c>
      <c r="AF63" s="4" t="str">
        <f t="shared" si="38"/>
        <v xml:space="preserve">  </v>
      </c>
      <c r="AG63" s="4" t="str">
        <f t="shared" si="45"/>
        <v/>
      </c>
      <c r="AH63" s="4" t="str">
        <f t="shared" si="39"/>
        <v/>
      </c>
      <c r="AI63" s="4" t="str">
        <f t="shared" si="40"/>
        <v/>
      </c>
      <c r="AJ63" s="4" t="str">
        <f t="shared" si="46"/>
        <v/>
      </c>
      <c r="AK63" s="4" t="str">
        <f t="shared" si="47"/>
        <v/>
      </c>
      <c r="AL63" s="4" t="str">
        <f t="shared" si="48"/>
        <v/>
      </c>
      <c r="AM63" s="4" t="str">
        <f t="shared" si="49"/>
        <v/>
      </c>
      <c r="AN63" s="4" t="str">
        <f t="shared" si="50"/>
        <v/>
      </c>
      <c r="AO63" s="4" t="str">
        <f t="shared" si="51"/>
        <v/>
      </c>
      <c r="AP63" s="4">
        <f t="shared" si="41"/>
        <v>0</v>
      </c>
      <c r="AQ63" s="4" t="str">
        <f t="shared" si="52"/>
        <v>999:99.99</v>
      </c>
      <c r="AR63" s="4" t="str">
        <f t="shared" si="53"/>
        <v>999:99.99</v>
      </c>
      <c r="AS63" s="4" t="str">
        <f t="shared" si="54"/>
        <v>999:99.99</v>
      </c>
      <c r="AT63" s="4" t="str">
        <f t="shared" si="55"/>
        <v>999:99.99</v>
      </c>
      <c r="AU63" s="4" t="str">
        <f t="shared" si="27"/>
        <v/>
      </c>
      <c r="AV63" s="4" t="str">
        <f t="shared" si="28"/>
        <v/>
      </c>
    </row>
    <row r="64" spans="1:48" ht="16.5" customHeight="1">
      <c r="A64" s="7" t="str">
        <f t="shared" si="42"/>
        <v/>
      </c>
      <c r="B64" s="84"/>
      <c r="C64" s="85"/>
      <c r="D64" s="86"/>
      <c r="E64" s="86"/>
      <c r="F64" s="86"/>
      <c r="G64" s="86"/>
      <c r="H64" s="127"/>
      <c r="I64" s="114"/>
      <c r="J64" s="127"/>
      <c r="K64" s="114"/>
      <c r="L64" s="127"/>
      <c r="M64" s="114"/>
      <c r="N64" s="127"/>
      <c r="O64" s="114"/>
      <c r="P64" s="7" t="str">
        <f>IF(B64="","",YEAR(申込書!$C$60)-YEAR(申込一覧表!B64))</f>
        <v/>
      </c>
      <c r="Q64" s="11"/>
      <c r="R64" s="12">
        <f t="shared" si="29"/>
        <v>0</v>
      </c>
      <c r="S64" s="12">
        <f t="shared" si="30"/>
        <v>0</v>
      </c>
      <c r="T64" s="4" t="str">
        <f t="shared" si="31"/>
        <v/>
      </c>
      <c r="U64" s="4" t="str">
        <f t="shared" si="32"/>
        <v/>
      </c>
      <c r="V64" s="6">
        <f t="shared" si="43"/>
        <v>0</v>
      </c>
      <c r="W64" s="6" t="str">
        <f t="shared" si="44"/>
        <v/>
      </c>
      <c r="X64" s="4">
        <f t="shared" si="33"/>
        <v>0</v>
      </c>
      <c r="Y64" s="4">
        <f t="shared" si="12"/>
        <v>0</v>
      </c>
      <c r="Z64" s="4" t="str">
        <f t="shared" si="13"/>
        <v/>
      </c>
      <c r="AA64" s="4" t="str">
        <f t="shared" si="34"/>
        <v/>
      </c>
      <c r="AB64" s="12">
        <f t="shared" si="35"/>
        <v>0</v>
      </c>
      <c r="AC64" s="4" t="str">
        <f t="shared" si="36"/>
        <v/>
      </c>
      <c r="AD64" s="4">
        <v>5</v>
      </c>
      <c r="AE64" s="4" t="str">
        <f t="shared" si="37"/>
        <v xml:space="preserve"> </v>
      </c>
      <c r="AF64" s="4" t="str">
        <f t="shared" si="38"/>
        <v xml:space="preserve">  </v>
      </c>
      <c r="AG64" s="4" t="str">
        <f t="shared" si="45"/>
        <v/>
      </c>
      <c r="AH64" s="4" t="str">
        <f t="shared" si="39"/>
        <v/>
      </c>
      <c r="AI64" s="4" t="str">
        <f t="shared" si="40"/>
        <v/>
      </c>
      <c r="AJ64" s="4" t="str">
        <f t="shared" si="46"/>
        <v/>
      </c>
      <c r="AK64" s="4" t="str">
        <f t="shared" si="47"/>
        <v/>
      </c>
      <c r="AL64" s="4" t="str">
        <f t="shared" si="48"/>
        <v/>
      </c>
      <c r="AM64" s="4" t="str">
        <f t="shared" si="49"/>
        <v/>
      </c>
      <c r="AN64" s="4" t="str">
        <f t="shared" si="50"/>
        <v/>
      </c>
      <c r="AO64" s="4" t="str">
        <f t="shared" si="51"/>
        <v/>
      </c>
      <c r="AP64" s="4">
        <f t="shared" si="41"/>
        <v>0</v>
      </c>
      <c r="AQ64" s="4" t="str">
        <f t="shared" si="52"/>
        <v>999:99.99</v>
      </c>
      <c r="AR64" s="4" t="str">
        <f t="shared" si="53"/>
        <v>999:99.99</v>
      </c>
      <c r="AS64" s="4" t="str">
        <f t="shared" si="54"/>
        <v>999:99.99</v>
      </c>
      <c r="AT64" s="4" t="str">
        <f t="shared" si="55"/>
        <v>999:99.99</v>
      </c>
      <c r="AU64" s="4" t="str">
        <f t="shared" si="27"/>
        <v/>
      </c>
      <c r="AV64" s="4" t="str">
        <f t="shared" si="28"/>
        <v/>
      </c>
    </row>
    <row r="65" spans="1:48" ht="16.5" customHeight="1">
      <c r="A65" s="7" t="str">
        <f t="shared" si="42"/>
        <v/>
      </c>
      <c r="B65" s="84"/>
      <c r="C65" s="85"/>
      <c r="D65" s="86"/>
      <c r="E65" s="86"/>
      <c r="F65" s="86"/>
      <c r="G65" s="86"/>
      <c r="H65" s="127"/>
      <c r="I65" s="114"/>
      <c r="J65" s="127"/>
      <c r="K65" s="114"/>
      <c r="L65" s="127"/>
      <c r="M65" s="114"/>
      <c r="N65" s="127"/>
      <c r="O65" s="114"/>
      <c r="P65" s="7" t="str">
        <f>IF(B65="","",YEAR(申込書!$C$60)-YEAR(申込一覧表!B65))</f>
        <v/>
      </c>
      <c r="Q65" s="11"/>
      <c r="R65" s="12">
        <f t="shared" si="29"/>
        <v>0</v>
      </c>
      <c r="S65" s="12">
        <f t="shared" si="30"/>
        <v>0</v>
      </c>
      <c r="T65" s="4" t="str">
        <f t="shared" si="31"/>
        <v/>
      </c>
      <c r="U65" s="4" t="str">
        <f t="shared" si="32"/>
        <v/>
      </c>
      <c r="V65" s="6">
        <f t="shared" si="43"/>
        <v>0</v>
      </c>
      <c r="W65" s="6" t="str">
        <f t="shared" si="44"/>
        <v/>
      </c>
      <c r="X65" s="4">
        <f t="shared" si="33"/>
        <v>0</v>
      </c>
      <c r="Y65" s="4">
        <f t="shared" si="12"/>
        <v>0</v>
      </c>
      <c r="Z65" s="4" t="str">
        <f t="shared" si="13"/>
        <v/>
      </c>
      <c r="AA65" s="4" t="str">
        <f t="shared" si="34"/>
        <v/>
      </c>
      <c r="AB65" s="12">
        <f t="shared" si="35"/>
        <v>0</v>
      </c>
      <c r="AC65" s="4" t="str">
        <f t="shared" si="36"/>
        <v/>
      </c>
      <c r="AD65" s="4">
        <v>5</v>
      </c>
      <c r="AE65" s="4" t="str">
        <f t="shared" si="37"/>
        <v xml:space="preserve"> </v>
      </c>
      <c r="AF65" s="4" t="str">
        <f t="shared" si="38"/>
        <v xml:space="preserve">  </v>
      </c>
      <c r="AG65" s="4" t="str">
        <f t="shared" si="45"/>
        <v/>
      </c>
      <c r="AH65" s="4" t="str">
        <f t="shared" si="39"/>
        <v/>
      </c>
      <c r="AI65" s="4" t="str">
        <f t="shared" si="40"/>
        <v/>
      </c>
      <c r="AJ65" s="4" t="str">
        <f t="shared" si="46"/>
        <v/>
      </c>
      <c r="AK65" s="4" t="str">
        <f t="shared" si="47"/>
        <v/>
      </c>
      <c r="AL65" s="4" t="str">
        <f t="shared" si="48"/>
        <v/>
      </c>
      <c r="AM65" s="4" t="str">
        <f t="shared" si="49"/>
        <v/>
      </c>
      <c r="AN65" s="4" t="str">
        <f t="shared" si="50"/>
        <v/>
      </c>
      <c r="AO65" s="4" t="str">
        <f t="shared" si="51"/>
        <v/>
      </c>
      <c r="AP65" s="4">
        <f t="shared" si="41"/>
        <v>0</v>
      </c>
      <c r="AQ65" s="4" t="str">
        <f t="shared" si="52"/>
        <v>999:99.99</v>
      </c>
      <c r="AR65" s="4" t="str">
        <f t="shared" si="53"/>
        <v>999:99.99</v>
      </c>
      <c r="AS65" s="4" t="str">
        <f t="shared" si="54"/>
        <v>999:99.99</v>
      </c>
      <c r="AT65" s="4" t="str">
        <f t="shared" si="55"/>
        <v>999:99.99</v>
      </c>
      <c r="AU65" s="4" t="str">
        <f t="shared" si="27"/>
        <v/>
      </c>
      <c r="AV65" s="4" t="str">
        <f t="shared" si="28"/>
        <v/>
      </c>
    </row>
    <row r="66" spans="1:48" ht="16.5" customHeight="1">
      <c r="A66" s="7" t="str">
        <f t="shared" si="42"/>
        <v/>
      </c>
      <c r="B66" s="84"/>
      <c r="C66" s="85"/>
      <c r="D66" s="86"/>
      <c r="E66" s="86"/>
      <c r="F66" s="86"/>
      <c r="G66" s="86"/>
      <c r="H66" s="127"/>
      <c r="I66" s="114"/>
      <c r="J66" s="127"/>
      <c r="K66" s="114"/>
      <c r="L66" s="127"/>
      <c r="M66" s="114"/>
      <c r="N66" s="127"/>
      <c r="O66" s="114"/>
      <c r="P66" s="7" t="str">
        <f>IF(B66="","",YEAR(申込書!$C$60)-YEAR(申込一覧表!B66))</f>
        <v/>
      </c>
      <c r="Q66" s="11"/>
      <c r="R66" s="12">
        <f t="shared" si="29"/>
        <v>0</v>
      </c>
      <c r="S66" s="12">
        <f t="shared" si="30"/>
        <v>0</v>
      </c>
      <c r="T66" s="4" t="str">
        <f t="shared" si="31"/>
        <v/>
      </c>
      <c r="U66" s="4" t="str">
        <f t="shared" si="32"/>
        <v/>
      </c>
      <c r="V66" s="6">
        <f t="shared" si="43"/>
        <v>0</v>
      </c>
      <c r="W66" s="6" t="str">
        <f t="shared" si="44"/>
        <v/>
      </c>
      <c r="X66" s="4">
        <f t="shared" si="33"/>
        <v>0</v>
      </c>
      <c r="Y66" s="4">
        <f t="shared" si="12"/>
        <v>0</v>
      </c>
      <c r="Z66" s="4" t="str">
        <f t="shared" si="13"/>
        <v/>
      </c>
      <c r="AA66" s="4" t="str">
        <f t="shared" si="34"/>
        <v/>
      </c>
      <c r="AB66" s="12">
        <f t="shared" si="35"/>
        <v>0</v>
      </c>
      <c r="AC66" s="4" t="str">
        <f t="shared" si="36"/>
        <v/>
      </c>
      <c r="AD66" s="4">
        <v>5</v>
      </c>
      <c r="AE66" s="4" t="str">
        <f t="shared" si="37"/>
        <v xml:space="preserve"> </v>
      </c>
      <c r="AF66" s="4" t="str">
        <f t="shared" si="38"/>
        <v xml:space="preserve">  </v>
      </c>
      <c r="AG66" s="4" t="str">
        <f t="shared" si="45"/>
        <v/>
      </c>
      <c r="AH66" s="4" t="str">
        <f t="shared" si="39"/>
        <v/>
      </c>
      <c r="AI66" s="4" t="str">
        <f t="shared" si="40"/>
        <v/>
      </c>
      <c r="AJ66" s="4" t="str">
        <f t="shared" si="46"/>
        <v/>
      </c>
      <c r="AK66" s="4" t="str">
        <f t="shared" si="47"/>
        <v/>
      </c>
      <c r="AL66" s="4" t="str">
        <f t="shared" si="48"/>
        <v/>
      </c>
      <c r="AM66" s="4" t="str">
        <f t="shared" si="49"/>
        <v/>
      </c>
      <c r="AN66" s="4" t="str">
        <f t="shared" si="50"/>
        <v/>
      </c>
      <c r="AO66" s="4" t="str">
        <f t="shared" si="51"/>
        <v/>
      </c>
      <c r="AP66" s="4">
        <f t="shared" si="41"/>
        <v>0</v>
      </c>
      <c r="AQ66" s="4" t="str">
        <f t="shared" si="52"/>
        <v>999:99.99</v>
      </c>
      <c r="AR66" s="4" t="str">
        <f t="shared" si="53"/>
        <v>999:99.99</v>
      </c>
      <c r="AS66" s="4" t="str">
        <f t="shared" si="54"/>
        <v>999:99.99</v>
      </c>
      <c r="AT66" s="4" t="str">
        <f t="shared" si="55"/>
        <v>999:99.99</v>
      </c>
      <c r="AU66" s="4" t="str">
        <f t="shared" si="27"/>
        <v/>
      </c>
      <c r="AV66" s="4" t="str">
        <f t="shared" si="28"/>
        <v/>
      </c>
    </row>
    <row r="67" spans="1:48" ht="16.5" customHeight="1">
      <c r="A67" s="7" t="str">
        <f t="shared" si="42"/>
        <v/>
      </c>
      <c r="B67" s="84"/>
      <c r="C67" s="85"/>
      <c r="D67" s="86"/>
      <c r="E67" s="86"/>
      <c r="F67" s="86"/>
      <c r="G67" s="86"/>
      <c r="H67" s="127"/>
      <c r="I67" s="114"/>
      <c r="J67" s="127"/>
      <c r="K67" s="114"/>
      <c r="L67" s="127"/>
      <c r="M67" s="114"/>
      <c r="N67" s="127"/>
      <c r="O67" s="114"/>
      <c r="P67" s="7" t="str">
        <f>IF(B67="","",YEAR(申込書!$C$60)-YEAR(申込一覧表!B67))</f>
        <v/>
      </c>
      <c r="Q67" s="11"/>
      <c r="R67" s="12">
        <f t="shared" si="29"/>
        <v>0</v>
      </c>
      <c r="S67" s="12">
        <f t="shared" si="30"/>
        <v>0</v>
      </c>
      <c r="T67" s="4" t="str">
        <f t="shared" si="31"/>
        <v/>
      </c>
      <c r="U67" s="4" t="str">
        <f t="shared" si="32"/>
        <v/>
      </c>
      <c r="V67" s="6">
        <f t="shared" si="43"/>
        <v>0</v>
      </c>
      <c r="W67" s="6" t="str">
        <f t="shared" si="44"/>
        <v/>
      </c>
      <c r="X67" s="4">
        <f t="shared" si="33"/>
        <v>0</v>
      </c>
      <c r="Y67" s="4">
        <f t="shared" si="12"/>
        <v>0</v>
      </c>
      <c r="Z67" s="4" t="str">
        <f t="shared" si="13"/>
        <v/>
      </c>
      <c r="AA67" s="4" t="str">
        <f t="shared" si="34"/>
        <v/>
      </c>
      <c r="AB67" s="12">
        <f t="shared" si="35"/>
        <v>0</v>
      </c>
      <c r="AC67" s="4" t="str">
        <f t="shared" si="36"/>
        <v/>
      </c>
      <c r="AD67" s="4">
        <v>5</v>
      </c>
      <c r="AE67" s="4" t="str">
        <f t="shared" si="37"/>
        <v xml:space="preserve"> </v>
      </c>
      <c r="AF67" s="4" t="str">
        <f t="shared" si="38"/>
        <v xml:space="preserve">  </v>
      </c>
      <c r="AG67" s="4" t="str">
        <f t="shared" si="45"/>
        <v/>
      </c>
      <c r="AH67" s="4" t="str">
        <f t="shared" si="39"/>
        <v/>
      </c>
      <c r="AI67" s="4" t="str">
        <f t="shared" si="40"/>
        <v/>
      </c>
      <c r="AJ67" s="4" t="str">
        <f t="shared" si="46"/>
        <v/>
      </c>
      <c r="AK67" s="4" t="str">
        <f t="shared" si="47"/>
        <v/>
      </c>
      <c r="AL67" s="4" t="str">
        <f t="shared" si="48"/>
        <v/>
      </c>
      <c r="AM67" s="4" t="str">
        <f t="shared" si="49"/>
        <v/>
      </c>
      <c r="AN67" s="4" t="str">
        <f t="shared" si="50"/>
        <v/>
      </c>
      <c r="AO67" s="4" t="str">
        <f t="shared" si="51"/>
        <v/>
      </c>
      <c r="AP67" s="4">
        <f t="shared" si="41"/>
        <v>0</v>
      </c>
      <c r="AQ67" s="4" t="str">
        <f t="shared" si="52"/>
        <v>999:99.99</v>
      </c>
      <c r="AR67" s="4" t="str">
        <f t="shared" si="53"/>
        <v>999:99.99</v>
      </c>
      <c r="AS67" s="4" t="str">
        <f t="shared" si="54"/>
        <v>999:99.99</v>
      </c>
      <c r="AT67" s="4" t="str">
        <f t="shared" si="55"/>
        <v>999:99.99</v>
      </c>
      <c r="AU67" s="4" t="str">
        <f t="shared" si="27"/>
        <v/>
      </c>
      <c r="AV67" s="4" t="str">
        <f t="shared" si="28"/>
        <v/>
      </c>
    </row>
    <row r="68" spans="1:48" ht="16.5" customHeight="1">
      <c r="A68" s="7" t="str">
        <f t="shared" si="42"/>
        <v/>
      </c>
      <c r="B68" s="84"/>
      <c r="C68" s="85"/>
      <c r="D68" s="86"/>
      <c r="E68" s="86"/>
      <c r="F68" s="86"/>
      <c r="G68" s="86"/>
      <c r="H68" s="127"/>
      <c r="I68" s="114"/>
      <c r="J68" s="127"/>
      <c r="K68" s="114"/>
      <c r="L68" s="127"/>
      <c r="M68" s="114"/>
      <c r="N68" s="127"/>
      <c r="O68" s="114"/>
      <c r="P68" s="7" t="str">
        <f>IF(B68="","",YEAR(申込書!$C$60)-YEAR(申込一覧表!B68))</f>
        <v/>
      </c>
      <c r="Q68" s="11"/>
      <c r="R68" s="12">
        <f t="shared" si="29"/>
        <v>0</v>
      </c>
      <c r="S68" s="12">
        <f t="shared" si="30"/>
        <v>0</v>
      </c>
      <c r="T68" s="4" t="str">
        <f t="shared" si="31"/>
        <v/>
      </c>
      <c r="U68" s="4" t="str">
        <f t="shared" si="32"/>
        <v/>
      </c>
      <c r="V68" s="6">
        <f t="shared" si="43"/>
        <v>0</v>
      </c>
      <c r="W68" s="6" t="str">
        <f t="shared" si="44"/>
        <v/>
      </c>
      <c r="X68" s="4">
        <f t="shared" si="33"/>
        <v>0</v>
      </c>
      <c r="Y68" s="4">
        <f t="shared" si="12"/>
        <v>0</v>
      </c>
      <c r="Z68" s="4" t="str">
        <f t="shared" si="13"/>
        <v/>
      </c>
      <c r="AA68" s="4" t="str">
        <f t="shared" si="34"/>
        <v/>
      </c>
      <c r="AB68" s="12">
        <f t="shared" si="35"/>
        <v>0</v>
      </c>
      <c r="AC68" s="4" t="str">
        <f t="shared" si="36"/>
        <v/>
      </c>
      <c r="AD68" s="4">
        <v>5</v>
      </c>
      <c r="AE68" s="4" t="str">
        <f t="shared" si="37"/>
        <v xml:space="preserve"> </v>
      </c>
      <c r="AF68" s="4" t="str">
        <f t="shared" si="38"/>
        <v xml:space="preserve">  </v>
      </c>
      <c r="AG68" s="4" t="str">
        <f t="shared" si="45"/>
        <v/>
      </c>
      <c r="AH68" s="4" t="str">
        <f t="shared" si="39"/>
        <v/>
      </c>
      <c r="AI68" s="4" t="str">
        <f t="shared" si="40"/>
        <v/>
      </c>
      <c r="AJ68" s="4" t="str">
        <f t="shared" si="46"/>
        <v/>
      </c>
      <c r="AK68" s="4" t="str">
        <f t="shared" si="47"/>
        <v/>
      </c>
      <c r="AL68" s="4" t="str">
        <f t="shared" si="48"/>
        <v/>
      </c>
      <c r="AM68" s="4" t="str">
        <f t="shared" si="49"/>
        <v/>
      </c>
      <c r="AN68" s="4" t="str">
        <f t="shared" si="50"/>
        <v/>
      </c>
      <c r="AO68" s="4" t="str">
        <f t="shared" si="51"/>
        <v/>
      </c>
      <c r="AP68" s="4">
        <f t="shared" si="41"/>
        <v>0</v>
      </c>
      <c r="AQ68" s="4" t="str">
        <f t="shared" si="52"/>
        <v>999:99.99</v>
      </c>
      <c r="AR68" s="4" t="str">
        <f t="shared" si="53"/>
        <v>999:99.99</v>
      </c>
      <c r="AS68" s="4" t="str">
        <f t="shared" si="54"/>
        <v>999:99.99</v>
      </c>
      <c r="AT68" s="4" t="str">
        <f t="shared" si="55"/>
        <v>999:99.99</v>
      </c>
      <c r="AU68" s="4" t="str">
        <f t="shared" si="27"/>
        <v/>
      </c>
      <c r="AV68" s="4" t="str">
        <f t="shared" si="28"/>
        <v/>
      </c>
    </row>
    <row r="69" spans="1:48" ht="16.5" customHeight="1">
      <c r="A69" s="7" t="str">
        <f t="shared" si="42"/>
        <v/>
      </c>
      <c r="B69" s="84"/>
      <c r="C69" s="85"/>
      <c r="D69" s="86"/>
      <c r="E69" s="86"/>
      <c r="F69" s="86"/>
      <c r="G69" s="86"/>
      <c r="H69" s="127"/>
      <c r="I69" s="114"/>
      <c r="J69" s="127"/>
      <c r="K69" s="114"/>
      <c r="L69" s="127"/>
      <c r="M69" s="114"/>
      <c r="N69" s="127"/>
      <c r="O69" s="114"/>
      <c r="P69" s="7" t="str">
        <f>IF(B69="","",YEAR(申込書!$C$60)-YEAR(申込一覧表!B69))</f>
        <v/>
      </c>
      <c r="Q69" s="11"/>
      <c r="R69" s="12">
        <f t="shared" si="29"/>
        <v>0</v>
      </c>
      <c r="S69" s="12">
        <f t="shared" si="30"/>
        <v>0</v>
      </c>
      <c r="T69" s="4" t="str">
        <f t="shared" si="31"/>
        <v/>
      </c>
      <c r="U69" s="4" t="str">
        <f t="shared" si="32"/>
        <v/>
      </c>
      <c r="V69" s="6">
        <f t="shared" si="43"/>
        <v>0</v>
      </c>
      <c r="W69" s="6" t="str">
        <f t="shared" si="44"/>
        <v/>
      </c>
      <c r="X69" s="4">
        <f t="shared" si="33"/>
        <v>0</v>
      </c>
      <c r="Y69" s="4">
        <f t="shared" si="12"/>
        <v>0</v>
      </c>
      <c r="Z69" s="4" t="str">
        <f t="shared" si="13"/>
        <v/>
      </c>
      <c r="AA69" s="4" t="str">
        <f t="shared" si="34"/>
        <v/>
      </c>
      <c r="AB69" s="12">
        <f t="shared" si="35"/>
        <v>0</v>
      </c>
      <c r="AC69" s="4" t="str">
        <f t="shared" si="36"/>
        <v/>
      </c>
      <c r="AD69" s="4">
        <v>5</v>
      </c>
      <c r="AE69" s="4" t="str">
        <f t="shared" si="37"/>
        <v xml:space="preserve"> </v>
      </c>
      <c r="AF69" s="4" t="str">
        <f t="shared" si="38"/>
        <v xml:space="preserve">  </v>
      </c>
      <c r="AG69" s="4" t="str">
        <f t="shared" si="45"/>
        <v/>
      </c>
      <c r="AH69" s="4" t="str">
        <f t="shared" si="39"/>
        <v/>
      </c>
      <c r="AI69" s="4" t="str">
        <f t="shared" si="40"/>
        <v/>
      </c>
      <c r="AJ69" s="4" t="str">
        <f t="shared" si="46"/>
        <v/>
      </c>
      <c r="AK69" s="4" t="str">
        <f t="shared" si="47"/>
        <v/>
      </c>
      <c r="AL69" s="4" t="str">
        <f t="shared" si="48"/>
        <v/>
      </c>
      <c r="AM69" s="4" t="str">
        <f t="shared" si="49"/>
        <v/>
      </c>
      <c r="AN69" s="4" t="str">
        <f t="shared" si="50"/>
        <v/>
      </c>
      <c r="AO69" s="4" t="str">
        <f t="shared" si="51"/>
        <v/>
      </c>
      <c r="AP69" s="4">
        <f t="shared" si="41"/>
        <v>0</v>
      </c>
      <c r="AQ69" s="4" t="str">
        <f t="shared" si="52"/>
        <v>999:99.99</v>
      </c>
      <c r="AR69" s="4" t="str">
        <f t="shared" si="53"/>
        <v>999:99.99</v>
      </c>
      <c r="AS69" s="4" t="str">
        <f t="shared" si="54"/>
        <v>999:99.99</v>
      </c>
      <c r="AT69" s="4" t="str">
        <f t="shared" si="55"/>
        <v>999:99.99</v>
      </c>
      <c r="AU69" s="4" t="str">
        <f t="shared" si="27"/>
        <v/>
      </c>
      <c r="AV69" s="4" t="str">
        <f t="shared" si="28"/>
        <v/>
      </c>
    </row>
    <row r="70" spans="1:48" ht="16.5" customHeight="1">
      <c r="A70" s="7" t="str">
        <f t="shared" si="42"/>
        <v/>
      </c>
      <c r="B70" s="84"/>
      <c r="C70" s="85"/>
      <c r="D70" s="86"/>
      <c r="E70" s="86"/>
      <c r="F70" s="86"/>
      <c r="G70" s="86"/>
      <c r="H70" s="127"/>
      <c r="I70" s="114"/>
      <c r="J70" s="127"/>
      <c r="K70" s="114"/>
      <c r="L70" s="127"/>
      <c r="M70" s="114"/>
      <c r="N70" s="127"/>
      <c r="O70" s="114"/>
      <c r="P70" s="7" t="str">
        <f>IF(B70="","",YEAR(申込書!$C$60)-YEAR(申込一覧表!B70))</f>
        <v/>
      </c>
      <c r="Q70" s="11"/>
      <c r="R70" s="12">
        <f t="shared" si="29"/>
        <v>0</v>
      </c>
      <c r="S70" s="12">
        <f t="shared" si="30"/>
        <v>0</v>
      </c>
      <c r="T70" s="4" t="str">
        <f t="shared" si="31"/>
        <v/>
      </c>
      <c r="U70" s="4" t="str">
        <f t="shared" si="32"/>
        <v/>
      </c>
      <c r="V70" s="6">
        <f t="shared" si="43"/>
        <v>0</v>
      </c>
      <c r="W70" s="6" t="str">
        <f t="shared" si="44"/>
        <v/>
      </c>
      <c r="X70" s="4">
        <f t="shared" si="33"/>
        <v>0</v>
      </c>
      <c r="Y70" s="4">
        <f t="shared" si="12"/>
        <v>0</v>
      </c>
      <c r="Z70" s="4" t="str">
        <f t="shared" si="13"/>
        <v/>
      </c>
      <c r="AA70" s="4" t="str">
        <f t="shared" si="34"/>
        <v/>
      </c>
      <c r="AB70" s="12">
        <f t="shared" si="35"/>
        <v>0</v>
      </c>
      <c r="AC70" s="4" t="str">
        <f t="shared" si="36"/>
        <v/>
      </c>
      <c r="AD70" s="4">
        <v>5</v>
      </c>
      <c r="AE70" s="4" t="str">
        <f t="shared" si="37"/>
        <v xml:space="preserve"> </v>
      </c>
      <c r="AF70" s="4" t="str">
        <f t="shared" si="38"/>
        <v xml:space="preserve">  </v>
      </c>
      <c r="AG70" s="4" t="str">
        <f t="shared" si="45"/>
        <v/>
      </c>
      <c r="AH70" s="4" t="str">
        <f t="shared" si="39"/>
        <v/>
      </c>
      <c r="AI70" s="4" t="str">
        <f t="shared" si="40"/>
        <v/>
      </c>
      <c r="AJ70" s="4" t="str">
        <f t="shared" si="46"/>
        <v/>
      </c>
      <c r="AK70" s="4" t="str">
        <f t="shared" si="47"/>
        <v/>
      </c>
      <c r="AL70" s="4" t="str">
        <f t="shared" si="48"/>
        <v/>
      </c>
      <c r="AM70" s="4" t="str">
        <f t="shared" si="49"/>
        <v/>
      </c>
      <c r="AN70" s="4" t="str">
        <f t="shared" si="50"/>
        <v/>
      </c>
      <c r="AO70" s="4" t="str">
        <f t="shared" si="51"/>
        <v/>
      </c>
      <c r="AP70" s="4">
        <f t="shared" si="41"/>
        <v>0</v>
      </c>
      <c r="AQ70" s="4" t="str">
        <f t="shared" si="52"/>
        <v>999:99.99</v>
      </c>
      <c r="AR70" s="4" t="str">
        <f t="shared" si="53"/>
        <v>999:99.99</v>
      </c>
      <c r="AS70" s="4" t="str">
        <f t="shared" si="54"/>
        <v>999:99.99</v>
      </c>
      <c r="AT70" s="4" t="str">
        <f t="shared" si="55"/>
        <v>999:99.99</v>
      </c>
      <c r="AU70" s="4" t="str">
        <f t="shared" si="27"/>
        <v/>
      </c>
      <c r="AV70" s="4" t="str">
        <f t="shared" si="28"/>
        <v/>
      </c>
    </row>
    <row r="71" spans="1:48" ht="16.5" customHeight="1">
      <c r="A71" s="7" t="str">
        <f t="shared" si="42"/>
        <v/>
      </c>
      <c r="B71" s="84"/>
      <c r="C71" s="85"/>
      <c r="D71" s="86"/>
      <c r="E71" s="86"/>
      <c r="F71" s="86"/>
      <c r="G71" s="86"/>
      <c r="H71" s="127"/>
      <c r="I71" s="114"/>
      <c r="J71" s="127"/>
      <c r="K71" s="114"/>
      <c r="L71" s="127"/>
      <c r="M71" s="114"/>
      <c r="N71" s="127"/>
      <c r="O71" s="114"/>
      <c r="P71" s="7" t="str">
        <f>IF(B71="","",YEAR(申込書!$C$60)-YEAR(申込一覧表!B71))</f>
        <v/>
      </c>
      <c r="Q71" s="11"/>
      <c r="R71" s="12">
        <f t="shared" si="29"/>
        <v>0</v>
      </c>
      <c r="S71" s="12">
        <f t="shared" si="30"/>
        <v>0</v>
      </c>
      <c r="T71" s="4" t="str">
        <f t="shared" si="31"/>
        <v/>
      </c>
      <c r="U71" s="4" t="str">
        <f t="shared" si="32"/>
        <v/>
      </c>
      <c r="V71" s="6">
        <f t="shared" si="43"/>
        <v>0</v>
      </c>
      <c r="W71" s="6" t="str">
        <f t="shared" si="44"/>
        <v/>
      </c>
      <c r="X71" s="4">
        <f t="shared" si="33"/>
        <v>0</v>
      </c>
      <c r="Y71" s="4">
        <f t="shared" ref="Y71:Y87" si="56">Y70+IF(AA71="",0,1)</f>
        <v>0</v>
      </c>
      <c r="Z71" s="4" t="str">
        <f t="shared" ref="Z71:Z87" si="57">IF(AA71="","",Y71)</f>
        <v/>
      </c>
      <c r="AA71" s="4" t="str">
        <f t="shared" si="34"/>
        <v/>
      </c>
      <c r="AB71" s="12">
        <f t="shared" si="35"/>
        <v>0</v>
      </c>
      <c r="AC71" s="4" t="str">
        <f t="shared" si="36"/>
        <v/>
      </c>
      <c r="AD71" s="4">
        <v>5</v>
      </c>
      <c r="AE71" s="4" t="str">
        <f t="shared" si="37"/>
        <v xml:space="preserve"> </v>
      </c>
      <c r="AF71" s="4" t="str">
        <f t="shared" si="38"/>
        <v xml:space="preserve">  </v>
      </c>
      <c r="AG71" s="4" t="str">
        <f t="shared" si="45"/>
        <v/>
      </c>
      <c r="AH71" s="4" t="str">
        <f t="shared" si="39"/>
        <v/>
      </c>
      <c r="AI71" s="4" t="str">
        <f t="shared" si="40"/>
        <v/>
      </c>
      <c r="AJ71" s="4" t="str">
        <f t="shared" si="46"/>
        <v/>
      </c>
      <c r="AK71" s="4" t="str">
        <f t="shared" si="47"/>
        <v/>
      </c>
      <c r="AL71" s="4" t="str">
        <f t="shared" si="48"/>
        <v/>
      </c>
      <c r="AM71" s="4" t="str">
        <f t="shared" si="49"/>
        <v/>
      </c>
      <c r="AN71" s="4" t="str">
        <f t="shared" si="50"/>
        <v/>
      </c>
      <c r="AO71" s="4" t="str">
        <f t="shared" si="51"/>
        <v/>
      </c>
      <c r="AP71" s="4">
        <f t="shared" si="41"/>
        <v>0</v>
      </c>
      <c r="AQ71" s="4" t="str">
        <f t="shared" si="52"/>
        <v>999:99.99</v>
      </c>
      <c r="AR71" s="4" t="str">
        <f t="shared" si="53"/>
        <v>999:99.99</v>
      </c>
      <c r="AS71" s="4" t="str">
        <f t="shared" si="54"/>
        <v>999:99.99</v>
      </c>
      <c r="AT71" s="4" t="str">
        <f t="shared" si="55"/>
        <v>999:99.99</v>
      </c>
      <c r="AU71" s="4" t="str">
        <f t="shared" ref="AU71:AU87" si="58">IF(AH71="","",COUNT(AH71))</f>
        <v/>
      </c>
      <c r="AV71" s="4" t="str">
        <f t="shared" si="28"/>
        <v/>
      </c>
    </row>
    <row r="72" spans="1:48" ht="16.5" customHeight="1">
      <c r="A72" s="7" t="str">
        <f t="shared" si="42"/>
        <v/>
      </c>
      <c r="B72" s="84"/>
      <c r="C72" s="85"/>
      <c r="D72" s="86"/>
      <c r="E72" s="86"/>
      <c r="F72" s="86"/>
      <c r="G72" s="86"/>
      <c r="H72" s="127"/>
      <c r="I72" s="114"/>
      <c r="J72" s="127"/>
      <c r="K72" s="114"/>
      <c r="L72" s="127"/>
      <c r="M72" s="114"/>
      <c r="N72" s="127"/>
      <c r="O72" s="114"/>
      <c r="P72" s="7" t="str">
        <f>IF(B72="","",YEAR(申込書!$C$60)-YEAR(申込一覧表!B72))</f>
        <v/>
      </c>
      <c r="Q72" s="11"/>
      <c r="R72" s="12">
        <f t="shared" si="29"/>
        <v>0</v>
      </c>
      <c r="S72" s="12">
        <f t="shared" si="30"/>
        <v>0</v>
      </c>
      <c r="T72" s="4" t="str">
        <f t="shared" si="31"/>
        <v/>
      </c>
      <c r="U72" s="4" t="str">
        <f t="shared" si="32"/>
        <v/>
      </c>
      <c r="V72" s="6">
        <f t="shared" si="43"/>
        <v>0</v>
      </c>
      <c r="W72" s="6" t="str">
        <f t="shared" si="44"/>
        <v/>
      </c>
      <c r="X72" s="4">
        <f t="shared" si="33"/>
        <v>0</v>
      </c>
      <c r="Y72" s="4">
        <f t="shared" si="56"/>
        <v>0</v>
      </c>
      <c r="Z72" s="4" t="str">
        <f t="shared" si="57"/>
        <v/>
      </c>
      <c r="AA72" s="4" t="str">
        <f t="shared" si="34"/>
        <v/>
      </c>
      <c r="AB72" s="12">
        <f t="shared" si="35"/>
        <v>0</v>
      </c>
      <c r="AC72" s="4" t="str">
        <f t="shared" si="36"/>
        <v/>
      </c>
      <c r="AD72" s="4">
        <v>5</v>
      </c>
      <c r="AE72" s="4" t="str">
        <f t="shared" si="37"/>
        <v xml:space="preserve"> </v>
      </c>
      <c r="AF72" s="4" t="str">
        <f t="shared" si="38"/>
        <v xml:space="preserve">  </v>
      </c>
      <c r="AG72" s="4" t="str">
        <f t="shared" si="45"/>
        <v/>
      </c>
      <c r="AH72" s="4" t="str">
        <f t="shared" si="39"/>
        <v/>
      </c>
      <c r="AI72" s="4" t="str">
        <f t="shared" si="40"/>
        <v/>
      </c>
      <c r="AJ72" s="4" t="str">
        <f t="shared" si="46"/>
        <v/>
      </c>
      <c r="AK72" s="4" t="str">
        <f t="shared" si="47"/>
        <v/>
      </c>
      <c r="AL72" s="4" t="str">
        <f t="shared" si="48"/>
        <v/>
      </c>
      <c r="AM72" s="4" t="str">
        <f t="shared" si="49"/>
        <v/>
      </c>
      <c r="AN72" s="4" t="str">
        <f t="shared" si="50"/>
        <v/>
      </c>
      <c r="AO72" s="4" t="str">
        <f t="shared" si="51"/>
        <v/>
      </c>
      <c r="AP72" s="4">
        <f t="shared" si="41"/>
        <v>0</v>
      </c>
      <c r="AQ72" s="4" t="str">
        <f t="shared" si="52"/>
        <v>999:99.99</v>
      </c>
      <c r="AR72" s="4" t="str">
        <f t="shared" si="53"/>
        <v>999:99.99</v>
      </c>
      <c r="AS72" s="4" t="str">
        <f t="shared" si="54"/>
        <v>999:99.99</v>
      </c>
      <c r="AT72" s="4" t="str">
        <f t="shared" si="55"/>
        <v>999:99.99</v>
      </c>
      <c r="AU72" s="4" t="str">
        <f t="shared" si="58"/>
        <v/>
      </c>
      <c r="AV72" s="4" t="str">
        <f t="shared" si="28"/>
        <v/>
      </c>
    </row>
    <row r="73" spans="1:48" ht="16.5" customHeight="1">
      <c r="A73" s="7" t="str">
        <f t="shared" si="42"/>
        <v/>
      </c>
      <c r="B73" s="84"/>
      <c r="C73" s="85"/>
      <c r="D73" s="86"/>
      <c r="E73" s="86"/>
      <c r="F73" s="86"/>
      <c r="G73" s="86"/>
      <c r="H73" s="127"/>
      <c r="I73" s="114"/>
      <c r="J73" s="127"/>
      <c r="K73" s="114"/>
      <c r="L73" s="127"/>
      <c r="M73" s="114"/>
      <c r="N73" s="127"/>
      <c r="O73" s="114"/>
      <c r="P73" s="7" t="str">
        <f>IF(B73="","",YEAR(申込書!$C$60)-YEAR(申込一覧表!B73))</f>
        <v/>
      </c>
      <c r="Q73" s="11"/>
      <c r="R73" s="12">
        <f t="shared" si="29"/>
        <v>0</v>
      </c>
      <c r="S73" s="12">
        <f t="shared" si="30"/>
        <v>0</v>
      </c>
      <c r="T73" s="4" t="str">
        <f t="shared" si="31"/>
        <v/>
      </c>
      <c r="U73" s="4" t="str">
        <f t="shared" si="32"/>
        <v/>
      </c>
      <c r="V73" s="6">
        <f t="shared" si="43"/>
        <v>0</v>
      </c>
      <c r="W73" s="6" t="str">
        <f t="shared" si="44"/>
        <v/>
      </c>
      <c r="X73" s="4">
        <f t="shared" si="33"/>
        <v>0</v>
      </c>
      <c r="Y73" s="4">
        <f t="shared" si="56"/>
        <v>0</v>
      </c>
      <c r="Z73" s="4" t="str">
        <f t="shared" si="57"/>
        <v/>
      </c>
      <c r="AA73" s="4" t="str">
        <f t="shared" si="34"/>
        <v/>
      </c>
      <c r="AB73" s="12">
        <f t="shared" si="35"/>
        <v>0</v>
      </c>
      <c r="AC73" s="4" t="str">
        <f t="shared" si="36"/>
        <v/>
      </c>
      <c r="AD73" s="4">
        <v>5</v>
      </c>
      <c r="AE73" s="4" t="str">
        <f t="shared" si="37"/>
        <v xml:space="preserve"> </v>
      </c>
      <c r="AF73" s="4" t="str">
        <f t="shared" si="38"/>
        <v xml:space="preserve">  </v>
      </c>
      <c r="AG73" s="4" t="str">
        <f t="shared" si="45"/>
        <v/>
      </c>
      <c r="AH73" s="4" t="str">
        <f t="shared" si="39"/>
        <v/>
      </c>
      <c r="AI73" s="4" t="str">
        <f t="shared" si="40"/>
        <v/>
      </c>
      <c r="AJ73" s="4" t="str">
        <f t="shared" si="46"/>
        <v/>
      </c>
      <c r="AK73" s="4" t="str">
        <f t="shared" si="47"/>
        <v/>
      </c>
      <c r="AL73" s="4" t="str">
        <f t="shared" si="48"/>
        <v/>
      </c>
      <c r="AM73" s="4" t="str">
        <f t="shared" si="49"/>
        <v/>
      </c>
      <c r="AN73" s="4" t="str">
        <f t="shared" si="50"/>
        <v/>
      </c>
      <c r="AO73" s="4" t="str">
        <f t="shared" si="51"/>
        <v/>
      </c>
      <c r="AP73" s="4">
        <f t="shared" si="41"/>
        <v>0</v>
      </c>
      <c r="AQ73" s="4" t="str">
        <f t="shared" si="52"/>
        <v>999:99.99</v>
      </c>
      <c r="AR73" s="4" t="str">
        <f t="shared" si="53"/>
        <v>999:99.99</v>
      </c>
      <c r="AS73" s="4" t="str">
        <f t="shared" si="54"/>
        <v>999:99.99</v>
      </c>
      <c r="AT73" s="4" t="str">
        <f t="shared" si="55"/>
        <v>999:99.99</v>
      </c>
      <c r="AU73" s="4" t="str">
        <f t="shared" si="58"/>
        <v/>
      </c>
      <c r="AV73" s="4" t="str">
        <f t="shared" ref="AV73:AV87" si="59">IF(AI73="","",COUNT(AI73:AK73))</f>
        <v/>
      </c>
    </row>
    <row r="74" spans="1:48" ht="16.5" customHeight="1">
      <c r="A74" s="7" t="str">
        <f t="shared" si="42"/>
        <v/>
      </c>
      <c r="B74" s="84"/>
      <c r="C74" s="85"/>
      <c r="D74" s="86"/>
      <c r="E74" s="86"/>
      <c r="F74" s="86"/>
      <c r="G74" s="86"/>
      <c r="H74" s="127"/>
      <c r="I74" s="114"/>
      <c r="J74" s="127"/>
      <c r="K74" s="114"/>
      <c r="L74" s="127"/>
      <c r="M74" s="114"/>
      <c r="N74" s="127"/>
      <c r="O74" s="114"/>
      <c r="P74" s="7" t="str">
        <f>IF(B74="","",YEAR(申込書!$C$60)-YEAR(申込一覧表!B74))</f>
        <v/>
      </c>
      <c r="Q74" s="11"/>
      <c r="R74" s="12">
        <f t="shared" si="29"/>
        <v>0</v>
      </c>
      <c r="S74" s="12">
        <f t="shared" si="30"/>
        <v>0</v>
      </c>
      <c r="T74" s="4" t="str">
        <f t="shared" si="31"/>
        <v/>
      </c>
      <c r="U74" s="4" t="str">
        <f t="shared" si="32"/>
        <v/>
      </c>
      <c r="V74" s="6">
        <f t="shared" si="43"/>
        <v>0</v>
      </c>
      <c r="W74" s="6" t="str">
        <f t="shared" si="44"/>
        <v/>
      </c>
      <c r="X74" s="4">
        <f t="shared" si="33"/>
        <v>0</v>
      </c>
      <c r="Y74" s="4">
        <f t="shared" si="56"/>
        <v>0</v>
      </c>
      <c r="Z74" s="4" t="str">
        <f t="shared" si="57"/>
        <v/>
      </c>
      <c r="AA74" s="4" t="str">
        <f t="shared" si="34"/>
        <v/>
      </c>
      <c r="AB74" s="12">
        <f t="shared" si="35"/>
        <v>0</v>
      </c>
      <c r="AC74" s="4" t="str">
        <f t="shared" si="36"/>
        <v/>
      </c>
      <c r="AD74" s="4">
        <v>5</v>
      </c>
      <c r="AE74" s="4" t="str">
        <f t="shared" si="37"/>
        <v xml:space="preserve"> </v>
      </c>
      <c r="AF74" s="4" t="str">
        <f t="shared" si="38"/>
        <v xml:space="preserve">  </v>
      </c>
      <c r="AG74" s="4" t="str">
        <f t="shared" si="45"/>
        <v/>
      </c>
      <c r="AH74" s="4" t="str">
        <f t="shared" si="39"/>
        <v/>
      </c>
      <c r="AI74" s="4" t="str">
        <f t="shared" si="40"/>
        <v/>
      </c>
      <c r="AJ74" s="4" t="str">
        <f t="shared" si="46"/>
        <v/>
      </c>
      <c r="AK74" s="4" t="str">
        <f t="shared" si="47"/>
        <v/>
      </c>
      <c r="AL74" s="4" t="str">
        <f t="shared" si="48"/>
        <v/>
      </c>
      <c r="AM74" s="4" t="str">
        <f t="shared" si="49"/>
        <v/>
      </c>
      <c r="AN74" s="4" t="str">
        <f t="shared" si="50"/>
        <v/>
      </c>
      <c r="AO74" s="4" t="str">
        <f t="shared" si="51"/>
        <v/>
      </c>
      <c r="AP74" s="4">
        <f t="shared" si="41"/>
        <v>0</v>
      </c>
      <c r="AQ74" s="4" t="str">
        <f t="shared" si="52"/>
        <v>999:99.99</v>
      </c>
      <c r="AR74" s="4" t="str">
        <f t="shared" si="53"/>
        <v>999:99.99</v>
      </c>
      <c r="AS74" s="4" t="str">
        <f t="shared" si="54"/>
        <v>999:99.99</v>
      </c>
      <c r="AT74" s="4" t="str">
        <f t="shared" si="55"/>
        <v>999:99.99</v>
      </c>
      <c r="AU74" s="4" t="str">
        <f t="shared" si="58"/>
        <v/>
      </c>
      <c r="AV74" s="4" t="str">
        <f t="shared" si="59"/>
        <v/>
      </c>
    </row>
    <row r="75" spans="1:48" ht="16.5" customHeight="1">
      <c r="A75" s="7" t="str">
        <f t="shared" si="42"/>
        <v/>
      </c>
      <c r="B75" s="84"/>
      <c r="C75" s="85"/>
      <c r="D75" s="86"/>
      <c r="E75" s="86"/>
      <c r="F75" s="86"/>
      <c r="G75" s="86"/>
      <c r="H75" s="127"/>
      <c r="I75" s="114"/>
      <c r="J75" s="127"/>
      <c r="K75" s="114"/>
      <c r="L75" s="127"/>
      <c r="M75" s="114"/>
      <c r="N75" s="127"/>
      <c r="O75" s="114"/>
      <c r="P75" s="7" t="str">
        <f>IF(B75="","",YEAR(申込書!$C$60)-YEAR(申込一覧表!B75))</f>
        <v/>
      </c>
      <c r="Q75" s="11"/>
      <c r="R75" s="12">
        <f t="shared" si="29"/>
        <v>0</v>
      </c>
      <c r="S75" s="12">
        <f t="shared" si="30"/>
        <v>0</v>
      </c>
      <c r="T75" s="4" t="str">
        <f t="shared" si="31"/>
        <v/>
      </c>
      <c r="U75" s="4" t="str">
        <f t="shared" si="32"/>
        <v/>
      </c>
      <c r="V75" s="6">
        <f t="shared" si="43"/>
        <v>0</v>
      </c>
      <c r="W75" s="6" t="str">
        <f t="shared" si="44"/>
        <v/>
      </c>
      <c r="X75" s="4">
        <f t="shared" si="33"/>
        <v>0</v>
      </c>
      <c r="Y75" s="4">
        <f t="shared" si="56"/>
        <v>0</v>
      </c>
      <c r="Z75" s="4" t="str">
        <f t="shared" si="57"/>
        <v/>
      </c>
      <c r="AA75" s="4" t="str">
        <f t="shared" si="34"/>
        <v/>
      </c>
      <c r="AB75" s="12">
        <f t="shared" si="35"/>
        <v>0</v>
      </c>
      <c r="AC75" s="4" t="str">
        <f t="shared" si="36"/>
        <v/>
      </c>
      <c r="AD75" s="4">
        <v>5</v>
      </c>
      <c r="AE75" s="4" t="str">
        <f t="shared" si="37"/>
        <v xml:space="preserve"> </v>
      </c>
      <c r="AF75" s="4" t="str">
        <f t="shared" si="38"/>
        <v xml:space="preserve">  </v>
      </c>
      <c r="AG75" s="4" t="str">
        <f t="shared" si="45"/>
        <v/>
      </c>
      <c r="AH75" s="4" t="str">
        <f t="shared" si="39"/>
        <v/>
      </c>
      <c r="AI75" s="4" t="str">
        <f t="shared" si="40"/>
        <v/>
      </c>
      <c r="AJ75" s="4" t="str">
        <f t="shared" si="46"/>
        <v/>
      </c>
      <c r="AK75" s="4" t="str">
        <f t="shared" si="47"/>
        <v/>
      </c>
      <c r="AL75" s="4" t="str">
        <f t="shared" si="48"/>
        <v/>
      </c>
      <c r="AM75" s="4" t="str">
        <f t="shared" si="49"/>
        <v/>
      </c>
      <c r="AN75" s="4" t="str">
        <f t="shared" si="50"/>
        <v/>
      </c>
      <c r="AO75" s="4" t="str">
        <f t="shared" si="51"/>
        <v/>
      </c>
      <c r="AP75" s="4">
        <f t="shared" si="41"/>
        <v>0</v>
      </c>
      <c r="AQ75" s="4" t="str">
        <f t="shared" si="52"/>
        <v>999:99.99</v>
      </c>
      <c r="AR75" s="4" t="str">
        <f t="shared" si="53"/>
        <v>999:99.99</v>
      </c>
      <c r="AS75" s="4" t="str">
        <f t="shared" si="54"/>
        <v>999:99.99</v>
      </c>
      <c r="AT75" s="4" t="str">
        <f t="shared" si="55"/>
        <v>999:99.99</v>
      </c>
      <c r="AU75" s="4" t="str">
        <f t="shared" si="58"/>
        <v/>
      </c>
      <c r="AV75" s="4" t="str">
        <f t="shared" si="59"/>
        <v/>
      </c>
    </row>
    <row r="76" spans="1:48" ht="16.5" customHeight="1">
      <c r="A76" s="7" t="str">
        <f t="shared" si="42"/>
        <v/>
      </c>
      <c r="B76" s="84"/>
      <c r="C76" s="85"/>
      <c r="D76" s="86"/>
      <c r="E76" s="86"/>
      <c r="F76" s="86"/>
      <c r="G76" s="86"/>
      <c r="H76" s="127"/>
      <c r="I76" s="114"/>
      <c r="J76" s="127"/>
      <c r="K76" s="114"/>
      <c r="L76" s="127"/>
      <c r="M76" s="114"/>
      <c r="N76" s="127"/>
      <c r="O76" s="114"/>
      <c r="P76" s="7" t="str">
        <f>IF(B76="","",YEAR(申込書!$C$60)-YEAR(申込一覧表!B76))</f>
        <v/>
      </c>
      <c r="Q76" s="11"/>
      <c r="R76" s="12">
        <f t="shared" si="29"/>
        <v>0</v>
      </c>
      <c r="S76" s="12">
        <f t="shared" si="30"/>
        <v>0</v>
      </c>
      <c r="T76" s="4" t="str">
        <f t="shared" si="31"/>
        <v/>
      </c>
      <c r="U76" s="4" t="str">
        <f t="shared" si="32"/>
        <v/>
      </c>
      <c r="V76" s="6">
        <f t="shared" si="43"/>
        <v>0</v>
      </c>
      <c r="W76" s="6" t="str">
        <f t="shared" si="44"/>
        <v/>
      </c>
      <c r="X76" s="4">
        <f t="shared" si="33"/>
        <v>0</v>
      </c>
      <c r="Y76" s="4">
        <f t="shared" si="56"/>
        <v>0</v>
      </c>
      <c r="Z76" s="4" t="str">
        <f t="shared" si="57"/>
        <v/>
      </c>
      <c r="AA76" s="4" t="str">
        <f t="shared" si="34"/>
        <v/>
      </c>
      <c r="AB76" s="12">
        <f t="shared" si="35"/>
        <v>0</v>
      </c>
      <c r="AC76" s="4" t="str">
        <f t="shared" si="36"/>
        <v/>
      </c>
      <c r="AD76" s="4">
        <v>5</v>
      </c>
      <c r="AE76" s="4" t="str">
        <f t="shared" si="37"/>
        <v xml:space="preserve"> </v>
      </c>
      <c r="AF76" s="4" t="str">
        <f t="shared" si="38"/>
        <v xml:space="preserve">  </v>
      </c>
      <c r="AG76" s="4" t="str">
        <f t="shared" si="45"/>
        <v/>
      </c>
      <c r="AH76" s="4" t="str">
        <f t="shared" si="39"/>
        <v/>
      </c>
      <c r="AI76" s="4" t="str">
        <f t="shared" si="40"/>
        <v/>
      </c>
      <c r="AJ76" s="4" t="str">
        <f t="shared" si="46"/>
        <v/>
      </c>
      <c r="AK76" s="4" t="str">
        <f t="shared" si="47"/>
        <v/>
      </c>
      <c r="AL76" s="4" t="str">
        <f t="shared" si="48"/>
        <v/>
      </c>
      <c r="AM76" s="4" t="str">
        <f t="shared" si="49"/>
        <v/>
      </c>
      <c r="AN76" s="4" t="str">
        <f t="shared" si="50"/>
        <v/>
      </c>
      <c r="AO76" s="4" t="str">
        <f t="shared" si="51"/>
        <v/>
      </c>
      <c r="AP76" s="4">
        <f t="shared" si="41"/>
        <v>0</v>
      </c>
      <c r="AQ76" s="4" t="str">
        <f t="shared" si="52"/>
        <v>999:99.99</v>
      </c>
      <c r="AR76" s="4" t="str">
        <f t="shared" si="53"/>
        <v>999:99.99</v>
      </c>
      <c r="AS76" s="4" t="str">
        <f t="shared" si="54"/>
        <v>999:99.99</v>
      </c>
      <c r="AT76" s="4" t="str">
        <f t="shared" si="55"/>
        <v>999:99.99</v>
      </c>
      <c r="AU76" s="4" t="str">
        <f t="shared" si="58"/>
        <v/>
      </c>
      <c r="AV76" s="4" t="str">
        <f t="shared" si="59"/>
        <v/>
      </c>
    </row>
    <row r="77" spans="1:48" ht="16.5" customHeight="1">
      <c r="A77" s="7" t="str">
        <f t="shared" si="42"/>
        <v/>
      </c>
      <c r="B77" s="84"/>
      <c r="C77" s="85"/>
      <c r="D77" s="86"/>
      <c r="E77" s="86"/>
      <c r="F77" s="86"/>
      <c r="G77" s="86"/>
      <c r="H77" s="127"/>
      <c r="I77" s="114"/>
      <c r="J77" s="127"/>
      <c r="K77" s="114"/>
      <c r="L77" s="127"/>
      <c r="M77" s="114"/>
      <c r="N77" s="127"/>
      <c r="O77" s="114"/>
      <c r="P77" s="7" t="str">
        <f>IF(B77="","",YEAR(申込書!$C$60)-YEAR(申込一覧表!B77))</f>
        <v/>
      </c>
      <c r="Q77" s="11"/>
      <c r="R77" s="12">
        <f t="shared" si="29"/>
        <v>0</v>
      </c>
      <c r="S77" s="12">
        <f t="shared" si="30"/>
        <v>0</v>
      </c>
      <c r="T77" s="4" t="str">
        <f t="shared" si="31"/>
        <v/>
      </c>
      <c r="U77" s="4" t="str">
        <f t="shared" si="32"/>
        <v/>
      </c>
      <c r="V77" s="6">
        <f t="shared" si="43"/>
        <v>0</v>
      </c>
      <c r="W77" s="6" t="str">
        <f t="shared" si="44"/>
        <v/>
      </c>
      <c r="X77" s="4">
        <f t="shared" si="33"/>
        <v>0</v>
      </c>
      <c r="Y77" s="4">
        <f t="shared" si="56"/>
        <v>0</v>
      </c>
      <c r="Z77" s="4" t="str">
        <f t="shared" si="57"/>
        <v/>
      </c>
      <c r="AA77" s="4" t="str">
        <f t="shared" si="34"/>
        <v/>
      </c>
      <c r="AB77" s="12">
        <f t="shared" si="35"/>
        <v>0</v>
      </c>
      <c r="AC77" s="4" t="str">
        <f t="shared" si="36"/>
        <v/>
      </c>
      <c r="AD77" s="4">
        <v>5</v>
      </c>
      <c r="AE77" s="4" t="str">
        <f t="shared" si="37"/>
        <v xml:space="preserve"> </v>
      </c>
      <c r="AF77" s="4" t="str">
        <f t="shared" si="38"/>
        <v xml:space="preserve">  </v>
      </c>
      <c r="AG77" s="4" t="str">
        <f t="shared" si="45"/>
        <v/>
      </c>
      <c r="AH77" s="4" t="str">
        <f t="shared" si="39"/>
        <v/>
      </c>
      <c r="AI77" s="4" t="str">
        <f t="shared" si="40"/>
        <v/>
      </c>
      <c r="AJ77" s="4" t="str">
        <f t="shared" si="46"/>
        <v/>
      </c>
      <c r="AK77" s="4" t="str">
        <f t="shared" si="47"/>
        <v/>
      </c>
      <c r="AL77" s="4" t="str">
        <f t="shared" si="48"/>
        <v/>
      </c>
      <c r="AM77" s="4" t="str">
        <f t="shared" si="49"/>
        <v/>
      </c>
      <c r="AN77" s="4" t="str">
        <f t="shared" si="50"/>
        <v/>
      </c>
      <c r="AO77" s="4" t="str">
        <f t="shared" si="51"/>
        <v/>
      </c>
      <c r="AP77" s="4">
        <f t="shared" si="41"/>
        <v>0</v>
      </c>
      <c r="AQ77" s="4" t="str">
        <f t="shared" si="52"/>
        <v>999:99.99</v>
      </c>
      <c r="AR77" s="4" t="str">
        <f t="shared" si="53"/>
        <v>999:99.99</v>
      </c>
      <c r="AS77" s="4" t="str">
        <f t="shared" si="54"/>
        <v>999:99.99</v>
      </c>
      <c r="AT77" s="4" t="str">
        <f t="shared" si="55"/>
        <v>999:99.99</v>
      </c>
      <c r="AU77" s="4" t="str">
        <f t="shared" si="58"/>
        <v/>
      </c>
      <c r="AV77" s="4" t="str">
        <f t="shared" si="59"/>
        <v/>
      </c>
    </row>
    <row r="78" spans="1:48" ht="16.5" customHeight="1">
      <c r="A78" s="7" t="str">
        <f t="shared" si="42"/>
        <v/>
      </c>
      <c r="B78" s="84"/>
      <c r="C78" s="85"/>
      <c r="D78" s="86"/>
      <c r="E78" s="86"/>
      <c r="F78" s="86"/>
      <c r="G78" s="86"/>
      <c r="H78" s="127"/>
      <c r="I78" s="114"/>
      <c r="J78" s="127"/>
      <c r="K78" s="114"/>
      <c r="L78" s="127"/>
      <c r="M78" s="114"/>
      <c r="N78" s="127"/>
      <c r="O78" s="114"/>
      <c r="P78" s="7" t="str">
        <f>IF(B78="","",YEAR(申込書!$C$60)-YEAR(申込一覧表!B78))</f>
        <v/>
      </c>
      <c r="Q78" s="11"/>
      <c r="R78" s="12">
        <f t="shared" si="29"/>
        <v>0</v>
      </c>
      <c r="S78" s="12">
        <f t="shared" si="30"/>
        <v>0</v>
      </c>
      <c r="T78" s="4" t="str">
        <f t="shared" si="31"/>
        <v/>
      </c>
      <c r="U78" s="4" t="str">
        <f t="shared" si="32"/>
        <v/>
      </c>
      <c r="V78" s="6">
        <f t="shared" si="43"/>
        <v>0</v>
      </c>
      <c r="W78" s="6" t="str">
        <f t="shared" si="44"/>
        <v/>
      </c>
      <c r="X78" s="4">
        <f t="shared" si="33"/>
        <v>0</v>
      </c>
      <c r="Y78" s="4">
        <f t="shared" si="56"/>
        <v>0</v>
      </c>
      <c r="Z78" s="4" t="str">
        <f t="shared" si="57"/>
        <v/>
      </c>
      <c r="AA78" s="4" t="str">
        <f t="shared" si="34"/>
        <v/>
      </c>
      <c r="AB78" s="12">
        <f t="shared" si="35"/>
        <v>0</v>
      </c>
      <c r="AC78" s="4" t="str">
        <f t="shared" si="36"/>
        <v/>
      </c>
      <c r="AD78" s="4">
        <v>5</v>
      </c>
      <c r="AE78" s="4" t="str">
        <f t="shared" si="37"/>
        <v xml:space="preserve"> </v>
      </c>
      <c r="AF78" s="4" t="str">
        <f t="shared" si="38"/>
        <v xml:space="preserve">  </v>
      </c>
      <c r="AG78" s="4" t="str">
        <f t="shared" si="45"/>
        <v/>
      </c>
      <c r="AH78" s="4" t="str">
        <f t="shared" si="39"/>
        <v/>
      </c>
      <c r="AI78" s="4" t="str">
        <f t="shared" si="40"/>
        <v/>
      </c>
      <c r="AJ78" s="4" t="str">
        <f t="shared" si="46"/>
        <v/>
      </c>
      <c r="AK78" s="4" t="str">
        <f t="shared" si="47"/>
        <v/>
      </c>
      <c r="AL78" s="4" t="str">
        <f t="shared" si="48"/>
        <v/>
      </c>
      <c r="AM78" s="4" t="str">
        <f t="shared" si="49"/>
        <v/>
      </c>
      <c r="AN78" s="4" t="str">
        <f t="shared" si="50"/>
        <v/>
      </c>
      <c r="AO78" s="4" t="str">
        <f t="shared" si="51"/>
        <v/>
      </c>
      <c r="AP78" s="4">
        <f t="shared" si="41"/>
        <v>0</v>
      </c>
      <c r="AQ78" s="4" t="str">
        <f t="shared" si="52"/>
        <v>999:99.99</v>
      </c>
      <c r="AR78" s="4" t="str">
        <f t="shared" si="53"/>
        <v>999:99.99</v>
      </c>
      <c r="AS78" s="4" t="str">
        <f t="shared" si="54"/>
        <v>999:99.99</v>
      </c>
      <c r="AT78" s="4" t="str">
        <f t="shared" si="55"/>
        <v>999:99.99</v>
      </c>
      <c r="AU78" s="4" t="str">
        <f t="shared" si="58"/>
        <v/>
      </c>
      <c r="AV78" s="4" t="str">
        <f t="shared" si="59"/>
        <v/>
      </c>
    </row>
    <row r="79" spans="1:48" ht="16.5" customHeight="1">
      <c r="A79" s="7" t="str">
        <f t="shared" si="42"/>
        <v/>
      </c>
      <c r="B79" s="84"/>
      <c r="C79" s="85"/>
      <c r="D79" s="86"/>
      <c r="E79" s="86"/>
      <c r="F79" s="86"/>
      <c r="G79" s="86"/>
      <c r="H79" s="127"/>
      <c r="I79" s="114"/>
      <c r="J79" s="127"/>
      <c r="K79" s="114"/>
      <c r="L79" s="127"/>
      <c r="M79" s="114"/>
      <c r="N79" s="127"/>
      <c r="O79" s="114"/>
      <c r="P79" s="7" t="str">
        <f>IF(B79="","",YEAR(申込書!$C$60)-YEAR(申込一覧表!B79))</f>
        <v/>
      </c>
      <c r="Q79" s="11"/>
      <c r="R79" s="12">
        <f t="shared" si="29"/>
        <v>0</v>
      </c>
      <c r="S79" s="12">
        <f t="shared" si="30"/>
        <v>0</v>
      </c>
      <c r="T79" s="4" t="str">
        <f t="shared" si="31"/>
        <v/>
      </c>
      <c r="U79" s="4" t="str">
        <f t="shared" si="32"/>
        <v/>
      </c>
      <c r="V79" s="6">
        <f t="shared" si="43"/>
        <v>0</v>
      </c>
      <c r="W79" s="6" t="str">
        <f t="shared" si="44"/>
        <v/>
      </c>
      <c r="X79" s="4">
        <f t="shared" si="33"/>
        <v>0</v>
      </c>
      <c r="Y79" s="4">
        <f t="shared" si="56"/>
        <v>0</v>
      </c>
      <c r="Z79" s="4" t="str">
        <f t="shared" si="57"/>
        <v/>
      </c>
      <c r="AA79" s="4" t="str">
        <f t="shared" si="34"/>
        <v/>
      </c>
      <c r="AB79" s="12">
        <f t="shared" si="35"/>
        <v>0</v>
      </c>
      <c r="AC79" s="4" t="str">
        <f t="shared" si="36"/>
        <v/>
      </c>
      <c r="AD79" s="4">
        <v>5</v>
      </c>
      <c r="AE79" s="4" t="str">
        <f t="shared" si="37"/>
        <v xml:space="preserve"> </v>
      </c>
      <c r="AF79" s="4" t="str">
        <f t="shared" si="38"/>
        <v xml:space="preserve">  </v>
      </c>
      <c r="AG79" s="4" t="str">
        <f t="shared" si="45"/>
        <v/>
      </c>
      <c r="AH79" s="4" t="str">
        <f t="shared" si="39"/>
        <v/>
      </c>
      <c r="AI79" s="4" t="str">
        <f t="shared" si="40"/>
        <v/>
      </c>
      <c r="AJ79" s="4" t="str">
        <f t="shared" si="46"/>
        <v/>
      </c>
      <c r="AK79" s="4" t="str">
        <f t="shared" si="47"/>
        <v/>
      </c>
      <c r="AL79" s="4" t="str">
        <f t="shared" si="48"/>
        <v/>
      </c>
      <c r="AM79" s="4" t="str">
        <f t="shared" si="49"/>
        <v/>
      </c>
      <c r="AN79" s="4" t="str">
        <f t="shared" si="50"/>
        <v/>
      </c>
      <c r="AO79" s="4" t="str">
        <f t="shared" si="51"/>
        <v/>
      </c>
      <c r="AP79" s="4">
        <f t="shared" si="41"/>
        <v>0</v>
      </c>
      <c r="AQ79" s="4" t="str">
        <f t="shared" si="52"/>
        <v>999:99.99</v>
      </c>
      <c r="AR79" s="4" t="str">
        <f t="shared" si="53"/>
        <v>999:99.99</v>
      </c>
      <c r="AS79" s="4" t="str">
        <f t="shared" si="54"/>
        <v>999:99.99</v>
      </c>
      <c r="AT79" s="4" t="str">
        <f t="shared" si="55"/>
        <v>999:99.99</v>
      </c>
      <c r="AU79" s="4" t="str">
        <f t="shared" si="58"/>
        <v/>
      </c>
      <c r="AV79" s="4" t="str">
        <f t="shared" si="59"/>
        <v/>
      </c>
    </row>
    <row r="80" spans="1:48" ht="16.5" customHeight="1">
      <c r="A80" s="7" t="str">
        <f t="shared" si="42"/>
        <v/>
      </c>
      <c r="B80" s="84"/>
      <c r="C80" s="85"/>
      <c r="D80" s="86"/>
      <c r="E80" s="86"/>
      <c r="F80" s="86"/>
      <c r="G80" s="86"/>
      <c r="H80" s="127"/>
      <c r="I80" s="114"/>
      <c r="J80" s="127"/>
      <c r="K80" s="114"/>
      <c r="L80" s="127"/>
      <c r="M80" s="114"/>
      <c r="N80" s="127"/>
      <c r="O80" s="114"/>
      <c r="P80" s="7" t="str">
        <f>IF(B80="","",YEAR(申込書!$C$60)-YEAR(申込一覧表!B80))</f>
        <v/>
      </c>
      <c r="Q80" s="11"/>
      <c r="R80" s="12">
        <f t="shared" si="29"/>
        <v>0</v>
      </c>
      <c r="S80" s="12">
        <f t="shared" si="30"/>
        <v>0</v>
      </c>
      <c r="T80" s="4" t="str">
        <f t="shared" si="31"/>
        <v/>
      </c>
      <c r="U80" s="4" t="str">
        <f t="shared" si="32"/>
        <v/>
      </c>
      <c r="V80" s="6">
        <f t="shared" si="43"/>
        <v>0</v>
      </c>
      <c r="W80" s="6" t="str">
        <f t="shared" si="44"/>
        <v/>
      </c>
      <c r="X80" s="4">
        <f t="shared" si="33"/>
        <v>0</v>
      </c>
      <c r="Y80" s="4">
        <f t="shared" si="56"/>
        <v>0</v>
      </c>
      <c r="Z80" s="4" t="str">
        <f t="shared" si="57"/>
        <v/>
      </c>
      <c r="AA80" s="4" t="str">
        <f t="shared" si="34"/>
        <v/>
      </c>
      <c r="AB80" s="12">
        <f t="shared" si="35"/>
        <v>0</v>
      </c>
      <c r="AC80" s="4" t="str">
        <f t="shared" si="36"/>
        <v/>
      </c>
      <c r="AD80" s="4">
        <v>5</v>
      </c>
      <c r="AE80" s="4" t="str">
        <f t="shared" si="37"/>
        <v xml:space="preserve"> </v>
      </c>
      <c r="AF80" s="4" t="str">
        <f t="shared" si="38"/>
        <v xml:space="preserve">  </v>
      </c>
      <c r="AG80" s="4" t="str">
        <f t="shared" si="45"/>
        <v/>
      </c>
      <c r="AH80" s="4" t="str">
        <f t="shared" si="39"/>
        <v/>
      </c>
      <c r="AI80" s="4" t="str">
        <f t="shared" si="40"/>
        <v/>
      </c>
      <c r="AJ80" s="4" t="str">
        <f t="shared" si="46"/>
        <v/>
      </c>
      <c r="AK80" s="4" t="str">
        <f t="shared" si="47"/>
        <v/>
      </c>
      <c r="AL80" s="4" t="str">
        <f t="shared" si="48"/>
        <v/>
      </c>
      <c r="AM80" s="4" t="str">
        <f t="shared" si="49"/>
        <v/>
      </c>
      <c r="AN80" s="4" t="str">
        <f t="shared" si="50"/>
        <v/>
      </c>
      <c r="AO80" s="4" t="str">
        <f t="shared" si="51"/>
        <v/>
      </c>
      <c r="AP80" s="4">
        <f t="shared" si="41"/>
        <v>0</v>
      </c>
      <c r="AQ80" s="4" t="str">
        <f t="shared" si="52"/>
        <v>999:99.99</v>
      </c>
      <c r="AR80" s="4" t="str">
        <f t="shared" si="53"/>
        <v>999:99.99</v>
      </c>
      <c r="AS80" s="4" t="str">
        <f t="shared" si="54"/>
        <v>999:99.99</v>
      </c>
      <c r="AT80" s="4" t="str">
        <f t="shared" si="55"/>
        <v>999:99.99</v>
      </c>
      <c r="AU80" s="4" t="str">
        <f t="shared" si="58"/>
        <v/>
      </c>
      <c r="AV80" s="4" t="str">
        <f t="shared" si="59"/>
        <v/>
      </c>
    </row>
    <row r="81" spans="1:48" ht="16.5" customHeight="1">
      <c r="A81" s="7" t="str">
        <f t="shared" si="42"/>
        <v/>
      </c>
      <c r="B81" s="84"/>
      <c r="C81" s="85"/>
      <c r="D81" s="86"/>
      <c r="E81" s="86"/>
      <c r="F81" s="86"/>
      <c r="G81" s="86"/>
      <c r="H81" s="127"/>
      <c r="I81" s="114"/>
      <c r="J81" s="127"/>
      <c r="K81" s="114"/>
      <c r="L81" s="127"/>
      <c r="M81" s="114"/>
      <c r="N81" s="127"/>
      <c r="O81" s="114"/>
      <c r="P81" s="7" t="str">
        <f>IF(B81="","",YEAR(申込書!$C$60)-YEAR(申込一覧表!B81))</f>
        <v/>
      </c>
      <c r="Q81" s="11"/>
      <c r="R81" s="12">
        <f t="shared" si="29"/>
        <v>0</v>
      </c>
      <c r="S81" s="12">
        <f t="shared" si="30"/>
        <v>0</v>
      </c>
      <c r="T81" s="4" t="str">
        <f t="shared" si="31"/>
        <v/>
      </c>
      <c r="U81" s="4" t="str">
        <f t="shared" si="32"/>
        <v/>
      </c>
      <c r="V81" s="6">
        <f t="shared" si="43"/>
        <v>0</v>
      </c>
      <c r="W81" s="6" t="str">
        <f t="shared" si="44"/>
        <v/>
      </c>
      <c r="X81" s="4">
        <f t="shared" si="33"/>
        <v>0</v>
      </c>
      <c r="Y81" s="4">
        <f t="shared" si="56"/>
        <v>0</v>
      </c>
      <c r="Z81" s="4" t="str">
        <f t="shared" si="57"/>
        <v/>
      </c>
      <c r="AA81" s="4" t="str">
        <f t="shared" si="34"/>
        <v/>
      </c>
      <c r="AB81" s="12">
        <f t="shared" si="35"/>
        <v>0</v>
      </c>
      <c r="AC81" s="4" t="str">
        <f t="shared" si="36"/>
        <v/>
      </c>
      <c r="AD81" s="4">
        <v>5</v>
      </c>
      <c r="AE81" s="4" t="str">
        <f t="shared" si="37"/>
        <v xml:space="preserve"> </v>
      </c>
      <c r="AF81" s="4" t="str">
        <f t="shared" si="38"/>
        <v xml:space="preserve">  </v>
      </c>
      <c r="AG81" s="4" t="str">
        <f t="shared" si="45"/>
        <v/>
      </c>
      <c r="AH81" s="4" t="str">
        <f t="shared" si="39"/>
        <v/>
      </c>
      <c r="AI81" s="4" t="str">
        <f t="shared" si="40"/>
        <v/>
      </c>
      <c r="AJ81" s="4" t="str">
        <f t="shared" si="46"/>
        <v/>
      </c>
      <c r="AK81" s="4" t="str">
        <f t="shared" si="47"/>
        <v/>
      </c>
      <c r="AL81" s="4" t="str">
        <f t="shared" si="48"/>
        <v/>
      </c>
      <c r="AM81" s="4" t="str">
        <f t="shared" si="49"/>
        <v/>
      </c>
      <c r="AN81" s="4" t="str">
        <f t="shared" si="50"/>
        <v/>
      </c>
      <c r="AO81" s="4" t="str">
        <f t="shared" si="51"/>
        <v/>
      </c>
      <c r="AP81" s="4">
        <f t="shared" si="41"/>
        <v>0</v>
      </c>
      <c r="AQ81" s="4" t="str">
        <f t="shared" si="52"/>
        <v>999:99.99</v>
      </c>
      <c r="AR81" s="4" t="str">
        <f t="shared" si="53"/>
        <v>999:99.99</v>
      </c>
      <c r="AS81" s="4" t="str">
        <f t="shared" si="54"/>
        <v>999:99.99</v>
      </c>
      <c r="AT81" s="4" t="str">
        <f t="shared" si="55"/>
        <v>999:99.99</v>
      </c>
      <c r="AU81" s="4" t="str">
        <f t="shared" si="58"/>
        <v/>
      </c>
      <c r="AV81" s="4" t="str">
        <f t="shared" si="59"/>
        <v/>
      </c>
    </row>
    <row r="82" spans="1:48" ht="16.5" customHeight="1">
      <c r="A82" s="7" t="str">
        <f t="shared" si="42"/>
        <v/>
      </c>
      <c r="B82" s="84"/>
      <c r="C82" s="85"/>
      <c r="D82" s="86"/>
      <c r="E82" s="86"/>
      <c r="F82" s="86"/>
      <c r="G82" s="86"/>
      <c r="H82" s="127"/>
      <c r="I82" s="114"/>
      <c r="J82" s="127"/>
      <c r="K82" s="114"/>
      <c r="L82" s="127"/>
      <c r="M82" s="114"/>
      <c r="N82" s="127"/>
      <c r="O82" s="114"/>
      <c r="P82" s="7" t="str">
        <f>IF(B82="","",YEAR(申込書!$C$60)-YEAR(申込一覧表!B82))</f>
        <v/>
      </c>
      <c r="Q82" s="11"/>
      <c r="R82" s="12">
        <f t="shared" si="29"/>
        <v>0</v>
      </c>
      <c r="S82" s="12">
        <f t="shared" si="30"/>
        <v>0</v>
      </c>
      <c r="T82" s="4" t="str">
        <f t="shared" si="31"/>
        <v/>
      </c>
      <c r="U82" s="4" t="str">
        <f t="shared" si="32"/>
        <v/>
      </c>
      <c r="V82" s="6">
        <f t="shared" si="43"/>
        <v>0</v>
      </c>
      <c r="W82" s="6" t="str">
        <f t="shared" si="44"/>
        <v/>
      </c>
      <c r="X82" s="4">
        <f t="shared" si="33"/>
        <v>0</v>
      </c>
      <c r="Y82" s="4">
        <f t="shared" si="56"/>
        <v>0</v>
      </c>
      <c r="Z82" s="4" t="str">
        <f t="shared" si="57"/>
        <v/>
      </c>
      <c r="AA82" s="4" t="str">
        <f t="shared" si="34"/>
        <v/>
      </c>
      <c r="AB82" s="12">
        <f t="shared" si="35"/>
        <v>0</v>
      </c>
      <c r="AC82" s="4" t="str">
        <f t="shared" si="36"/>
        <v/>
      </c>
      <c r="AD82" s="4">
        <v>5</v>
      </c>
      <c r="AE82" s="4" t="str">
        <f t="shared" si="37"/>
        <v xml:space="preserve"> </v>
      </c>
      <c r="AF82" s="4" t="str">
        <f t="shared" si="38"/>
        <v xml:space="preserve">  </v>
      </c>
      <c r="AG82" s="4" t="str">
        <f t="shared" si="45"/>
        <v/>
      </c>
      <c r="AH82" s="4" t="str">
        <f t="shared" si="39"/>
        <v/>
      </c>
      <c r="AI82" s="4" t="str">
        <f t="shared" si="40"/>
        <v/>
      </c>
      <c r="AJ82" s="4" t="str">
        <f t="shared" si="46"/>
        <v/>
      </c>
      <c r="AK82" s="4" t="str">
        <f t="shared" si="47"/>
        <v/>
      </c>
      <c r="AL82" s="4" t="str">
        <f t="shared" si="48"/>
        <v/>
      </c>
      <c r="AM82" s="4" t="str">
        <f t="shared" si="49"/>
        <v/>
      </c>
      <c r="AN82" s="4" t="str">
        <f t="shared" si="50"/>
        <v/>
      </c>
      <c r="AO82" s="4" t="str">
        <f t="shared" si="51"/>
        <v/>
      </c>
      <c r="AP82" s="4">
        <f t="shared" si="41"/>
        <v>0</v>
      </c>
      <c r="AQ82" s="4" t="str">
        <f t="shared" si="52"/>
        <v>999:99.99</v>
      </c>
      <c r="AR82" s="4" t="str">
        <f t="shared" si="53"/>
        <v>999:99.99</v>
      </c>
      <c r="AS82" s="4" t="str">
        <f t="shared" si="54"/>
        <v>999:99.99</v>
      </c>
      <c r="AT82" s="4" t="str">
        <f t="shared" si="55"/>
        <v>999:99.99</v>
      </c>
      <c r="AU82" s="4" t="str">
        <f t="shared" si="58"/>
        <v/>
      </c>
      <c r="AV82" s="4" t="str">
        <f t="shared" si="59"/>
        <v/>
      </c>
    </row>
    <row r="83" spans="1:48" ht="16.5" customHeight="1">
      <c r="A83" s="7" t="str">
        <f t="shared" si="42"/>
        <v/>
      </c>
      <c r="B83" s="84"/>
      <c r="C83" s="85"/>
      <c r="D83" s="86"/>
      <c r="E83" s="86"/>
      <c r="F83" s="86"/>
      <c r="G83" s="86"/>
      <c r="H83" s="127"/>
      <c r="I83" s="114"/>
      <c r="J83" s="127"/>
      <c r="K83" s="114"/>
      <c r="L83" s="127"/>
      <c r="M83" s="114"/>
      <c r="N83" s="127"/>
      <c r="O83" s="114"/>
      <c r="P83" s="7" t="str">
        <f>IF(B83="","",YEAR(申込書!$C$60)-YEAR(申込一覧表!B83))</f>
        <v/>
      </c>
      <c r="Q83" s="11"/>
      <c r="R83" s="12">
        <f t="shared" si="29"/>
        <v>0</v>
      </c>
      <c r="S83" s="12">
        <f t="shared" si="30"/>
        <v>0</v>
      </c>
      <c r="T83" s="4" t="str">
        <f t="shared" si="31"/>
        <v/>
      </c>
      <c r="U83" s="4" t="str">
        <f t="shared" si="32"/>
        <v/>
      </c>
      <c r="V83" s="6">
        <f t="shared" si="43"/>
        <v>0</v>
      </c>
      <c r="W83" s="6" t="str">
        <f t="shared" si="44"/>
        <v/>
      </c>
      <c r="X83" s="4">
        <f t="shared" si="33"/>
        <v>0</v>
      </c>
      <c r="Y83" s="4">
        <f t="shared" si="56"/>
        <v>0</v>
      </c>
      <c r="Z83" s="4" t="str">
        <f t="shared" si="57"/>
        <v/>
      </c>
      <c r="AA83" s="4" t="str">
        <f t="shared" si="34"/>
        <v/>
      </c>
      <c r="AB83" s="12">
        <f t="shared" si="35"/>
        <v>0</v>
      </c>
      <c r="AC83" s="4" t="str">
        <f t="shared" si="36"/>
        <v/>
      </c>
      <c r="AD83" s="4">
        <v>5</v>
      </c>
      <c r="AE83" s="4" t="str">
        <f t="shared" si="37"/>
        <v xml:space="preserve"> </v>
      </c>
      <c r="AF83" s="4" t="str">
        <f t="shared" si="38"/>
        <v xml:space="preserve">  </v>
      </c>
      <c r="AG83" s="4" t="str">
        <f t="shared" si="45"/>
        <v/>
      </c>
      <c r="AH83" s="4" t="str">
        <f t="shared" si="39"/>
        <v/>
      </c>
      <c r="AI83" s="4" t="str">
        <f t="shared" si="40"/>
        <v/>
      </c>
      <c r="AJ83" s="4" t="str">
        <f t="shared" si="46"/>
        <v/>
      </c>
      <c r="AK83" s="4" t="str">
        <f t="shared" si="47"/>
        <v/>
      </c>
      <c r="AL83" s="4" t="str">
        <f t="shared" si="48"/>
        <v/>
      </c>
      <c r="AM83" s="4" t="str">
        <f t="shared" si="49"/>
        <v/>
      </c>
      <c r="AN83" s="4" t="str">
        <f t="shared" si="50"/>
        <v/>
      </c>
      <c r="AO83" s="4" t="str">
        <f t="shared" si="51"/>
        <v/>
      </c>
      <c r="AP83" s="4">
        <f t="shared" si="41"/>
        <v>0</v>
      </c>
      <c r="AQ83" s="4" t="str">
        <f t="shared" si="52"/>
        <v>999:99.99</v>
      </c>
      <c r="AR83" s="4" t="str">
        <f t="shared" si="53"/>
        <v>999:99.99</v>
      </c>
      <c r="AS83" s="4" t="str">
        <f t="shared" si="54"/>
        <v>999:99.99</v>
      </c>
      <c r="AT83" s="4" t="str">
        <f t="shared" si="55"/>
        <v>999:99.99</v>
      </c>
      <c r="AU83" s="4" t="str">
        <f t="shared" si="58"/>
        <v/>
      </c>
      <c r="AV83" s="4" t="str">
        <f t="shared" si="59"/>
        <v/>
      </c>
    </row>
    <row r="84" spans="1:48" ht="16.5" customHeight="1">
      <c r="A84" s="7" t="str">
        <f t="shared" si="42"/>
        <v/>
      </c>
      <c r="B84" s="84"/>
      <c r="C84" s="85"/>
      <c r="D84" s="86"/>
      <c r="E84" s="86"/>
      <c r="F84" s="86"/>
      <c r="G84" s="86"/>
      <c r="H84" s="127"/>
      <c r="I84" s="114"/>
      <c r="J84" s="127"/>
      <c r="K84" s="114"/>
      <c r="L84" s="127"/>
      <c r="M84" s="114"/>
      <c r="N84" s="127"/>
      <c r="O84" s="114"/>
      <c r="P84" s="7" t="str">
        <f>IF(B84="","",YEAR(申込書!$C$60)-YEAR(申込一覧表!B84))</f>
        <v/>
      </c>
      <c r="Q84" s="11"/>
      <c r="R84" s="12">
        <f t="shared" si="29"/>
        <v>0</v>
      </c>
      <c r="S84" s="12">
        <f t="shared" si="30"/>
        <v>0</v>
      </c>
      <c r="T84" s="4" t="str">
        <f t="shared" si="31"/>
        <v/>
      </c>
      <c r="U84" s="4" t="str">
        <f t="shared" si="32"/>
        <v/>
      </c>
      <c r="V84" s="6">
        <f t="shared" si="43"/>
        <v>0</v>
      </c>
      <c r="W84" s="6" t="str">
        <f t="shared" si="44"/>
        <v/>
      </c>
      <c r="X84" s="4">
        <f t="shared" si="33"/>
        <v>0</v>
      </c>
      <c r="Y84" s="4">
        <f t="shared" si="56"/>
        <v>0</v>
      </c>
      <c r="Z84" s="4" t="str">
        <f t="shared" si="57"/>
        <v/>
      </c>
      <c r="AA84" s="4" t="str">
        <f t="shared" si="34"/>
        <v/>
      </c>
      <c r="AB84" s="12">
        <f t="shared" si="35"/>
        <v>0</v>
      </c>
      <c r="AC84" s="4" t="str">
        <f t="shared" si="36"/>
        <v/>
      </c>
      <c r="AD84" s="4">
        <v>5</v>
      </c>
      <c r="AE84" s="4" t="str">
        <f t="shared" si="37"/>
        <v xml:space="preserve"> </v>
      </c>
      <c r="AF84" s="4" t="str">
        <f t="shared" si="38"/>
        <v xml:space="preserve">  </v>
      </c>
      <c r="AG84" s="4" t="str">
        <f t="shared" si="45"/>
        <v/>
      </c>
      <c r="AH84" s="4" t="str">
        <f t="shared" si="39"/>
        <v/>
      </c>
      <c r="AI84" s="4" t="str">
        <f t="shared" si="40"/>
        <v/>
      </c>
      <c r="AJ84" s="4" t="str">
        <f t="shared" si="46"/>
        <v/>
      </c>
      <c r="AK84" s="4" t="str">
        <f t="shared" si="47"/>
        <v/>
      </c>
      <c r="AL84" s="4" t="str">
        <f t="shared" si="48"/>
        <v/>
      </c>
      <c r="AM84" s="4" t="str">
        <f t="shared" si="49"/>
        <v/>
      </c>
      <c r="AN84" s="4" t="str">
        <f t="shared" si="50"/>
        <v/>
      </c>
      <c r="AO84" s="4" t="str">
        <f t="shared" si="51"/>
        <v/>
      </c>
      <c r="AP84" s="4">
        <f t="shared" si="41"/>
        <v>0</v>
      </c>
      <c r="AQ84" s="4" t="str">
        <f t="shared" si="52"/>
        <v>999:99.99</v>
      </c>
      <c r="AR84" s="4" t="str">
        <f t="shared" si="53"/>
        <v>999:99.99</v>
      </c>
      <c r="AS84" s="4" t="str">
        <f t="shared" si="54"/>
        <v>999:99.99</v>
      </c>
      <c r="AT84" s="4" t="str">
        <f t="shared" si="55"/>
        <v>999:99.99</v>
      </c>
      <c r="AU84" s="4" t="str">
        <f t="shared" si="58"/>
        <v/>
      </c>
      <c r="AV84" s="4" t="str">
        <f t="shared" si="59"/>
        <v/>
      </c>
    </row>
    <row r="85" spans="1:48" ht="16.5" customHeight="1">
      <c r="A85" s="7" t="str">
        <f t="shared" si="42"/>
        <v/>
      </c>
      <c r="B85" s="84"/>
      <c r="C85" s="85"/>
      <c r="D85" s="86"/>
      <c r="E85" s="86"/>
      <c r="F85" s="86"/>
      <c r="G85" s="86"/>
      <c r="H85" s="127"/>
      <c r="I85" s="114"/>
      <c r="J85" s="127"/>
      <c r="K85" s="114"/>
      <c r="L85" s="127"/>
      <c r="M85" s="114"/>
      <c r="N85" s="127"/>
      <c r="O85" s="114"/>
      <c r="P85" s="7" t="str">
        <f>IF(B85="","",YEAR(申込書!$C$60)-YEAR(申込一覧表!B85))</f>
        <v/>
      </c>
      <c r="Q85" s="11"/>
      <c r="R85" s="12">
        <f t="shared" si="29"/>
        <v>0</v>
      </c>
      <c r="S85" s="12">
        <f t="shared" si="30"/>
        <v>0</v>
      </c>
      <c r="T85" s="4" t="str">
        <f t="shared" si="31"/>
        <v/>
      </c>
      <c r="U85" s="4" t="str">
        <f t="shared" si="32"/>
        <v/>
      </c>
      <c r="V85" s="6">
        <f t="shared" si="43"/>
        <v>0</v>
      </c>
      <c r="W85" s="6" t="str">
        <f t="shared" si="44"/>
        <v/>
      </c>
      <c r="X85" s="4">
        <f t="shared" si="33"/>
        <v>0</v>
      </c>
      <c r="Y85" s="4">
        <f t="shared" si="56"/>
        <v>0</v>
      </c>
      <c r="Z85" s="4" t="str">
        <f t="shared" si="57"/>
        <v/>
      </c>
      <c r="AA85" s="4" t="str">
        <f t="shared" si="34"/>
        <v/>
      </c>
      <c r="AB85" s="12">
        <f t="shared" si="35"/>
        <v>0</v>
      </c>
      <c r="AC85" s="4" t="str">
        <f t="shared" si="36"/>
        <v/>
      </c>
      <c r="AD85" s="4">
        <v>5</v>
      </c>
      <c r="AE85" s="4" t="str">
        <f t="shared" si="37"/>
        <v xml:space="preserve"> </v>
      </c>
      <c r="AF85" s="4" t="str">
        <f t="shared" si="38"/>
        <v xml:space="preserve">  </v>
      </c>
      <c r="AG85" s="4" t="str">
        <f t="shared" si="45"/>
        <v/>
      </c>
      <c r="AH85" s="4" t="str">
        <f t="shared" si="39"/>
        <v/>
      </c>
      <c r="AI85" s="4" t="str">
        <f t="shared" si="40"/>
        <v/>
      </c>
      <c r="AJ85" s="4" t="str">
        <f t="shared" si="46"/>
        <v/>
      </c>
      <c r="AK85" s="4" t="str">
        <f t="shared" si="47"/>
        <v/>
      </c>
      <c r="AL85" s="4" t="str">
        <f t="shared" si="48"/>
        <v/>
      </c>
      <c r="AM85" s="4" t="str">
        <f t="shared" si="49"/>
        <v/>
      </c>
      <c r="AN85" s="4" t="str">
        <f t="shared" si="50"/>
        <v/>
      </c>
      <c r="AO85" s="4" t="str">
        <f t="shared" si="51"/>
        <v/>
      </c>
      <c r="AP85" s="4">
        <f t="shared" si="41"/>
        <v>0</v>
      </c>
      <c r="AQ85" s="4" t="str">
        <f t="shared" si="52"/>
        <v>999:99.99</v>
      </c>
      <c r="AR85" s="4" t="str">
        <f t="shared" si="53"/>
        <v>999:99.99</v>
      </c>
      <c r="AS85" s="4" t="str">
        <f t="shared" si="54"/>
        <v>999:99.99</v>
      </c>
      <c r="AT85" s="4" t="str">
        <f t="shared" si="55"/>
        <v>999:99.99</v>
      </c>
      <c r="AU85" s="4" t="str">
        <f t="shared" si="58"/>
        <v/>
      </c>
      <c r="AV85" s="4" t="str">
        <f t="shared" si="59"/>
        <v/>
      </c>
    </row>
    <row r="86" spans="1:48" ht="16.5" customHeight="1">
      <c r="A86" s="7" t="str">
        <f t="shared" si="42"/>
        <v/>
      </c>
      <c r="B86" s="84"/>
      <c r="C86" s="85"/>
      <c r="D86" s="86"/>
      <c r="E86" s="86"/>
      <c r="F86" s="86"/>
      <c r="G86" s="86"/>
      <c r="H86" s="127"/>
      <c r="I86" s="114"/>
      <c r="J86" s="127"/>
      <c r="K86" s="114"/>
      <c r="L86" s="127"/>
      <c r="M86" s="114"/>
      <c r="N86" s="127"/>
      <c r="O86" s="114"/>
      <c r="P86" s="7" t="str">
        <f>IF(B86="","",YEAR(申込書!$C$60)-YEAR(申込一覧表!B86))</f>
        <v/>
      </c>
      <c r="Q86" s="11"/>
      <c r="R86" s="12">
        <f t="shared" si="29"/>
        <v>0</v>
      </c>
      <c r="S86" s="12">
        <f t="shared" si="30"/>
        <v>0</v>
      </c>
      <c r="T86" s="4" t="str">
        <f t="shared" si="31"/>
        <v/>
      </c>
      <c r="U86" s="4" t="str">
        <f t="shared" si="32"/>
        <v/>
      </c>
      <c r="V86" s="6">
        <f t="shared" si="43"/>
        <v>0</v>
      </c>
      <c r="W86" s="6" t="str">
        <f t="shared" si="44"/>
        <v/>
      </c>
      <c r="X86" s="4">
        <f t="shared" si="33"/>
        <v>0</v>
      </c>
      <c r="Y86" s="4">
        <f t="shared" si="56"/>
        <v>0</v>
      </c>
      <c r="Z86" s="4" t="str">
        <f t="shared" si="57"/>
        <v/>
      </c>
      <c r="AA86" s="4" t="str">
        <f t="shared" si="34"/>
        <v/>
      </c>
      <c r="AB86" s="12">
        <f t="shared" si="35"/>
        <v>0</v>
      </c>
      <c r="AC86" s="4" t="str">
        <f t="shared" si="36"/>
        <v/>
      </c>
      <c r="AD86" s="4">
        <v>5</v>
      </c>
      <c r="AE86" s="4" t="str">
        <f t="shared" si="37"/>
        <v xml:space="preserve"> </v>
      </c>
      <c r="AF86" s="4" t="str">
        <f t="shared" si="38"/>
        <v xml:space="preserve">  </v>
      </c>
      <c r="AG86" s="4" t="str">
        <f t="shared" si="45"/>
        <v/>
      </c>
      <c r="AH86" s="4" t="str">
        <f t="shared" si="39"/>
        <v/>
      </c>
      <c r="AI86" s="4" t="str">
        <f t="shared" si="40"/>
        <v/>
      </c>
      <c r="AJ86" s="4" t="str">
        <f t="shared" si="46"/>
        <v/>
      </c>
      <c r="AK86" s="4" t="str">
        <f t="shared" si="47"/>
        <v/>
      </c>
      <c r="AL86" s="4" t="str">
        <f t="shared" si="48"/>
        <v/>
      </c>
      <c r="AM86" s="4" t="str">
        <f t="shared" si="49"/>
        <v/>
      </c>
      <c r="AN86" s="4" t="str">
        <f t="shared" si="50"/>
        <v/>
      </c>
      <c r="AO86" s="4" t="str">
        <f t="shared" si="51"/>
        <v/>
      </c>
      <c r="AP86" s="4">
        <f t="shared" si="41"/>
        <v>0</v>
      </c>
      <c r="AQ86" s="4" t="str">
        <f t="shared" si="52"/>
        <v>999:99.99</v>
      </c>
      <c r="AR86" s="4" t="str">
        <f t="shared" si="53"/>
        <v>999:99.99</v>
      </c>
      <c r="AS86" s="4" t="str">
        <f t="shared" si="54"/>
        <v>999:99.99</v>
      </c>
      <c r="AT86" s="4" t="str">
        <f t="shared" si="55"/>
        <v>999:99.99</v>
      </c>
      <c r="AU86" s="4" t="str">
        <f t="shared" si="58"/>
        <v/>
      </c>
      <c r="AV86" s="4" t="str">
        <f t="shared" si="59"/>
        <v/>
      </c>
    </row>
    <row r="87" spans="1:48" ht="16.5" customHeight="1">
      <c r="A87" s="7" t="str">
        <f t="shared" si="42"/>
        <v/>
      </c>
      <c r="B87" s="84"/>
      <c r="C87" s="85"/>
      <c r="D87" s="86"/>
      <c r="E87" s="86"/>
      <c r="F87" s="86"/>
      <c r="G87" s="86"/>
      <c r="H87" s="127"/>
      <c r="I87" s="114"/>
      <c r="J87" s="127"/>
      <c r="K87" s="114"/>
      <c r="L87" s="127"/>
      <c r="M87" s="114"/>
      <c r="N87" s="127"/>
      <c r="O87" s="114"/>
      <c r="P87" s="7" t="str">
        <f>IF(B87="","",YEAR(申込書!$C$60)-YEAR(申込一覧表!B87))</f>
        <v/>
      </c>
      <c r="Q87" s="11"/>
      <c r="R87" s="12">
        <f t="shared" si="29"/>
        <v>0</v>
      </c>
      <c r="S87" s="12">
        <f t="shared" si="30"/>
        <v>0</v>
      </c>
      <c r="T87" s="4" t="str">
        <f t="shared" si="31"/>
        <v/>
      </c>
      <c r="U87" s="4" t="str">
        <f t="shared" si="32"/>
        <v/>
      </c>
      <c r="V87" s="6">
        <f t="shared" si="43"/>
        <v>0</v>
      </c>
      <c r="W87" s="6" t="str">
        <f t="shared" si="44"/>
        <v/>
      </c>
      <c r="X87" s="4">
        <f t="shared" si="33"/>
        <v>0</v>
      </c>
      <c r="Y87" s="4">
        <f t="shared" si="56"/>
        <v>0</v>
      </c>
      <c r="Z87" s="4" t="str">
        <f t="shared" si="57"/>
        <v/>
      </c>
      <c r="AA87" s="4" t="str">
        <f t="shared" si="34"/>
        <v/>
      </c>
      <c r="AB87" s="12">
        <f t="shared" si="35"/>
        <v>0</v>
      </c>
      <c r="AC87" s="4" t="str">
        <f t="shared" si="36"/>
        <v/>
      </c>
      <c r="AD87" s="4">
        <v>5</v>
      </c>
      <c r="AE87" s="4" t="str">
        <f t="shared" si="37"/>
        <v xml:space="preserve"> </v>
      </c>
      <c r="AF87" s="4" t="str">
        <f t="shared" si="38"/>
        <v xml:space="preserve">  </v>
      </c>
      <c r="AG87" s="4" t="str">
        <f t="shared" si="45"/>
        <v/>
      </c>
      <c r="AH87" s="4" t="str">
        <f t="shared" si="39"/>
        <v/>
      </c>
      <c r="AI87" s="4" t="str">
        <f t="shared" si="40"/>
        <v/>
      </c>
      <c r="AJ87" s="4" t="str">
        <f t="shared" si="46"/>
        <v/>
      </c>
      <c r="AK87" s="4" t="str">
        <f t="shared" si="47"/>
        <v/>
      </c>
      <c r="AL87" s="4" t="str">
        <f t="shared" ref="AL87" si="60">IF(H87="","",VALUE(LEFT(H87,4)))</f>
        <v/>
      </c>
      <c r="AM87" s="4" t="str">
        <f t="shared" ref="AM87" si="61">IF(J87="","",VALUE(LEFT(J87,4)))</f>
        <v/>
      </c>
      <c r="AN87" s="4" t="str">
        <f t="shared" ref="AN87" si="62">IF(L87="","",VALUE(LEFT(L87,4)))</f>
        <v/>
      </c>
      <c r="AO87" s="4" t="str">
        <f t="shared" ref="AO87" si="63">IF(N87="","",VALUE(LEFT(N87,4)))</f>
        <v/>
      </c>
      <c r="AP87" s="4">
        <f t="shared" si="41"/>
        <v>0</v>
      </c>
      <c r="AQ87" s="4" t="str">
        <f t="shared" si="52"/>
        <v>999:99.99</v>
      </c>
      <c r="AR87" s="4" t="str">
        <f t="shared" si="53"/>
        <v>999:99.99</v>
      </c>
      <c r="AS87" s="4" t="str">
        <f t="shared" si="54"/>
        <v>999:99.99</v>
      </c>
      <c r="AT87" s="4" t="str">
        <f t="shared" si="55"/>
        <v>999:99.99</v>
      </c>
      <c r="AU87" s="4" t="str">
        <f t="shared" si="58"/>
        <v/>
      </c>
      <c r="AV87" s="4" t="str">
        <f t="shared" si="59"/>
        <v/>
      </c>
    </row>
    <row r="88" spans="1:48" ht="16.5" customHeight="1">
      <c r="AB88" s="12">
        <f>40-COUNTIF(AB48:AB87,0)</f>
        <v>0</v>
      </c>
      <c r="AU88" s="4">
        <f>SUM(AU6:AU87)</f>
        <v>0</v>
      </c>
      <c r="AV88" s="4">
        <f>SUM(AV6:AV87)</f>
        <v>0</v>
      </c>
    </row>
    <row r="89" spans="1:48" ht="16.5" customHeight="1">
      <c r="AB89" s="12">
        <f>SUM(AB48:AB87)</f>
        <v>0</v>
      </c>
    </row>
  </sheetData>
  <sheetProtection algorithmName="SHA-512" hashValue="O+VqXYooVEYHPBDZDhFuMgWy1lo0oBY9XmdAldclD9tn3YNTZ4WDf/K4AHKxbVejyTi4WvNZKxLwyGEwU8VxmA==" saltValue="3SksaZD38sPr6zSREzQx7w==" spinCount="100000" sheet="1" selectLockedCells="1"/>
  <mergeCells count="9">
    <mergeCell ref="AQ4:AT4"/>
    <mergeCell ref="AH4:AK4"/>
    <mergeCell ref="AL4:AO4"/>
    <mergeCell ref="R3:S3"/>
    <mergeCell ref="O1:P1"/>
    <mergeCell ref="N4:O4"/>
    <mergeCell ref="H4:I4"/>
    <mergeCell ref="J4:K4"/>
    <mergeCell ref="L4:M4"/>
  </mergeCells>
  <phoneticPr fontId="2"/>
  <conditionalFormatting sqref="H6:H45 J6:J45 H48:H87 J48:J87">
    <cfRule type="expression" dxfId="9" priority="9" stopIfTrue="1">
      <formula>$R6=1</formula>
    </cfRule>
  </conditionalFormatting>
  <conditionalFormatting sqref="L6:L45 N6:N45 L48:L87 N48:N87">
    <cfRule type="expression" dxfId="8" priority="10" stopIfTrue="1">
      <formula>$S6=1</formula>
    </cfRule>
  </conditionalFormatting>
  <conditionalFormatting sqref="L6:L45">
    <cfRule type="expression" dxfId="7" priority="4" stopIfTrue="1">
      <formula>$R6=1</formula>
    </cfRule>
  </conditionalFormatting>
  <conditionalFormatting sqref="L48:L87">
    <cfRule type="expression" dxfId="6" priority="2" stopIfTrue="1">
      <formula>$R48=1</formula>
    </cfRule>
  </conditionalFormatting>
  <conditionalFormatting sqref="N6:N45">
    <cfRule type="expression" dxfId="5" priority="3" stopIfTrue="1">
      <formula>$R6=1</formula>
    </cfRule>
  </conditionalFormatting>
  <conditionalFormatting sqref="N48:N87">
    <cfRule type="expression" dxfId="4" priority="1" stopIfTrue="1">
      <formula>$R48=1</formula>
    </cfRule>
  </conditionalFormatting>
  <dataValidations xWindow="494" yWindow="644" count="10">
    <dataValidation type="list" imeMode="on" allowBlank="1" showInputMessage="1" showErrorMessage="1" promptTitle="種別選択" prompt="マスターズ協会_x000a_登録種別を_x000a_選択して下さい。" sqref="C6:C45 C48:C87" xr:uid="{00000000-0002-0000-0100-000000000000}">
      <formula1>"100歳,１年間"</formula1>
    </dataValidation>
    <dataValidation imeMode="on" allowBlank="1" showInputMessage="1" showErrorMessage="1" promptTitle="名" prompt="選手の名を入力して下さい。" sqref="E48:E87 E6:E45" xr:uid="{00000000-0002-0000-0100-000001000000}"/>
    <dataValidation allowBlank="1" showInputMessage="1" showErrorMessage="1" prompt="入力不要" sqref="A6:A45 P48:P87 P6:P45 A48:A87" xr:uid="{00000000-0002-0000-0100-000002000000}"/>
    <dataValidation type="date" imeMode="off" operator="lessThanOrEqual" allowBlank="1" showInputMessage="1" showErrorMessage="1" error="18歳未満は出場出来ません。" promptTitle="入力形式" prompt="例　1943/01/14 の形式で_x000a_入力して下さい。" sqref="B48:B87 B6:B45" xr:uid="{00000000-0002-0000-0100-000003000000}">
      <formula1>TODAY()-16*365</formula1>
    </dataValidation>
    <dataValidation imeMode="on" allowBlank="1" showInputMessage="1" showErrorMessage="1" promptTitle="姓" prompt="選手の姓を入力して下さい。" sqref="D48:D87 D6:D45" xr:uid="{00000000-0002-0000-0100-000004000000}"/>
    <dataValidation imeMode="halfKatakana" allowBlank="1" showInputMessage="1" showErrorMessage="1" promptTitle="選手姓カナ" prompt="選手の姓のフリカナを入力して下さい。_x000a_（半角カタカナ）" sqref="F6:F45 F48:F87" xr:uid="{00000000-0002-0000-0100-000005000000}"/>
    <dataValidation imeMode="halfKatakana" allowBlank="1" showInputMessage="1" showErrorMessage="1" promptTitle="選手名カナ" prompt="選手の名のフリカナを入力して下さい。_x000a_（半角カタカナ）" sqref="G6:G45 G48:G87" xr:uid="{00000000-0002-0000-0100-000006000000}"/>
    <dataValidation type="list" allowBlank="1" showInputMessage="1" showErrorMessage="1" promptTitle="種目選択" prompt="泳いだ種目を選択して下さい。" sqref="N48:N87 H6:H45 J6:J45 L6:L45 N6:N45 J48:J87 L48:L87 H48:H87" xr:uid="{00000000-0002-0000-0100-000007000000}">
      <formula1>$V$6:$V$10</formula1>
    </dataValidation>
    <dataValidation type="decimal" imeMode="off" allowBlank="1" showInputMessage="1" showErrorMessage="1" errorTitle="入力確認" error="20秒から200分以内で入力して下さい。_x000a_１分以上の場合は_x000a_1分45秒67→｢145.67｣の形式で_x000a_入力して下さい。" promptTitle="記録入力" prompt="例   1分13秒32→113.32               10分35秒45→1035.45 _x000a_100分23秒45→10023.45" sqref="I6:I45 K6:K45 M6:M45 O6:O45" xr:uid="{00000000-0002-0000-0100-000008000000}">
      <formula1>20</formula1>
      <formula2>200000</formula2>
    </dataValidation>
    <dataValidation type="decimal" imeMode="off" allowBlank="1" showInputMessage="1" showErrorMessage="1" errorTitle="入力確認" error="20秒から20分以内で入力して下さい。_x000a_１分以上の場合は_x000a_1分45秒67→｢145.67｣の形式で_x000a_入力して下さい。" promptTitle="記録入力" prompt="例   1分13秒32→113.32               10分35秒45→1035.45_x000a_100分23秒45→10023.45" sqref="I48:I87 K48:K87 M48:M87 O48:O87" xr:uid="{00000000-0002-0000-0100-000009000000}">
      <formula1>20</formula1>
      <formula2>200000</formula2>
    </dataValidation>
  </dataValidations>
  <pageMargins left="0.39370078740157483" right="0.39370078740157483" top="0.39370078740157483" bottom="0.39370078740157483" header="0.51181102362204722" footer="0.51181102362204722"/>
  <pageSetup paperSize="9" scale="72" fitToHeight="2" orientation="landscape" blackAndWhite="1" horizontalDpi="4294967292" verticalDpi="300" r:id="rId1"/>
  <headerFooter alignWithMargins="0"/>
  <rowBreaks count="1" manualBreakCount="1">
    <brk id="4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W128"/>
  <sheetViews>
    <sheetView showGridLines="0" workbookViewId="0">
      <pane ySplit="5" topLeftCell="A6" activePane="bottomLeft" state="frozen"/>
      <selection pane="bottomLeft" activeCell="F24" sqref="F24"/>
    </sheetView>
  </sheetViews>
  <sheetFormatPr defaultRowHeight="14.25" customHeight="1"/>
  <cols>
    <col min="1" max="1" width="4.42578125" style="14" customWidth="1"/>
    <col min="2" max="2" width="13.7109375" customWidth="1"/>
    <col min="3" max="3" width="7.7109375" style="14" customWidth="1"/>
    <col min="4" max="4" width="9.140625" style="14"/>
    <col min="6" max="10" width="12.85546875" customWidth="1"/>
    <col min="11" max="11" width="9.140625" customWidth="1"/>
    <col min="12" max="12" width="12.7109375" customWidth="1"/>
    <col min="13" max="13" width="3.7109375" customWidth="1"/>
    <col min="14" max="14" width="14.42578125" customWidth="1"/>
    <col min="15" max="15" width="4.28515625" customWidth="1"/>
    <col min="16" max="16" width="2.7109375" customWidth="1"/>
    <col min="17" max="20" width="9.140625" customWidth="1"/>
    <col min="21" max="32" width="3.28515625" customWidth="1"/>
    <col min="33" max="33" width="4.5703125" customWidth="1"/>
    <col min="34" max="34" width="9.140625" customWidth="1"/>
    <col min="35" max="42" width="5.7109375" customWidth="1"/>
    <col min="43" max="44" width="9.140625" customWidth="1"/>
    <col min="45" max="48" width="5.140625" customWidth="1"/>
    <col min="49" max="52" width="9.140625" customWidth="1"/>
  </cols>
  <sheetData>
    <row r="1" spans="1:49" ht="14.25" customHeight="1">
      <c r="A1" s="2" t="str">
        <f>申込書!B1</f>
        <v>第29回ＪＳＣＡマスターズ水泳通信記録会</v>
      </c>
      <c r="I1" s="212" t="s">
        <v>89</v>
      </c>
      <c r="J1" s="214"/>
    </row>
    <row r="2" spans="1:49" ht="14.25" customHeight="1">
      <c r="B2" s="115" t="str">
        <f>IF(AND(AND(申込書!$E$20="",申込書!$P$20=""),申込書!$E$27&gt;5),"※競技役員欄にご記入がありません。このままですと受付できません。","")</f>
        <v/>
      </c>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49" ht="14.25" customHeight="1">
      <c r="A3" s="3" t="str">
        <f>申込書!C4&amp;申込書!D4&amp;"-0"&amp;申込書!G4&amp;申込書!H4&amp;申込書!I4</f>
        <v>-0</v>
      </c>
      <c r="B3" s="13"/>
      <c r="C3" s="1"/>
      <c r="D3" s="1" t="str">
        <f>IF(申込書!C6="","チーム登録を行って下さい",申込書!C6)</f>
        <v>チーム登録を行って下さい</v>
      </c>
      <c r="N3" s="14"/>
      <c r="O3" s="14"/>
    </row>
    <row r="4" spans="1:49" ht="14.25" customHeight="1">
      <c r="B4" s="2"/>
      <c r="C4" s="15"/>
      <c r="D4" s="15"/>
      <c r="G4" s="46" t="s">
        <v>65</v>
      </c>
      <c r="N4" t="str">
        <f>申込書!Q4&amp;申込書!R4&amp;申込書!S4&amp;申込書!T4&amp;申込書!U4&amp;申込書!W4</f>
        <v/>
      </c>
    </row>
    <row r="5" spans="1:49" s="14" customFormat="1" ht="14.25" customHeight="1">
      <c r="A5" s="16" t="s">
        <v>16</v>
      </c>
      <c r="B5" s="16" t="s">
        <v>17</v>
      </c>
      <c r="C5" s="16" t="s">
        <v>25</v>
      </c>
      <c r="D5" s="16" t="s">
        <v>18</v>
      </c>
      <c r="E5" s="16" t="s">
        <v>23</v>
      </c>
      <c r="F5" s="16" t="s">
        <v>19</v>
      </c>
      <c r="G5" s="16" t="s">
        <v>20</v>
      </c>
      <c r="H5" s="16" t="s">
        <v>21</v>
      </c>
      <c r="I5" s="16" t="s">
        <v>22</v>
      </c>
      <c r="J5" s="43"/>
      <c r="N5"/>
      <c r="O5"/>
      <c r="U5" s="14" t="s">
        <v>24</v>
      </c>
      <c r="Y5" s="14" t="s">
        <v>154</v>
      </c>
      <c r="AC5" s="14" t="s">
        <v>182</v>
      </c>
      <c r="AS5" s="233" t="s">
        <v>183</v>
      </c>
      <c r="AT5" s="233"/>
      <c r="AU5" s="233"/>
      <c r="AV5" s="233"/>
    </row>
    <row r="6" spans="1:49" s="14" customFormat="1" ht="14.25" customHeight="1">
      <c r="A6" s="17" t="s">
        <v>59</v>
      </c>
      <c r="B6" s="18"/>
      <c r="C6" s="19"/>
      <c r="D6" s="18"/>
      <c r="E6" s="19"/>
      <c r="F6" s="20" t="str">
        <f>IF(AQ14&gt;1,"区分の重複があります!!","")</f>
        <v/>
      </c>
      <c r="G6" s="19"/>
      <c r="H6" s="19"/>
      <c r="I6" s="19"/>
      <c r="K6" s="14">
        <f>申込一覧表!Y87</f>
        <v>0</v>
      </c>
      <c r="N6"/>
      <c r="O6"/>
      <c r="Q6" s="14" t="s">
        <v>95</v>
      </c>
      <c r="R6" s="14" t="s">
        <v>96</v>
      </c>
      <c r="S6" s="14" t="s">
        <v>93</v>
      </c>
      <c r="T6" s="14" t="s">
        <v>94</v>
      </c>
      <c r="U6" s="14" t="s">
        <v>51</v>
      </c>
      <c r="V6" s="14" t="s">
        <v>52</v>
      </c>
      <c r="W6" s="14" t="s">
        <v>53</v>
      </c>
      <c r="X6" s="14" t="s">
        <v>54</v>
      </c>
      <c r="Y6" s="14" t="s">
        <v>51</v>
      </c>
      <c r="Z6" s="14" t="s">
        <v>52</v>
      </c>
      <c r="AA6" s="14" t="s">
        <v>53</v>
      </c>
      <c r="AB6" s="14" t="s">
        <v>54</v>
      </c>
      <c r="AC6" s="14" t="s">
        <v>51</v>
      </c>
      <c r="AD6" s="14" t="s">
        <v>52</v>
      </c>
      <c r="AE6" s="14" t="s">
        <v>53</v>
      </c>
      <c r="AF6" s="14" t="s">
        <v>54</v>
      </c>
      <c r="AH6" s="14" t="s">
        <v>25</v>
      </c>
      <c r="AI6" s="107">
        <v>119</v>
      </c>
      <c r="AJ6" s="107">
        <v>120</v>
      </c>
      <c r="AK6" s="107">
        <v>160</v>
      </c>
      <c r="AL6" s="107">
        <v>200</v>
      </c>
      <c r="AM6" s="107">
        <v>240</v>
      </c>
      <c r="AN6" s="107">
        <v>280</v>
      </c>
      <c r="AO6" s="107">
        <v>320</v>
      </c>
      <c r="AP6" s="107">
        <v>360</v>
      </c>
      <c r="AS6" s="14" t="s">
        <v>51</v>
      </c>
      <c r="AT6" s="14" t="s">
        <v>52</v>
      </c>
      <c r="AU6" s="14" t="s">
        <v>53</v>
      </c>
      <c r="AV6" s="14" t="s">
        <v>54</v>
      </c>
    </row>
    <row r="7" spans="1:49" ht="14.25" customHeight="1">
      <c r="A7" s="16" t="str">
        <f>IF(F7="","",1)</f>
        <v/>
      </c>
      <c r="B7" s="21" t="str">
        <f>IF(D7="","",リレーオーダー用紙!$N$4)</f>
        <v/>
      </c>
      <c r="C7" s="22" t="str">
        <f t="shared" ref="C7:C13" si="0">IF(D7="","",IF(D7&lt;120,119,FLOOR(D7,40)))</f>
        <v/>
      </c>
      <c r="D7" s="22" t="str">
        <f t="shared" ref="D7:D13" si="1">IF(SUM(U7:X7)=0,"",SUM(U7:X7))</f>
        <v/>
      </c>
      <c r="E7" s="87"/>
      <c r="F7" s="88"/>
      <c r="G7" s="88"/>
      <c r="H7" s="88"/>
      <c r="I7" s="88"/>
      <c r="J7" s="42" t="str">
        <f>IF(COUNTIF(AC7:AF7,"&gt;1")&gt;0,"泳者重複!!","")</f>
        <v/>
      </c>
      <c r="K7">
        <v>1</v>
      </c>
      <c r="L7" t="str">
        <f>IF(K7&lt;=K$6,VLOOKUP(K7,申込一覧表!Z:AA,2,0),"")</f>
        <v/>
      </c>
      <c r="M7">
        <f>IF(K7&lt;=K$6,VLOOKUP(K7,申込一覧表!Z:AB,3,0),0)</f>
        <v>0</v>
      </c>
      <c r="N7" s="23" t="str">
        <f>IF(M7=0,"",L7)</f>
        <v/>
      </c>
      <c r="O7" t="str">
        <f>IF(K7&lt;=K$6,VLOOKUP(K7,申込一覧表!Z:AG,8,0),"")</f>
        <v/>
      </c>
      <c r="P7" t="str">
        <f>IF(K7&lt;=K$6,VLOOKUP(K7,申込一覧表!Z:AD,5,0),"")</f>
        <v/>
      </c>
      <c r="Q7">
        <f t="shared" ref="Q7:Q38" si="2">COUNTIF($F$7:$I$13,N7)+COUNTIF($F$25:$I$31,N7)</f>
        <v>56</v>
      </c>
      <c r="R7">
        <f t="shared" ref="R7:R38" si="3">COUNTIF($F$16:$I$22,N7)+COUNTIF($F$34:$I$40,N7)</f>
        <v>56</v>
      </c>
      <c r="S7">
        <f t="shared" ref="S7:S46" si="4">COUNTIF($F$43:$I$49,N7)</f>
        <v>28</v>
      </c>
      <c r="T7">
        <f>COUNTIF($F$52:$I$58,_LM7)</f>
        <v>0</v>
      </c>
      <c r="U7" t="str">
        <f t="shared" ref="U7:X13" si="5">IF(F7="","",VLOOKUP(F7,$N$7:$O$87,2,0))</f>
        <v/>
      </c>
      <c r="V7" t="str">
        <f t="shared" si="5"/>
        <v/>
      </c>
      <c r="W7" t="str">
        <f t="shared" si="5"/>
        <v/>
      </c>
      <c r="X7" t="str">
        <f t="shared" si="5"/>
        <v/>
      </c>
      <c r="AC7" t="str">
        <f t="shared" ref="AC7:AF13" si="6">IF(F7="","",VLOOKUP(F7,$N$7:$T$87,4,0))</f>
        <v/>
      </c>
      <c r="AD7" t="str">
        <f t="shared" si="6"/>
        <v/>
      </c>
      <c r="AE7" t="str">
        <f t="shared" si="6"/>
        <v/>
      </c>
      <c r="AF7" t="str">
        <f t="shared" si="6"/>
        <v/>
      </c>
      <c r="AG7">
        <v>1</v>
      </c>
      <c r="AH7" s="47" t="str">
        <f t="shared" ref="AH7:AH13" si="7">C7</f>
        <v/>
      </c>
      <c r="AI7">
        <f>IF(AI$6=$AH7,1,0)</f>
        <v>0</v>
      </c>
      <c r="AJ7">
        <f t="shared" ref="AJ7:AP13" si="8">IF(AJ$6=$AH7,1,0)</f>
        <v>0</v>
      </c>
      <c r="AK7">
        <f t="shared" si="8"/>
        <v>0</v>
      </c>
      <c r="AL7">
        <f t="shared" si="8"/>
        <v>0</v>
      </c>
      <c r="AM7">
        <f t="shared" si="8"/>
        <v>0</v>
      </c>
      <c r="AN7">
        <f t="shared" si="8"/>
        <v>0</v>
      </c>
      <c r="AO7">
        <f t="shared" si="8"/>
        <v>0</v>
      </c>
      <c r="AP7">
        <f t="shared" si="8"/>
        <v>0</v>
      </c>
      <c r="AS7" t="str">
        <f>IF(F7="","",VLOOKUP(F7,$N$7:$AG$86,20,0))</f>
        <v/>
      </c>
      <c r="AT7" t="str">
        <f>IF(G7="","",VLOOKUP(G7,$N$7:$AG$86,20,0))</f>
        <v/>
      </c>
      <c r="AU7" t="str">
        <f>IF(H7="","",VLOOKUP(H7,$N$7:$AG$86,20,0))</f>
        <v/>
      </c>
      <c r="AV7" t="str">
        <f>IF(I7="","",VLOOKUP(I7,$N$7:$AG$86,20,0))</f>
        <v/>
      </c>
      <c r="AW7" s="4" t="str">
        <f>IF(E7="","999:99.99"," "&amp;LEFT(RIGHT("        "&amp;TEXT(E7,"0.00"),7),2)&amp;":"&amp;RIGHT(TEXT(E7,"0.00"),5))</f>
        <v>999:99.99</v>
      </c>
    </row>
    <row r="8" spans="1:49" ht="14.25" customHeight="1">
      <c r="A8" s="16" t="str">
        <f t="shared" ref="A8:A13" si="9">IF(F8="","",A7+1)</f>
        <v/>
      </c>
      <c r="B8" s="21" t="str">
        <f>IF(F8="","",リレーオーダー用紙!$N$4)</f>
        <v/>
      </c>
      <c r="C8" s="22" t="str">
        <f t="shared" si="0"/>
        <v/>
      </c>
      <c r="D8" s="22" t="str">
        <f t="shared" si="1"/>
        <v/>
      </c>
      <c r="E8" s="87"/>
      <c r="F8" s="88"/>
      <c r="G8" s="88"/>
      <c r="H8" s="88"/>
      <c r="I8" s="88"/>
      <c r="J8" s="42" t="str">
        <f t="shared" ref="J8:J13" si="10">IF(COUNTIF(AC8:AF8,"&gt;1")&gt;0,"泳者重複!!","")</f>
        <v/>
      </c>
      <c r="K8">
        <v>2</v>
      </c>
      <c r="L8" t="str">
        <f>IF(K8&lt;=K$6,VLOOKUP(K8,申込一覧表!Z:AA,2,0),"")</f>
        <v/>
      </c>
      <c r="M8">
        <f>IF(K8&lt;=K$6,VLOOKUP(K8,申込一覧表!Z:AB,3,0),0)</f>
        <v>0</v>
      </c>
      <c r="N8" s="24" t="str">
        <f t="shared" ref="N8:N71" si="11">IF(M8=0,"",L8)</f>
        <v/>
      </c>
      <c r="O8" t="str">
        <f>IF(K8&lt;=K$6,VLOOKUP(K8,申込一覧表!Z:AG,8,0),"")</f>
        <v/>
      </c>
      <c r="P8" t="str">
        <f>IF(K8&lt;=K$6,VLOOKUP(K8,申込一覧表!Z:AD,5,0),"")</f>
        <v/>
      </c>
      <c r="Q8">
        <f t="shared" si="2"/>
        <v>56</v>
      </c>
      <c r="R8">
        <f t="shared" si="3"/>
        <v>56</v>
      </c>
      <c r="S8">
        <f t="shared" si="4"/>
        <v>28</v>
      </c>
      <c r="T8">
        <f t="shared" ref="T8:T71" si="12">COUNTIF($F$52:$I$58,_LM7)</f>
        <v>0</v>
      </c>
      <c r="U8" t="str">
        <f t="shared" si="5"/>
        <v/>
      </c>
      <c r="V8" t="str">
        <f t="shared" si="5"/>
        <v/>
      </c>
      <c r="W8" t="str">
        <f t="shared" si="5"/>
        <v/>
      </c>
      <c r="X8" t="str">
        <f t="shared" si="5"/>
        <v/>
      </c>
      <c r="AC8" t="str">
        <f t="shared" si="6"/>
        <v/>
      </c>
      <c r="AD8" t="str">
        <f t="shared" si="6"/>
        <v/>
      </c>
      <c r="AE8" t="str">
        <f t="shared" si="6"/>
        <v/>
      </c>
      <c r="AF8" t="str">
        <f t="shared" si="6"/>
        <v/>
      </c>
      <c r="AG8">
        <v>2</v>
      </c>
      <c r="AH8" s="47" t="str">
        <f t="shared" si="7"/>
        <v/>
      </c>
      <c r="AI8">
        <f t="shared" ref="AI8:AI13" si="13">IF(AI$6=$AH8,1,0)</f>
        <v>0</v>
      </c>
      <c r="AJ8">
        <f t="shared" si="8"/>
        <v>0</v>
      </c>
      <c r="AK8">
        <f t="shared" si="8"/>
        <v>0</v>
      </c>
      <c r="AL8">
        <f t="shared" si="8"/>
        <v>0</v>
      </c>
      <c r="AM8">
        <f t="shared" si="8"/>
        <v>0</v>
      </c>
      <c r="AN8">
        <f t="shared" si="8"/>
        <v>0</v>
      </c>
      <c r="AO8">
        <f t="shared" si="8"/>
        <v>0</v>
      </c>
      <c r="AP8">
        <f t="shared" si="8"/>
        <v>0</v>
      </c>
      <c r="AS8" t="str">
        <f t="shared" ref="AS8:AS58" si="14">IF(F8="","",VLOOKUP(F8,$N$7:$AG$86,20,0))</f>
        <v/>
      </c>
      <c r="AT8" t="str">
        <f t="shared" ref="AT8:AT58" si="15">IF(G8="","",VLOOKUP(G8,$N$7:$AG$86,20,0))</f>
        <v/>
      </c>
      <c r="AU8" t="str">
        <f t="shared" ref="AU8:AU58" si="16">IF(H8="","",VLOOKUP(H8,$N$7:$AG$86,20,0))</f>
        <v/>
      </c>
      <c r="AV8" t="str">
        <f t="shared" ref="AV8:AV59" si="17">IF(I8="","",VLOOKUP(I8,$N$7:$AG$86,20,0))</f>
        <v/>
      </c>
      <c r="AW8" s="4" t="str">
        <f t="shared" ref="AW8:AW58" si="18">IF(E8="","999:99.99"," "&amp;LEFT(RIGHT("        "&amp;TEXT(E8,"0.00"),7),2)&amp;":"&amp;RIGHT(TEXT(E8,"0.00"),5))</f>
        <v>999:99.99</v>
      </c>
    </row>
    <row r="9" spans="1:49" ht="14.25" customHeight="1">
      <c r="A9" s="16" t="str">
        <f t="shared" si="9"/>
        <v/>
      </c>
      <c r="B9" s="21" t="str">
        <f>IF(F9="","",リレーオーダー用紙!$N$4)</f>
        <v/>
      </c>
      <c r="C9" s="22" t="str">
        <f t="shared" si="0"/>
        <v/>
      </c>
      <c r="D9" s="22" t="str">
        <f t="shared" si="1"/>
        <v/>
      </c>
      <c r="E9" s="87"/>
      <c r="F9" s="88"/>
      <c r="G9" s="88"/>
      <c r="H9" s="88"/>
      <c r="I9" s="88"/>
      <c r="J9" s="42" t="str">
        <f t="shared" si="10"/>
        <v/>
      </c>
      <c r="K9">
        <v>3</v>
      </c>
      <c r="L9" t="str">
        <f>IF(K9&lt;=K$6,VLOOKUP(K9,申込一覧表!Z:AA,2,0),"")</f>
        <v/>
      </c>
      <c r="M9">
        <f>IF(K9&lt;=K$6,VLOOKUP(K9,申込一覧表!Z:AB,3,0),0)</f>
        <v>0</v>
      </c>
      <c r="N9" s="24" t="str">
        <f t="shared" si="11"/>
        <v/>
      </c>
      <c r="O9" t="str">
        <f>IF(K9&lt;=K$6,VLOOKUP(K9,申込一覧表!Z:AG,8,0),"")</f>
        <v/>
      </c>
      <c r="P9" t="str">
        <f>IF(K9&lt;=K$6,VLOOKUP(K9,申込一覧表!Z:AD,5,0),"")</f>
        <v/>
      </c>
      <c r="Q9">
        <f t="shared" si="2"/>
        <v>56</v>
      </c>
      <c r="R9">
        <f t="shared" si="3"/>
        <v>56</v>
      </c>
      <c r="S9">
        <f t="shared" si="4"/>
        <v>28</v>
      </c>
      <c r="T9">
        <f t="shared" si="12"/>
        <v>0</v>
      </c>
      <c r="U9" t="str">
        <f t="shared" si="5"/>
        <v/>
      </c>
      <c r="V9" t="str">
        <f t="shared" si="5"/>
        <v/>
      </c>
      <c r="W9" t="str">
        <f t="shared" si="5"/>
        <v/>
      </c>
      <c r="X9" t="str">
        <f t="shared" si="5"/>
        <v/>
      </c>
      <c r="AC9" t="str">
        <f t="shared" si="6"/>
        <v/>
      </c>
      <c r="AD9" t="str">
        <f t="shared" si="6"/>
        <v/>
      </c>
      <c r="AE9" t="str">
        <f t="shared" si="6"/>
        <v/>
      </c>
      <c r="AF9" t="str">
        <f t="shared" si="6"/>
        <v/>
      </c>
      <c r="AG9">
        <v>3</v>
      </c>
      <c r="AH9" s="47" t="str">
        <f t="shared" si="7"/>
        <v/>
      </c>
      <c r="AI9">
        <f t="shared" si="13"/>
        <v>0</v>
      </c>
      <c r="AJ9">
        <f t="shared" si="8"/>
        <v>0</v>
      </c>
      <c r="AK9">
        <f t="shared" si="8"/>
        <v>0</v>
      </c>
      <c r="AL9">
        <f t="shared" si="8"/>
        <v>0</v>
      </c>
      <c r="AM9">
        <f t="shared" si="8"/>
        <v>0</v>
      </c>
      <c r="AN9">
        <f t="shared" si="8"/>
        <v>0</v>
      </c>
      <c r="AO9">
        <f t="shared" si="8"/>
        <v>0</v>
      </c>
      <c r="AP9">
        <f t="shared" si="8"/>
        <v>0</v>
      </c>
      <c r="AS9" t="str">
        <f t="shared" si="14"/>
        <v/>
      </c>
      <c r="AT9" t="str">
        <f t="shared" si="15"/>
        <v/>
      </c>
      <c r="AU9" t="str">
        <f t="shared" si="16"/>
        <v/>
      </c>
      <c r="AV9" t="str">
        <f t="shared" si="17"/>
        <v/>
      </c>
      <c r="AW9" s="4" t="str">
        <f t="shared" si="18"/>
        <v>999:99.99</v>
      </c>
    </row>
    <row r="10" spans="1:49" ht="14.25" customHeight="1">
      <c r="A10" s="16" t="str">
        <f t="shared" si="9"/>
        <v/>
      </c>
      <c r="B10" s="21" t="str">
        <f>IF(F10="","",リレーオーダー用紙!$N$4)</f>
        <v/>
      </c>
      <c r="C10" s="22" t="str">
        <f t="shared" si="0"/>
        <v/>
      </c>
      <c r="D10" s="22" t="str">
        <f t="shared" si="1"/>
        <v/>
      </c>
      <c r="E10" s="87"/>
      <c r="F10" s="88"/>
      <c r="G10" s="88"/>
      <c r="H10" s="88"/>
      <c r="I10" s="88"/>
      <c r="J10" s="42" t="str">
        <f t="shared" si="10"/>
        <v/>
      </c>
      <c r="K10">
        <v>4</v>
      </c>
      <c r="L10" t="str">
        <f>IF(K10&lt;=K$6,VLOOKUP(K10,申込一覧表!Z:AA,2,0),"")</f>
        <v/>
      </c>
      <c r="M10">
        <f>IF(K10&lt;=K$6,VLOOKUP(K10,申込一覧表!Z:AB,3,0),0)</f>
        <v>0</v>
      </c>
      <c r="N10" s="24" t="str">
        <f t="shared" si="11"/>
        <v/>
      </c>
      <c r="O10" t="str">
        <f>IF(K10&lt;=K$6,VLOOKUP(K10,申込一覧表!Z:AG,8,0),"")</f>
        <v/>
      </c>
      <c r="P10" t="str">
        <f>IF(K10&lt;=K$6,VLOOKUP(K10,申込一覧表!Z:AD,5,0),"")</f>
        <v/>
      </c>
      <c r="Q10">
        <f t="shared" si="2"/>
        <v>56</v>
      </c>
      <c r="R10">
        <f t="shared" si="3"/>
        <v>56</v>
      </c>
      <c r="S10">
        <f t="shared" si="4"/>
        <v>28</v>
      </c>
      <c r="T10">
        <f t="shared" si="12"/>
        <v>0</v>
      </c>
      <c r="U10" t="str">
        <f t="shared" si="5"/>
        <v/>
      </c>
      <c r="V10" t="str">
        <f t="shared" si="5"/>
        <v/>
      </c>
      <c r="W10" t="str">
        <f t="shared" si="5"/>
        <v/>
      </c>
      <c r="X10" t="str">
        <f t="shared" si="5"/>
        <v/>
      </c>
      <c r="AC10" t="str">
        <f t="shared" si="6"/>
        <v/>
      </c>
      <c r="AD10" t="str">
        <f t="shared" si="6"/>
        <v/>
      </c>
      <c r="AE10" t="str">
        <f t="shared" si="6"/>
        <v/>
      </c>
      <c r="AF10" t="str">
        <f t="shared" si="6"/>
        <v/>
      </c>
      <c r="AG10">
        <v>4</v>
      </c>
      <c r="AH10" s="47" t="str">
        <f t="shared" si="7"/>
        <v/>
      </c>
      <c r="AI10">
        <f t="shared" si="13"/>
        <v>0</v>
      </c>
      <c r="AJ10">
        <f t="shared" si="8"/>
        <v>0</v>
      </c>
      <c r="AK10">
        <f t="shared" si="8"/>
        <v>0</v>
      </c>
      <c r="AL10">
        <f t="shared" si="8"/>
        <v>0</v>
      </c>
      <c r="AM10">
        <f t="shared" si="8"/>
        <v>0</v>
      </c>
      <c r="AN10">
        <f t="shared" si="8"/>
        <v>0</v>
      </c>
      <c r="AO10">
        <f t="shared" si="8"/>
        <v>0</v>
      </c>
      <c r="AP10">
        <f t="shared" si="8"/>
        <v>0</v>
      </c>
      <c r="AS10" t="str">
        <f t="shared" si="14"/>
        <v/>
      </c>
      <c r="AT10" t="str">
        <f t="shared" si="15"/>
        <v/>
      </c>
      <c r="AU10" t="str">
        <f t="shared" si="16"/>
        <v/>
      </c>
      <c r="AV10" t="str">
        <f t="shared" si="17"/>
        <v/>
      </c>
      <c r="AW10" s="4" t="str">
        <f t="shared" si="18"/>
        <v>999:99.99</v>
      </c>
    </row>
    <row r="11" spans="1:49" ht="14.25" customHeight="1">
      <c r="A11" s="16" t="str">
        <f t="shared" si="9"/>
        <v/>
      </c>
      <c r="B11" s="21" t="str">
        <f>IF(F11="","",リレーオーダー用紙!$N$4)</f>
        <v/>
      </c>
      <c r="C11" s="22" t="str">
        <f t="shared" si="0"/>
        <v/>
      </c>
      <c r="D11" s="22" t="str">
        <f t="shared" si="1"/>
        <v/>
      </c>
      <c r="E11" s="87"/>
      <c r="F11" s="88"/>
      <c r="G11" s="88"/>
      <c r="H11" s="88"/>
      <c r="I11" s="88"/>
      <c r="J11" s="42" t="str">
        <f t="shared" si="10"/>
        <v/>
      </c>
      <c r="K11">
        <v>5</v>
      </c>
      <c r="L11" t="str">
        <f>IF(K11&lt;=K$6,VLOOKUP(K11,申込一覧表!Z:AA,2,0),"")</f>
        <v/>
      </c>
      <c r="M11">
        <f>IF(K11&lt;=K$6,VLOOKUP(K11,申込一覧表!Z:AB,3,0),0)</f>
        <v>0</v>
      </c>
      <c r="N11" s="24" t="str">
        <f t="shared" si="11"/>
        <v/>
      </c>
      <c r="O11" t="str">
        <f>IF(K11&lt;=K$6,VLOOKUP(K11,申込一覧表!Z:AG,8,0),"")</f>
        <v/>
      </c>
      <c r="P11" t="str">
        <f>IF(K11&lt;=K$6,VLOOKUP(K11,申込一覧表!Z:AD,5,0),"")</f>
        <v/>
      </c>
      <c r="Q11">
        <f t="shared" si="2"/>
        <v>56</v>
      </c>
      <c r="R11">
        <f t="shared" si="3"/>
        <v>56</v>
      </c>
      <c r="S11">
        <f t="shared" si="4"/>
        <v>28</v>
      </c>
      <c r="T11">
        <f t="shared" si="12"/>
        <v>0</v>
      </c>
      <c r="U11" t="str">
        <f t="shared" si="5"/>
        <v/>
      </c>
      <c r="V11" t="str">
        <f t="shared" si="5"/>
        <v/>
      </c>
      <c r="W11" t="str">
        <f t="shared" si="5"/>
        <v/>
      </c>
      <c r="X11" t="str">
        <f t="shared" si="5"/>
        <v/>
      </c>
      <c r="AC11" t="str">
        <f t="shared" si="6"/>
        <v/>
      </c>
      <c r="AD11" t="str">
        <f t="shared" si="6"/>
        <v/>
      </c>
      <c r="AE11" t="str">
        <f t="shared" si="6"/>
        <v/>
      </c>
      <c r="AF11" t="str">
        <f t="shared" si="6"/>
        <v/>
      </c>
      <c r="AG11">
        <v>5</v>
      </c>
      <c r="AH11" s="47" t="str">
        <f t="shared" si="7"/>
        <v/>
      </c>
      <c r="AI11">
        <f t="shared" si="13"/>
        <v>0</v>
      </c>
      <c r="AJ11">
        <f t="shared" si="8"/>
        <v>0</v>
      </c>
      <c r="AK11">
        <f t="shared" si="8"/>
        <v>0</v>
      </c>
      <c r="AL11">
        <f t="shared" si="8"/>
        <v>0</v>
      </c>
      <c r="AM11">
        <f t="shared" si="8"/>
        <v>0</v>
      </c>
      <c r="AN11">
        <f t="shared" si="8"/>
        <v>0</v>
      </c>
      <c r="AO11">
        <f t="shared" si="8"/>
        <v>0</v>
      </c>
      <c r="AP11">
        <f t="shared" si="8"/>
        <v>0</v>
      </c>
      <c r="AS11" t="str">
        <f t="shared" si="14"/>
        <v/>
      </c>
      <c r="AT11" t="str">
        <f t="shared" si="15"/>
        <v/>
      </c>
      <c r="AU11" t="str">
        <f t="shared" si="16"/>
        <v/>
      </c>
      <c r="AV11" t="str">
        <f t="shared" si="17"/>
        <v/>
      </c>
      <c r="AW11" s="4" t="str">
        <f t="shared" si="18"/>
        <v>999:99.99</v>
      </c>
    </row>
    <row r="12" spans="1:49" ht="14.25" customHeight="1">
      <c r="A12" s="16" t="str">
        <f t="shared" si="9"/>
        <v/>
      </c>
      <c r="B12" s="21" t="str">
        <f>IF(F12="","",リレーオーダー用紙!$N$4)</f>
        <v/>
      </c>
      <c r="C12" s="22" t="str">
        <f t="shared" si="0"/>
        <v/>
      </c>
      <c r="D12" s="22" t="str">
        <f t="shared" si="1"/>
        <v/>
      </c>
      <c r="E12" s="87"/>
      <c r="F12" s="88"/>
      <c r="G12" s="88"/>
      <c r="H12" s="88"/>
      <c r="I12" s="88"/>
      <c r="J12" s="42" t="str">
        <f t="shared" si="10"/>
        <v/>
      </c>
      <c r="K12">
        <v>6</v>
      </c>
      <c r="L12" t="str">
        <f>IF(K12&lt;=K$6,VLOOKUP(K12,申込一覧表!Z:AA,2,0),"")</f>
        <v/>
      </c>
      <c r="M12">
        <f>IF(K12&lt;=K$6,VLOOKUP(K12,申込一覧表!Z:AB,3,0),0)</f>
        <v>0</v>
      </c>
      <c r="N12" s="24" t="str">
        <f t="shared" si="11"/>
        <v/>
      </c>
      <c r="O12" t="str">
        <f>IF(K12&lt;=K$6,VLOOKUP(K12,申込一覧表!Z:AG,8,0),"")</f>
        <v/>
      </c>
      <c r="P12" t="str">
        <f>IF(K12&lt;=K$6,VLOOKUP(K12,申込一覧表!Z:AD,5,0),"")</f>
        <v/>
      </c>
      <c r="Q12">
        <f t="shared" si="2"/>
        <v>56</v>
      </c>
      <c r="R12">
        <f t="shared" si="3"/>
        <v>56</v>
      </c>
      <c r="S12">
        <f t="shared" si="4"/>
        <v>28</v>
      </c>
      <c r="T12">
        <f t="shared" si="12"/>
        <v>0</v>
      </c>
      <c r="U12" t="str">
        <f t="shared" si="5"/>
        <v/>
      </c>
      <c r="V12" t="str">
        <f t="shared" si="5"/>
        <v/>
      </c>
      <c r="W12" t="str">
        <f t="shared" si="5"/>
        <v/>
      </c>
      <c r="X12" t="str">
        <f t="shared" si="5"/>
        <v/>
      </c>
      <c r="AC12" t="str">
        <f t="shared" si="6"/>
        <v/>
      </c>
      <c r="AD12" t="str">
        <f t="shared" si="6"/>
        <v/>
      </c>
      <c r="AE12" t="str">
        <f t="shared" si="6"/>
        <v/>
      </c>
      <c r="AF12" t="str">
        <f t="shared" si="6"/>
        <v/>
      </c>
      <c r="AG12">
        <v>6</v>
      </c>
      <c r="AH12" s="47" t="str">
        <f t="shared" si="7"/>
        <v/>
      </c>
      <c r="AI12">
        <f t="shared" si="13"/>
        <v>0</v>
      </c>
      <c r="AJ12">
        <f t="shared" si="8"/>
        <v>0</v>
      </c>
      <c r="AK12">
        <f t="shared" si="8"/>
        <v>0</v>
      </c>
      <c r="AL12">
        <f t="shared" si="8"/>
        <v>0</v>
      </c>
      <c r="AM12">
        <f t="shared" si="8"/>
        <v>0</v>
      </c>
      <c r="AN12">
        <f t="shared" si="8"/>
        <v>0</v>
      </c>
      <c r="AO12">
        <f t="shared" si="8"/>
        <v>0</v>
      </c>
      <c r="AP12">
        <f t="shared" si="8"/>
        <v>0</v>
      </c>
      <c r="AS12" t="str">
        <f t="shared" si="14"/>
        <v/>
      </c>
      <c r="AT12" t="str">
        <f t="shared" si="15"/>
        <v/>
      </c>
      <c r="AU12" t="str">
        <f t="shared" si="16"/>
        <v/>
      </c>
      <c r="AV12" t="str">
        <f t="shared" si="17"/>
        <v/>
      </c>
      <c r="AW12" s="4" t="str">
        <f t="shared" si="18"/>
        <v>999:99.99</v>
      </c>
    </row>
    <row r="13" spans="1:49" ht="14.25" customHeight="1">
      <c r="A13" s="16" t="str">
        <f t="shared" si="9"/>
        <v/>
      </c>
      <c r="B13" s="21" t="str">
        <f>IF(F13="","",リレーオーダー用紙!$N$4)</f>
        <v/>
      </c>
      <c r="C13" s="22" t="str">
        <f t="shared" si="0"/>
        <v/>
      </c>
      <c r="D13" s="22" t="str">
        <f t="shared" si="1"/>
        <v/>
      </c>
      <c r="E13" s="87"/>
      <c r="F13" s="88"/>
      <c r="G13" s="88"/>
      <c r="H13" s="88"/>
      <c r="I13" s="88"/>
      <c r="J13" s="42" t="str">
        <f t="shared" si="10"/>
        <v/>
      </c>
      <c r="K13">
        <v>7</v>
      </c>
      <c r="L13" t="str">
        <f>IF(K13&lt;=K$6,VLOOKUP(K13,申込一覧表!Z:AA,2,0),"")</f>
        <v/>
      </c>
      <c r="M13">
        <f>IF(K13&lt;=K$6,VLOOKUP(K13,申込一覧表!Z:AB,3,0),0)</f>
        <v>0</v>
      </c>
      <c r="N13" s="24" t="str">
        <f t="shared" si="11"/>
        <v/>
      </c>
      <c r="O13" t="str">
        <f>IF(K13&lt;=K$6,VLOOKUP(K13,申込一覧表!Z:AG,8,0),"")</f>
        <v/>
      </c>
      <c r="P13" t="str">
        <f>IF(K13&lt;=K$6,VLOOKUP(K13,申込一覧表!Z:AD,5,0),"")</f>
        <v/>
      </c>
      <c r="Q13">
        <f t="shared" si="2"/>
        <v>56</v>
      </c>
      <c r="R13">
        <f t="shared" si="3"/>
        <v>56</v>
      </c>
      <c r="S13">
        <f t="shared" si="4"/>
        <v>28</v>
      </c>
      <c r="T13">
        <f t="shared" si="12"/>
        <v>0</v>
      </c>
      <c r="U13" t="str">
        <f t="shared" si="5"/>
        <v/>
      </c>
      <c r="V13" t="str">
        <f t="shared" si="5"/>
        <v/>
      </c>
      <c r="W13" t="str">
        <f t="shared" si="5"/>
        <v/>
      </c>
      <c r="X13" t="str">
        <f t="shared" si="5"/>
        <v/>
      </c>
      <c r="AC13" t="str">
        <f t="shared" si="6"/>
        <v/>
      </c>
      <c r="AD13" t="str">
        <f t="shared" si="6"/>
        <v/>
      </c>
      <c r="AE13" t="str">
        <f t="shared" si="6"/>
        <v/>
      </c>
      <c r="AF13" t="str">
        <f t="shared" si="6"/>
        <v/>
      </c>
      <c r="AG13">
        <v>7</v>
      </c>
      <c r="AH13" s="47" t="str">
        <f t="shared" si="7"/>
        <v/>
      </c>
      <c r="AI13">
        <f t="shared" si="13"/>
        <v>0</v>
      </c>
      <c r="AJ13">
        <f t="shared" si="8"/>
        <v>0</v>
      </c>
      <c r="AK13">
        <f t="shared" si="8"/>
        <v>0</v>
      </c>
      <c r="AL13">
        <f t="shared" si="8"/>
        <v>0</v>
      </c>
      <c r="AM13">
        <f t="shared" si="8"/>
        <v>0</v>
      </c>
      <c r="AN13">
        <f t="shared" si="8"/>
        <v>0</v>
      </c>
      <c r="AO13">
        <f t="shared" si="8"/>
        <v>0</v>
      </c>
      <c r="AP13">
        <f t="shared" si="8"/>
        <v>0</v>
      </c>
      <c r="AS13" t="str">
        <f t="shared" si="14"/>
        <v/>
      </c>
      <c r="AT13" t="str">
        <f t="shared" si="15"/>
        <v/>
      </c>
      <c r="AU13" t="str">
        <f t="shared" si="16"/>
        <v/>
      </c>
      <c r="AV13" t="str">
        <f t="shared" si="17"/>
        <v/>
      </c>
      <c r="AW13" s="4" t="str">
        <f t="shared" si="18"/>
        <v>999:99.99</v>
      </c>
    </row>
    <row r="14" spans="1:49" ht="14.25" customHeight="1">
      <c r="A14" s="25"/>
      <c r="B14" s="26"/>
      <c r="C14" s="105"/>
      <c r="D14" s="27"/>
      <c r="E14" s="28"/>
      <c r="F14" s="29"/>
      <c r="G14" s="29"/>
      <c r="H14" s="29"/>
      <c r="I14" s="29"/>
      <c r="J14" s="29"/>
      <c r="K14">
        <v>8</v>
      </c>
      <c r="L14" t="str">
        <f>IF(K14&lt;=K$6,VLOOKUP(K14,申込一覧表!Z:AA,2,0),"")</f>
        <v/>
      </c>
      <c r="M14">
        <f>IF(K14&lt;=K$6,VLOOKUP(K14,申込一覧表!Z:AB,3,0),0)</f>
        <v>0</v>
      </c>
      <c r="N14" s="24" t="str">
        <f t="shared" si="11"/>
        <v/>
      </c>
      <c r="O14" t="str">
        <f>IF(K14&lt;=K$6,VLOOKUP(K14,申込一覧表!Z:AG,8,0),"")</f>
        <v/>
      </c>
      <c r="P14" t="str">
        <f>IF(K14&lt;=K$6,VLOOKUP(K14,申込一覧表!Z:AD,5,0),"")</f>
        <v/>
      </c>
      <c r="Q14">
        <f t="shared" si="2"/>
        <v>56</v>
      </c>
      <c r="R14">
        <f t="shared" si="3"/>
        <v>56</v>
      </c>
      <c r="S14">
        <f t="shared" si="4"/>
        <v>28</v>
      </c>
      <c r="T14">
        <f t="shared" si="12"/>
        <v>0</v>
      </c>
      <c r="AG14">
        <v>8</v>
      </c>
      <c r="AH14" s="106"/>
      <c r="AI14">
        <f t="shared" ref="AI14:AP14" si="19">SUM(AI7:AI13)</f>
        <v>0</v>
      </c>
      <c r="AJ14">
        <f t="shared" si="19"/>
        <v>0</v>
      </c>
      <c r="AK14">
        <f t="shared" si="19"/>
        <v>0</v>
      </c>
      <c r="AL14">
        <f t="shared" si="19"/>
        <v>0</v>
      </c>
      <c r="AM14">
        <f t="shared" si="19"/>
        <v>0</v>
      </c>
      <c r="AN14">
        <f t="shared" si="19"/>
        <v>0</v>
      </c>
      <c r="AO14">
        <f t="shared" si="19"/>
        <v>0</v>
      </c>
      <c r="AP14">
        <f t="shared" si="19"/>
        <v>0</v>
      </c>
      <c r="AQ14">
        <f>MAX(AI14:AP14)</f>
        <v>0</v>
      </c>
      <c r="AR14">
        <f>SUM(AI14:AP14)</f>
        <v>0</v>
      </c>
      <c r="AS14" t="str">
        <f t="shared" si="14"/>
        <v/>
      </c>
      <c r="AT14" t="str">
        <f t="shared" si="15"/>
        <v/>
      </c>
      <c r="AU14" t="str">
        <f t="shared" si="16"/>
        <v/>
      </c>
      <c r="AV14" t="str">
        <f t="shared" si="17"/>
        <v/>
      </c>
      <c r="AW14" s="4"/>
    </row>
    <row r="15" spans="1:49" s="14" customFormat="1" ht="14.25" customHeight="1">
      <c r="A15" s="30" t="s">
        <v>60</v>
      </c>
      <c r="B15" s="19"/>
      <c r="C15" s="19"/>
      <c r="D15" s="19"/>
      <c r="E15" s="19"/>
      <c r="F15" s="20" t="str">
        <f>IF(AQ23&gt;1,"区分の重複があります!!","")</f>
        <v/>
      </c>
      <c r="G15" s="19"/>
      <c r="H15" s="19"/>
      <c r="I15" s="19"/>
      <c r="K15">
        <v>9</v>
      </c>
      <c r="L15" t="str">
        <f>IF(K15&lt;=K$6,VLOOKUP(K15,申込一覧表!Z:AA,2,0),"")</f>
        <v/>
      </c>
      <c r="M15">
        <f>IF(K15&lt;=K$6,VLOOKUP(K15,申込一覧表!Z:AB,3,0),0)</f>
        <v>0</v>
      </c>
      <c r="N15" s="24" t="str">
        <f t="shared" si="11"/>
        <v/>
      </c>
      <c r="O15" t="str">
        <f>IF(K15&lt;=K$6,VLOOKUP(K15,申込一覧表!Z:AG,8,0),"")</f>
        <v/>
      </c>
      <c r="P15" t="str">
        <f>IF(K15&lt;=K$6,VLOOKUP(K15,申込一覧表!Z:AD,5,0),"")</f>
        <v/>
      </c>
      <c r="Q15">
        <f t="shared" si="2"/>
        <v>56</v>
      </c>
      <c r="R15">
        <f t="shared" si="3"/>
        <v>56</v>
      </c>
      <c r="S15">
        <f t="shared" si="4"/>
        <v>28</v>
      </c>
      <c r="T15">
        <f t="shared" si="12"/>
        <v>0</v>
      </c>
      <c r="U15"/>
      <c r="V15"/>
      <c r="W15"/>
      <c r="X15"/>
      <c r="Y15"/>
      <c r="Z15"/>
      <c r="AA15"/>
      <c r="AB15"/>
      <c r="AC15"/>
      <c r="AD15"/>
      <c r="AE15"/>
      <c r="AF15"/>
      <c r="AG15">
        <v>9</v>
      </c>
      <c r="AS15"/>
      <c r="AT15" t="str">
        <f t="shared" si="15"/>
        <v/>
      </c>
      <c r="AU15" t="str">
        <f t="shared" si="16"/>
        <v/>
      </c>
      <c r="AV15" t="str">
        <f t="shared" si="17"/>
        <v/>
      </c>
      <c r="AW15" s="4"/>
    </row>
    <row r="16" spans="1:49" ht="14.25" customHeight="1">
      <c r="A16" s="16" t="str">
        <f>IF(F16="","",1)</f>
        <v/>
      </c>
      <c r="B16" s="21" t="str">
        <f>IF(F16="","",リレーオーダー用紙!$N$4)</f>
        <v/>
      </c>
      <c r="C16" s="22" t="str">
        <f t="shared" ref="C16:C22" si="20">IF(D16="","",IF(D16&lt;120,119,FLOOR(D16,40)))</f>
        <v/>
      </c>
      <c r="D16" s="22" t="str">
        <f>IF(SUM(U16:X16)=0,"",SUM(U16:X16))</f>
        <v/>
      </c>
      <c r="E16" s="87"/>
      <c r="F16" s="88"/>
      <c r="G16" s="88"/>
      <c r="H16" s="88"/>
      <c r="I16" s="88"/>
      <c r="J16" s="42" t="str">
        <f>IF(COUNTIF(AC16:AF16,"&gt;1")&gt;0,"泳者重複!!","")</f>
        <v/>
      </c>
      <c r="K16">
        <v>10</v>
      </c>
      <c r="L16" t="str">
        <f>IF(K16&lt;=K$6,VLOOKUP(K16,申込一覧表!Z:AA,2,0),"")</f>
        <v/>
      </c>
      <c r="M16">
        <f>IF(K16&lt;=K$6,VLOOKUP(K16,申込一覧表!Z:AB,3,0),0)</f>
        <v>0</v>
      </c>
      <c r="N16" s="24" t="str">
        <f t="shared" si="11"/>
        <v/>
      </c>
      <c r="O16" t="str">
        <f>IF(K16&lt;=K$6,VLOOKUP(K16,申込一覧表!Z:AG,8,0),"")</f>
        <v/>
      </c>
      <c r="P16" t="str">
        <f>IF(K16&lt;=K$6,VLOOKUP(K16,申込一覧表!Z:AD,5,0),"")</f>
        <v/>
      </c>
      <c r="Q16">
        <f t="shared" si="2"/>
        <v>56</v>
      </c>
      <c r="R16">
        <f t="shared" si="3"/>
        <v>56</v>
      </c>
      <c r="S16">
        <f t="shared" si="4"/>
        <v>28</v>
      </c>
      <c r="T16">
        <f t="shared" si="12"/>
        <v>0</v>
      </c>
      <c r="U16" t="str">
        <f t="shared" ref="U16:X22" si="21">IF(F16="","",VLOOKUP(F16,$N$7:$O$87,2,0))</f>
        <v/>
      </c>
      <c r="V16" t="str">
        <f t="shared" si="21"/>
        <v/>
      </c>
      <c r="W16" t="str">
        <f t="shared" si="21"/>
        <v/>
      </c>
      <c r="X16" t="str">
        <f t="shared" si="21"/>
        <v/>
      </c>
      <c r="AC16" t="str">
        <f t="shared" ref="AC16:AF22" si="22">IF(F16="","",VLOOKUP(F16,$N$7:$T$87,5,0))</f>
        <v/>
      </c>
      <c r="AD16" t="str">
        <f t="shared" si="22"/>
        <v/>
      </c>
      <c r="AE16" t="str">
        <f t="shared" si="22"/>
        <v/>
      </c>
      <c r="AF16" t="str">
        <f t="shared" si="22"/>
        <v/>
      </c>
      <c r="AG16">
        <v>10</v>
      </c>
      <c r="AH16" s="106" t="str">
        <f t="shared" ref="AH16:AH22" si="23">C16</f>
        <v/>
      </c>
      <c r="AI16">
        <f>IF(AI$6=$AH16,1,0)</f>
        <v>0</v>
      </c>
      <c r="AJ16">
        <f t="shared" ref="AJ16:AP22" si="24">IF(AJ$6=$AH16,1,0)</f>
        <v>0</v>
      </c>
      <c r="AK16">
        <f t="shared" si="24"/>
        <v>0</v>
      </c>
      <c r="AL16">
        <f t="shared" si="24"/>
        <v>0</v>
      </c>
      <c r="AM16">
        <f t="shared" si="24"/>
        <v>0</v>
      </c>
      <c r="AN16">
        <f t="shared" si="24"/>
        <v>0</v>
      </c>
      <c r="AO16">
        <f t="shared" si="24"/>
        <v>0</v>
      </c>
      <c r="AP16">
        <f t="shared" si="24"/>
        <v>0</v>
      </c>
      <c r="AS16" t="str">
        <f t="shared" si="14"/>
        <v/>
      </c>
      <c r="AT16" t="str">
        <f t="shared" si="15"/>
        <v/>
      </c>
      <c r="AU16" t="str">
        <f t="shared" si="16"/>
        <v/>
      </c>
      <c r="AV16" t="str">
        <f t="shared" si="17"/>
        <v/>
      </c>
      <c r="AW16" s="4" t="str">
        <f t="shared" si="18"/>
        <v>999:99.99</v>
      </c>
    </row>
    <row r="17" spans="1:49" ht="14.25" customHeight="1">
      <c r="A17" s="16" t="str">
        <f t="shared" ref="A17:A22" si="25">IF(F17="","",A16+1)</f>
        <v/>
      </c>
      <c r="B17" s="21" t="str">
        <f>IF(F17="","",リレーオーダー用紙!$N$4)</f>
        <v/>
      </c>
      <c r="C17" s="22" t="str">
        <f t="shared" si="20"/>
        <v/>
      </c>
      <c r="D17" s="22" t="str">
        <f t="shared" ref="D17:D22" si="26">IF(SUM(U17:X17)=0,"",SUM(U17:X17))</f>
        <v/>
      </c>
      <c r="E17" s="87"/>
      <c r="F17" s="88"/>
      <c r="G17" s="88"/>
      <c r="H17" s="88"/>
      <c r="I17" s="88"/>
      <c r="J17" s="42" t="str">
        <f t="shared" ref="J17:J22" si="27">IF(COUNTIF(AC17:AF17,"&gt;1")&gt;0,"泳者重複!!","")</f>
        <v/>
      </c>
      <c r="K17">
        <v>11</v>
      </c>
      <c r="L17" t="str">
        <f>IF(K17&lt;=K$6,VLOOKUP(K17,申込一覧表!Z:AA,2,0),"")</f>
        <v/>
      </c>
      <c r="M17">
        <f>IF(K17&lt;=K$6,VLOOKUP(K17,申込一覧表!Z:AB,3,0),0)</f>
        <v>0</v>
      </c>
      <c r="N17" s="24" t="str">
        <f t="shared" si="11"/>
        <v/>
      </c>
      <c r="O17" t="str">
        <f>IF(K17&lt;=K$6,VLOOKUP(K17,申込一覧表!Z:AG,8,0),"")</f>
        <v/>
      </c>
      <c r="P17" t="str">
        <f>IF(K17&lt;=K$6,VLOOKUP(K17,申込一覧表!Z:AD,5,0),"")</f>
        <v/>
      </c>
      <c r="Q17">
        <f t="shared" si="2"/>
        <v>56</v>
      </c>
      <c r="R17">
        <f t="shared" si="3"/>
        <v>56</v>
      </c>
      <c r="S17">
        <f t="shared" si="4"/>
        <v>28</v>
      </c>
      <c r="T17">
        <f t="shared" si="12"/>
        <v>0</v>
      </c>
      <c r="U17" t="str">
        <f t="shared" si="21"/>
        <v/>
      </c>
      <c r="V17" t="str">
        <f t="shared" si="21"/>
        <v/>
      </c>
      <c r="W17" t="str">
        <f t="shared" si="21"/>
        <v/>
      </c>
      <c r="X17" t="str">
        <f t="shared" si="21"/>
        <v/>
      </c>
      <c r="AC17" t="str">
        <f t="shared" si="22"/>
        <v/>
      </c>
      <c r="AD17" t="str">
        <f t="shared" si="22"/>
        <v/>
      </c>
      <c r="AE17" t="str">
        <f t="shared" si="22"/>
        <v/>
      </c>
      <c r="AF17" t="str">
        <f t="shared" si="22"/>
        <v/>
      </c>
      <c r="AG17">
        <v>11</v>
      </c>
      <c r="AH17" s="106" t="str">
        <f t="shared" si="23"/>
        <v/>
      </c>
      <c r="AI17">
        <f t="shared" ref="AI17:AI22" si="28">IF(AI$6=$AH17,1,0)</f>
        <v>0</v>
      </c>
      <c r="AJ17">
        <f t="shared" si="24"/>
        <v>0</v>
      </c>
      <c r="AK17">
        <f t="shared" si="24"/>
        <v>0</v>
      </c>
      <c r="AL17">
        <f t="shared" si="24"/>
        <v>0</v>
      </c>
      <c r="AM17">
        <f t="shared" si="24"/>
        <v>0</v>
      </c>
      <c r="AN17">
        <f t="shared" si="24"/>
        <v>0</v>
      </c>
      <c r="AO17">
        <f t="shared" si="24"/>
        <v>0</v>
      </c>
      <c r="AP17">
        <f t="shared" si="24"/>
        <v>0</v>
      </c>
      <c r="AS17" t="str">
        <f t="shared" si="14"/>
        <v/>
      </c>
      <c r="AT17" t="str">
        <f t="shared" si="15"/>
        <v/>
      </c>
      <c r="AU17" t="str">
        <f t="shared" si="16"/>
        <v/>
      </c>
      <c r="AV17" t="str">
        <f t="shared" si="17"/>
        <v/>
      </c>
      <c r="AW17" s="4" t="str">
        <f t="shared" si="18"/>
        <v>999:99.99</v>
      </c>
    </row>
    <row r="18" spans="1:49" ht="14.25" customHeight="1">
      <c r="A18" s="16" t="str">
        <f t="shared" si="25"/>
        <v/>
      </c>
      <c r="B18" s="21" t="str">
        <f>IF(F18="","",リレーオーダー用紙!$N$4)</f>
        <v/>
      </c>
      <c r="C18" s="22" t="str">
        <f t="shared" si="20"/>
        <v/>
      </c>
      <c r="D18" s="22" t="str">
        <f t="shared" si="26"/>
        <v/>
      </c>
      <c r="E18" s="87"/>
      <c r="F18" s="88"/>
      <c r="G18" s="88"/>
      <c r="H18" s="88"/>
      <c r="I18" s="88"/>
      <c r="J18" s="42" t="str">
        <f t="shared" si="27"/>
        <v/>
      </c>
      <c r="K18">
        <v>12</v>
      </c>
      <c r="L18" t="str">
        <f>IF(K18&lt;=K$6,VLOOKUP(K18,申込一覧表!Z:AA,2,0),"")</f>
        <v/>
      </c>
      <c r="M18">
        <f>IF(K18&lt;=K$6,VLOOKUP(K18,申込一覧表!Z:AB,3,0),0)</f>
        <v>0</v>
      </c>
      <c r="N18" s="24" t="str">
        <f t="shared" si="11"/>
        <v/>
      </c>
      <c r="O18" t="str">
        <f>IF(K18&lt;=K$6,VLOOKUP(K18,申込一覧表!Z:AG,8,0),"")</f>
        <v/>
      </c>
      <c r="P18" t="str">
        <f>IF(K18&lt;=K$6,VLOOKUP(K18,申込一覧表!Z:AD,5,0),"")</f>
        <v/>
      </c>
      <c r="Q18">
        <f t="shared" si="2"/>
        <v>56</v>
      </c>
      <c r="R18">
        <f t="shared" si="3"/>
        <v>56</v>
      </c>
      <c r="S18">
        <f t="shared" si="4"/>
        <v>28</v>
      </c>
      <c r="T18">
        <f t="shared" si="12"/>
        <v>0</v>
      </c>
      <c r="U18" t="str">
        <f t="shared" si="21"/>
        <v/>
      </c>
      <c r="V18" t="str">
        <f t="shared" si="21"/>
        <v/>
      </c>
      <c r="W18" t="str">
        <f t="shared" si="21"/>
        <v/>
      </c>
      <c r="X18" t="str">
        <f t="shared" si="21"/>
        <v/>
      </c>
      <c r="AC18" t="str">
        <f t="shared" si="22"/>
        <v/>
      </c>
      <c r="AD18" t="str">
        <f t="shared" si="22"/>
        <v/>
      </c>
      <c r="AE18" t="str">
        <f t="shared" si="22"/>
        <v/>
      </c>
      <c r="AF18" t="str">
        <f t="shared" si="22"/>
        <v/>
      </c>
      <c r="AG18">
        <v>12</v>
      </c>
      <c r="AH18" s="106" t="str">
        <f t="shared" si="23"/>
        <v/>
      </c>
      <c r="AI18">
        <f t="shared" si="28"/>
        <v>0</v>
      </c>
      <c r="AJ18">
        <f t="shared" si="24"/>
        <v>0</v>
      </c>
      <c r="AK18">
        <f t="shared" si="24"/>
        <v>0</v>
      </c>
      <c r="AL18">
        <f t="shared" si="24"/>
        <v>0</v>
      </c>
      <c r="AM18">
        <f t="shared" si="24"/>
        <v>0</v>
      </c>
      <c r="AN18">
        <f t="shared" si="24"/>
        <v>0</v>
      </c>
      <c r="AO18">
        <f t="shared" si="24"/>
        <v>0</v>
      </c>
      <c r="AP18">
        <f t="shared" si="24"/>
        <v>0</v>
      </c>
      <c r="AS18" t="str">
        <f t="shared" si="14"/>
        <v/>
      </c>
      <c r="AT18" t="str">
        <f t="shared" si="15"/>
        <v/>
      </c>
      <c r="AU18" t="str">
        <f t="shared" si="16"/>
        <v/>
      </c>
      <c r="AV18" t="str">
        <f t="shared" si="17"/>
        <v/>
      </c>
      <c r="AW18" s="4" t="str">
        <f t="shared" si="18"/>
        <v>999:99.99</v>
      </c>
    </row>
    <row r="19" spans="1:49" ht="14.25" customHeight="1">
      <c r="A19" s="16" t="str">
        <f t="shared" si="25"/>
        <v/>
      </c>
      <c r="B19" s="21" t="str">
        <f>IF(F19="","",リレーオーダー用紙!$N$4)</f>
        <v/>
      </c>
      <c r="C19" s="22" t="str">
        <f t="shared" si="20"/>
        <v/>
      </c>
      <c r="D19" s="22" t="str">
        <f t="shared" si="26"/>
        <v/>
      </c>
      <c r="E19" s="87"/>
      <c r="F19" s="88"/>
      <c r="G19" s="88"/>
      <c r="H19" s="88"/>
      <c r="I19" s="88"/>
      <c r="J19" s="42" t="str">
        <f t="shared" si="27"/>
        <v/>
      </c>
      <c r="K19">
        <v>13</v>
      </c>
      <c r="L19" t="str">
        <f>IF(K19&lt;=K$6,VLOOKUP(K19,申込一覧表!Z:AA,2,0),"")</f>
        <v/>
      </c>
      <c r="M19">
        <f>IF(K19&lt;=K$6,VLOOKUP(K19,申込一覧表!Z:AB,3,0),0)</f>
        <v>0</v>
      </c>
      <c r="N19" s="24" t="str">
        <f t="shared" si="11"/>
        <v/>
      </c>
      <c r="O19" t="str">
        <f>IF(K19&lt;=K$6,VLOOKUP(K19,申込一覧表!Z:AG,8,0),"")</f>
        <v/>
      </c>
      <c r="P19" t="str">
        <f>IF(K19&lt;=K$6,VLOOKUP(K19,申込一覧表!Z:AD,5,0),"")</f>
        <v/>
      </c>
      <c r="Q19">
        <f t="shared" si="2"/>
        <v>56</v>
      </c>
      <c r="R19">
        <f t="shared" si="3"/>
        <v>56</v>
      </c>
      <c r="S19">
        <f t="shared" si="4"/>
        <v>28</v>
      </c>
      <c r="T19">
        <f t="shared" si="12"/>
        <v>0</v>
      </c>
      <c r="U19" t="str">
        <f t="shared" si="21"/>
        <v/>
      </c>
      <c r="V19" t="str">
        <f t="shared" si="21"/>
        <v/>
      </c>
      <c r="W19" t="str">
        <f t="shared" si="21"/>
        <v/>
      </c>
      <c r="X19" t="str">
        <f t="shared" si="21"/>
        <v/>
      </c>
      <c r="AC19" t="str">
        <f t="shared" si="22"/>
        <v/>
      </c>
      <c r="AD19" t="str">
        <f t="shared" si="22"/>
        <v/>
      </c>
      <c r="AE19" t="str">
        <f t="shared" si="22"/>
        <v/>
      </c>
      <c r="AF19" t="str">
        <f t="shared" si="22"/>
        <v/>
      </c>
      <c r="AG19">
        <v>13</v>
      </c>
      <c r="AH19" s="106" t="str">
        <f t="shared" si="23"/>
        <v/>
      </c>
      <c r="AI19">
        <f t="shared" si="28"/>
        <v>0</v>
      </c>
      <c r="AJ19">
        <f t="shared" si="24"/>
        <v>0</v>
      </c>
      <c r="AK19">
        <f t="shared" si="24"/>
        <v>0</v>
      </c>
      <c r="AL19">
        <f t="shared" si="24"/>
        <v>0</v>
      </c>
      <c r="AM19">
        <f t="shared" si="24"/>
        <v>0</v>
      </c>
      <c r="AN19">
        <f t="shared" si="24"/>
        <v>0</v>
      </c>
      <c r="AO19">
        <f t="shared" si="24"/>
        <v>0</v>
      </c>
      <c r="AP19">
        <f t="shared" si="24"/>
        <v>0</v>
      </c>
      <c r="AS19" t="str">
        <f t="shared" si="14"/>
        <v/>
      </c>
      <c r="AT19" t="str">
        <f t="shared" si="15"/>
        <v/>
      </c>
      <c r="AU19" t="str">
        <f t="shared" si="16"/>
        <v/>
      </c>
      <c r="AV19" t="str">
        <f t="shared" si="17"/>
        <v/>
      </c>
      <c r="AW19" s="4" t="str">
        <f t="shared" si="18"/>
        <v>999:99.99</v>
      </c>
    </row>
    <row r="20" spans="1:49" ht="14.25" customHeight="1">
      <c r="A20" s="16" t="str">
        <f t="shared" si="25"/>
        <v/>
      </c>
      <c r="B20" s="21" t="str">
        <f>IF(F20="","",リレーオーダー用紙!$N$4)</f>
        <v/>
      </c>
      <c r="C20" s="22" t="str">
        <f t="shared" si="20"/>
        <v/>
      </c>
      <c r="D20" s="22" t="str">
        <f t="shared" si="26"/>
        <v/>
      </c>
      <c r="E20" s="87"/>
      <c r="F20" s="88"/>
      <c r="G20" s="88"/>
      <c r="H20" s="88"/>
      <c r="I20" s="88"/>
      <c r="J20" s="42" t="str">
        <f t="shared" si="27"/>
        <v/>
      </c>
      <c r="K20">
        <v>14</v>
      </c>
      <c r="L20" t="str">
        <f>IF(K20&lt;=K$6,VLOOKUP(K20,申込一覧表!Z:AA,2,0),"")</f>
        <v/>
      </c>
      <c r="M20">
        <f>IF(K20&lt;=K$6,VLOOKUP(K20,申込一覧表!Z:AB,3,0),0)</f>
        <v>0</v>
      </c>
      <c r="N20" s="24" t="str">
        <f t="shared" si="11"/>
        <v/>
      </c>
      <c r="O20" t="str">
        <f>IF(K20&lt;=K$6,VLOOKUP(K20,申込一覧表!Z:AG,8,0),"")</f>
        <v/>
      </c>
      <c r="P20" t="str">
        <f>IF(K20&lt;=K$6,VLOOKUP(K20,申込一覧表!Z:AD,5,0),"")</f>
        <v/>
      </c>
      <c r="Q20">
        <f t="shared" si="2"/>
        <v>56</v>
      </c>
      <c r="R20">
        <f t="shared" si="3"/>
        <v>56</v>
      </c>
      <c r="S20">
        <f t="shared" si="4"/>
        <v>28</v>
      </c>
      <c r="T20">
        <f t="shared" si="12"/>
        <v>0</v>
      </c>
      <c r="U20" t="str">
        <f t="shared" si="21"/>
        <v/>
      </c>
      <c r="V20" t="str">
        <f t="shared" si="21"/>
        <v/>
      </c>
      <c r="W20" t="str">
        <f t="shared" si="21"/>
        <v/>
      </c>
      <c r="X20" t="str">
        <f t="shared" si="21"/>
        <v/>
      </c>
      <c r="AC20" t="str">
        <f t="shared" si="22"/>
        <v/>
      </c>
      <c r="AD20" t="str">
        <f t="shared" si="22"/>
        <v/>
      </c>
      <c r="AE20" t="str">
        <f t="shared" si="22"/>
        <v/>
      </c>
      <c r="AF20" t="str">
        <f t="shared" si="22"/>
        <v/>
      </c>
      <c r="AG20">
        <v>14</v>
      </c>
      <c r="AH20" s="106" t="str">
        <f t="shared" si="23"/>
        <v/>
      </c>
      <c r="AI20">
        <f t="shared" si="28"/>
        <v>0</v>
      </c>
      <c r="AJ20">
        <f t="shared" si="24"/>
        <v>0</v>
      </c>
      <c r="AK20">
        <f t="shared" si="24"/>
        <v>0</v>
      </c>
      <c r="AL20">
        <f t="shared" si="24"/>
        <v>0</v>
      </c>
      <c r="AM20">
        <f t="shared" si="24"/>
        <v>0</v>
      </c>
      <c r="AN20">
        <f t="shared" si="24"/>
        <v>0</v>
      </c>
      <c r="AO20">
        <f t="shared" si="24"/>
        <v>0</v>
      </c>
      <c r="AP20">
        <f t="shared" si="24"/>
        <v>0</v>
      </c>
      <c r="AS20" t="str">
        <f t="shared" si="14"/>
        <v/>
      </c>
      <c r="AT20" t="str">
        <f t="shared" si="15"/>
        <v/>
      </c>
      <c r="AU20" t="str">
        <f t="shared" si="16"/>
        <v/>
      </c>
      <c r="AV20" t="str">
        <f t="shared" si="17"/>
        <v/>
      </c>
      <c r="AW20" s="4" t="str">
        <f t="shared" si="18"/>
        <v>999:99.99</v>
      </c>
    </row>
    <row r="21" spans="1:49" ht="14.25" customHeight="1">
      <c r="A21" s="16" t="str">
        <f t="shared" si="25"/>
        <v/>
      </c>
      <c r="B21" s="21" t="str">
        <f>IF(F21="","",リレーオーダー用紙!$N$4)</f>
        <v/>
      </c>
      <c r="C21" s="22" t="str">
        <f t="shared" si="20"/>
        <v/>
      </c>
      <c r="D21" s="22" t="str">
        <f t="shared" si="26"/>
        <v/>
      </c>
      <c r="E21" s="87"/>
      <c r="F21" s="88"/>
      <c r="G21" s="88"/>
      <c r="H21" s="88"/>
      <c r="I21" s="88"/>
      <c r="J21" s="42" t="str">
        <f t="shared" si="27"/>
        <v/>
      </c>
      <c r="K21">
        <v>15</v>
      </c>
      <c r="L21" t="str">
        <f>IF(K21&lt;=K$6,VLOOKUP(K21,申込一覧表!Z:AA,2,0),"")</f>
        <v/>
      </c>
      <c r="M21">
        <f>IF(K21&lt;=K$6,VLOOKUP(K21,申込一覧表!Z:AB,3,0),0)</f>
        <v>0</v>
      </c>
      <c r="N21" s="24" t="str">
        <f t="shared" si="11"/>
        <v/>
      </c>
      <c r="O21" t="str">
        <f>IF(K21&lt;=K$6,VLOOKUP(K21,申込一覧表!Z:AG,8,0),"")</f>
        <v/>
      </c>
      <c r="P21" t="str">
        <f>IF(K21&lt;=K$6,VLOOKUP(K21,申込一覧表!Z:AD,5,0),"")</f>
        <v/>
      </c>
      <c r="Q21">
        <f t="shared" si="2"/>
        <v>56</v>
      </c>
      <c r="R21">
        <f t="shared" si="3"/>
        <v>56</v>
      </c>
      <c r="S21">
        <f t="shared" si="4"/>
        <v>28</v>
      </c>
      <c r="T21">
        <f t="shared" si="12"/>
        <v>0</v>
      </c>
      <c r="U21" t="str">
        <f t="shared" si="21"/>
        <v/>
      </c>
      <c r="V21" t="str">
        <f t="shared" si="21"/>
        <v/>
      </c>
      <c r="W21" t="str">
        <f t="shared" si="21"/>
        <v/>
      </c>
      <c r="X21" t="str">
        <f t="shared" si="21"/>
        <v/>
      </c>
      <c r="AC21" t="str">
        <f t="shared" si="22"/>
        <v/>
      </c>
      <c r="AD21" t="str">
        <f t="shared" si="22"/>
        <v/>
      </c>
      <c r="AE21" t="str">
        <f t="shared" si="22"/>
        <v/>
      </c>
      <c r="AF21" t="str">
        <f t="shared" si="22"/>
        <v/>
      </c>
      <c r="AG21">
        <v>15</v>
      </c>
      <c r="AH21" s="106" t="str">
        <f t="shared" si="23"/>
        <v/>
      </c>
      <c r="AI21">
        <f t="shared" si="28"/>
        <v>0</v>
      </c>
      <c r="AJ21">
        <f t="shared" si="24"/>
        <v>0</v>
      </c>
      <c r="AK21">
        <f t="shared" si="24"/>
        <v>0</v>
      </c>
      <c r="AL21">
        <f t="shared" si="24"/>
        <v>0</v>
      </c>
      <c r="AM21">
        <f t="shared" si="24"/>
        <v>0</v>
      </c>
      <c r="AN21">
        <f t="shared" si="24"/>
        <v>0</v>
      </c>
      <c r="AO21">
        <f t="shared" si="24"/>
        <v>0</v>
      </c>
      <c r="AP21">
        <f t="shared" si="24"/>
        <v>0</v>
      </c>
      <c r="AS21" t="str">
        <f t="shared" si="14"/>
        <v/>
      </c>
      <c r="AT21" t="str">
        <f t="shared" si="15"/>
        <v/>
      </c>
      <c r="AU21" t="str">
        <f t="shared" si="16"/>
        <v/>
      </c>
      <c r="AV21" t="str">
        <f t="shared" si="17"/>
        <v/>
      </c>
      <c r="AW21" s="4" t="str">
        <f t="shared" si="18"/>
        <v>999:99.99</v>
      </c>
    </row>
    <row r="22" spans="1:49" ht="14.25" customHeight="1">
      <c r="A22" s="16" t="str">
        <f t="shared" si="25"/>
        <v/>
      </c>
      <c r="B22" s="21" t="str">
        <f>IF(F22="","",リレーオーダー用紙!$N$4)</f>
        <v/>
      </c>
      <c r="C22" s="22" t="str">
        <f t="shared" si="20"/>
        <v/>
      </c>
      <c r="D22" s="22" t="str">
        <f t="shared" si="26"/>
        <v/>
      </c>
      <c r="E22" s="87"/>
      <c r="F22" s="88"/>
      <c r="G22" s="88"/>
      <c r="H22" s="88"/>
      <c r="I22" s="88"/>
      <c r="J22" s="42" t="str">
        <f t="shared" si="27"/>
        <v/>
      </c>
      <c r="K22">
        <v>16</v>
      </c>
      <c r="L22" t="str">
        <f>IF(K22&lt;=K$6,VLOOKUP(K22,申込一覧表!Z:AA,2,0),"")</f>
        <v/>
      </c>
      <c r="M22">
        <f>IF(K22&lt;=K$6,VLOOKUP(K22,申込一覧表!Z:AB,3,0),0)</f>
        <v>0</v>
      </c>
      <c r="N22" s="24" t="str">
        <f t="shared" si="11"/>
        <v/>
      </c>
      <c r="O22" t="str">
        <f>IF(K22&lt;=K$6,VLOOKUP(K22,申込一覧表!Z:AG,8,0),"")</f>
        <v/>
      </c>
      <c r="P22" t="str">
        <f>IF(K22&lt;=K$6,VLOOKUP(K22,申込一覧表!Z:AD,5,0),"")</f>
        <v/>
      </c>
      <c r="Q22">
        <f t="shared" si="2"/>
        <v>56</v>
      </c>
      <c r="R22">
        <f t="shared" si="3"/>
        <v>56</v>
      </c>
      <c r="S22">
        <f t="shared" si="4"/>
        <v>28</v>
      </c>
      <c r="T22">
        <f t="shared" si="12"/>
        <v>0</v>
      </c>
      <c r="U22" t="str">
        <f t="shared" si="21"/>
        <v/>
      </c>
      <c r="V22" t="str">
        <f t="shared" si="21"/>
        <v/>
      </c>
      <c r="W22" t="str">
        <f t="shared" si="21"/>
        <v/>
      </c>
      <c r="X22" t="str">
        <f t="shared" si="21"/>
        <v/>
      </c>
      <c r="AC22" t="str">
        <f t="shared" si="22"/>
        <v/>
      </c>
      <c r="AD22" t="str">
        <f t="shared" si="22"/>
        <v/>
      </c>
      <c r="AE22" t="str">
        <f t="shared" si="22"/>
        <v/>
      </c>
      <c r="AF22" t="str">
        <f t="shared" si="22"/>
        <v/>
      </c>
      <c r="AG22">
        <v>16</v>
      </c>
      <c r="AH22" s="106" t="str">
        <f t="shared" si="23"/>
        <v/>
      </c>
      <c r="AI22">
        <f t="shared" si="28"/>
        <v>0</v>
      </c>
      <c r="AJ22">
        <f t="shared" si="24"/>
        <v>0</v>
      </c>
      <c r="AK22">
        <f t="shared" si="24"/>
        <v>0</v>
      </c>
      <c r="AL22">
        <f t="shared" si="24"/>
        <v>0</v>
      </c>
      <c r="AM22">
        <f t="shared" si="24"/>
        <v>0</v>
      </c>
      <c r="AN22">
        <f t="shared" si="24"/>
        <v>0</v>
      </c>
      <c r="AO22">
        <f t="shared" si="24"/>
        <v>0</v>
      </c>
      <c r="AP22">
        <f t="shared" si="24"/>
        <v>0</v>
      </c>
      <c r="AS22" t="str">
        <f t="shared" si="14"/>
        <v/>
      </c>
      <c r="AT22" t="str">
        <f t="shared" si="15"/>
        <v/>
      </c>
      <c r="AU22" t="str">
        <f t="shared" si="16"/>
        <v/>
      </c>
      <c r="AV22" t="str">
        <f t="shared" si="17"/>
        <v/>
      </c>
      <c r="AW22" s="4" t="str">
        <f t="shared" si="18"/>
        <v>999:99.99</v>
      </c>
    </row>
    <row r="23" spans="1:49" ht="14.25" customHeight="1">
      <c r="A23" s="25"/>
      <c r="B23" s="26"/>
      <c r="C23" s="105"/>
      <c r="D23" s="27"/>
      <c r="E23" s="28"/>
      <c r="F23" s="29"/>
      <c r="G23" s="29"/>
      <c r="H23" s="29"/>
      <c r="I23" s="29"/>
      <c r="J23" s="29"/>
      <c r="K23">
        <v>17</v>
      </c>
      <c r="L23" t="str">
        <f>IF(K23&lt;=K$6,VLOOKUP(K23,申込一覧表!Z:AA,2,0),"")</f>
        <v/>
      </c>
      <c r="M23">
        <f>IF(K23&lt;=K$6,VLOOKUP(K23,申込一覧表!Z:AB,3,0),0)</f>
        <v>0</v>
      </c>
      <c r="N23" s="24" t="str">
        <f t="shared" si="11"/>
        <v/>
      </c>
      <c r="O23" t="str">
        <f>IF(K23&lt;=K$6,VLOOKUP(K23,申込一覧表!Z:AG,8,0),"")</f>
        <v/>
      </c>
      <c r="P23" t="str">
        <f>IF(K23&lt;=K$6,VLOOKUP(K23,申込一覧表!Z:AD,5,0),"")</f>
        <v/>
      </c>
      <c r="Q23">
        <f t="shared" si="2"/>
        <v>56</v>
      </c>
      <c r="R23">
        <f t="shared" si="3"/>
        <v>56</v>
      </c>
      <c r="S23">
        <f t="shared" si="4"/>
        <v>28</v>
      </c>
      <c r="T23">
        <f t="shared" si="12"/>
        <v>0</v>
      </c>
      <c r="AG23">
        <v>17</v>
      </c>
      <c r="AH23" t="str">
        <f>IF(F23="","",IF(D23&lt;120,"119",IF(D23&lt;160,"120",IF(D23&lt;200,"160",IF(D23&lt;240,"200",IF(D23&lt;280,"240",IF(D23&lt;320,"280","320")))))))</f>
        <v/>
      </c>
      <c r="AI23">
        <f t="shared" ref="AI23:AP23" si="29">SUM(AI16:AI22)</f>
        <v>0</v>
      </c>
      <c r="AJ23">
        <f t="shared" si="29"/>
        <v>0</v>
      </c>
      <c r="AK23">
        <f t="shared" si="29"/>
        <v>0</v>
      </c>
      <c r="AL23">
        <f t="shared" si="29"/>
        <v>0</v>
      </c>
      <c r="AM23">
        <f t="shared" si="29"/>
        <v>0</v>
      </c>
      <c r="AN23">
        <f t="shared" si="29"/>
        <v>0</v>
      </c>
      <c r="AO23">
        <f t="shared" si="29"/>
        <v>0</v>
      </c>
      <c r="AP23">
        <f t="shared" si="29"/>
        <v>0</v>
      </c>
      <c r="AQ23">
        <f>MAX(AI23:AP23)</f>
        <v>0</v>
      </c>
      <c r="AR23">
        <f>SUM(AI23:AP23)</f>
        <v>0</v>
      </c>
      <c r="AS23" t="str">
        <f t="shared" si="14"/>
        <v/>
      </c>
      <c r="AT23" t="str">
        <f t="shared" si="15"/>
        <v/>
      </c>
      <c r="AU23" t="str">
        <f t="shared" si="16"/>
        <v/>
      </c>
      <c r="AV23" t="str">
        <f t="shared" si="17"/>
        <v/>
      </c>
      <c r="AW23" s="4"/>
    </row>
    <row r="24" spans="1:49" s="14" customFormat="1" ht="14.25" customHeight="1">
      <c r="A24" s="30" t="s">
        <v>61</v>
      </c>
      <c r="B24" s="19"/>
      <c r="C24" s="19"/>
      <c r="D24" s="19"/>
      <c r="E24" s="19"/>
      <c r="F24" s="20" t="str">
        <f>IF(AQ32&gt;1,"区分の重複があります!!","")</f>
        <v/>
      </c>
      <c r="G24" s="19"/>
      <c r="H24" s="19"/>
      <c r="I24" s="19"/>
      <c r="K24">
        <v>18</v>
      </c>
      <c r="L24" t="str">
        <f>IF(K24&lt;=K$6,VLOOKUP(K24,申込一覧表!Z:AA,2,0),"")</f>
        <v/>
      </c>
      <c r="M24">
        <f>IF(K24&lt;=K$6,VLOOKUP(K24,申込一覧表!Z:AB,3,0),0)</f>
        <v>0</v>
      </c>
      <c r="N24" s="24" t="str">
        <f t="shared" si="11"/>
        <v/>
      </c>
      <c r="O24" t="str">
        <f>IF(K24&lt;=K$6,VLOOKUP(K24,申込一覧表!Z:AG,8,0),"")</f>
        <v/>
      </c>
      <c r="P24" t="str">
        <f>IF(K24&lt;=K$6,VLOOKUP(K24,申込一覧表!Z:AD,5,0),"")</f>
        <v/>
      </c>
      <c r="Q24">
        <f t="shared" si="2"/>
        <v>56</v>
      </c>
      <c r="R24">
        <f t="shared" si="3"/>
        <v>56</v>
      </c>
      <c r="S24">
        <f t="shared" si="4"/>
        <v>28</v>
      </c>
      <c r="T24">
        <f t="shared" si="12"/>
        <v>0</v>
      </c>
      <c r="U24"/>
      <c r="V24"/>
      <c r="W24"/>
      <c r="X24"/>
      <c r="Y24"/>
      <c r="Z24"/>
      <c r="AA24"/>
      <c r="AB24"/>
      <c r="AC24"/>
      <c r="AD24"/>
      <c r="AE24"/>
      <c r="AF24"/>
      <c r="AG24">
        <v>18</v>
      </c>
      <c r="AS24"/>
      <c r="AT24" t="str">
        <f t="shared" si="15"/>
        <v/>
      </c>
      <c r="AU24" t="str">
        <f t="shared" si="16"/>
        <v/>
      </c>
      <c r="AV24" t="str">
        <f t="shared" si="17"/>
        <v/>
      </c>
      <c r="AW24" s="4"/>
    </row>
    <row r="25" spans="1:49" ht="14.25" customHeight="1">
      <c r="A25" s="16" t="str">
        <f>IF(F25="","",1)</f>
        <v/>
      </c>
      <c r="B25" s="21" t="str">
        <f>IF(F25="","",リレーオーダー用紙!$N$4)</f>
        <v/>
      </c>
      <c r="C25" s="22" t="str">
        <f t="shared" ref="C25:C31" si="30">IF(D25="","",IF(D25&lt;120,119,FLOOR(D25,40)))</f>
        <v/>
      </c>
      <c r="D25" s="22" t="str">
        <f>IF(SUM(U25:X25)=0,"",SUM(U25:X25))</f>
        <v/>
      </c>
      <c r="E25" s="89"/>
      <c r="F25" s="90"/>
      <c r="G25" s="90"/>
      <c r="H25" s="90"/>
      <c r="I25" s="90"/>
      <c r="J25" s="42" t="str">
        <f>IF(COUNTIF(AC25:AF25,"&gt;1")&gt;0,"泳者重複!!","")</f>
        <v/>
      </c>
      <c r="K25">
        <v>19</v>
      </c>
      <c r="L25" t="str">
        <f>IF(K25&lt;=K$6,VLOOKUP(K25,申込一覧表!Z:AA,2,0),"")</f>
        <v/>
      </c>
      <c r="M25">
        <f>IF(K25&lt;=K$6,VLOOKUP(K25,申込一覧表!Z:AB,3,0),0)</f>
        <v>0</v>
      </c>
      <c r="N25" s="24" t="str">
        <f t="shared" si="11"/>
        <v/>
      </c>
      <c r="O25" t="str">
        <f>IF(K25&lt;=K$6,VLOOKUP(K25,申込一覧表!Z:AG,8,0),"")</f>
        <v/>
      </c>
      <c r="P25" t="str">
        <f>IF(K25&lt;=K$6,VLOOKUP(K25,申込一覧表!Z:AD,5,0),"")</f>
        <v/>
      </c>
      <c r="Q25">
        <f t="shared" si="2"/>
        <v>56</v>
      </c>
      <c r="R25">
        <f t="shared" si="3"/>
        <v>56</v>
      </c>
      <c r="S25">
        <f t="shared" si="4"/>
        <v>28</v>
      </c>
      <c r="T25">
        <f t="shared" si="12"/>
        <v>0</v>
      </c>
      <c r="U25" t="str">
        <f t="shared" ref="U25:X31" si="31">IF(F25="","",VLOOKUP(F25,$N$7:$O$87,2,0))</f>
        <v/>
      </c>
      <c r="V25" t="str">
        <f t="shared" si="31"/>
        <v/>
      </c>
      <c r="W25" t="str">
        <f t="shared" si="31"/>
        <v/>
      </c>
      <c r="X25" t="str">
        <f t="shared" si="31"/>
        <v/>
      </c>
      <c r="AC25" t="str">
        <f t="shared" ref="AC25:AF31" si="32">IF(F25="","",VLOOKUP(F25,$N$7:$T$87,4,0))</f>
        <v/>
      </c>
      <c r="AD25" t="str">
        <f t="shared" si="32"/>
        <v/>
      </c>
      <c r="AE25" t="str">
        <f t="shared" si="32"/>
        <v/>
      </c>
      <c r="AF25" t="str">
        <f t="shared" si="32"/>
        <v/>
      </c>
      <c r="AG25">
        <v>19</v>
      </c>
      <c r="AH25" s="106" t="str">
        <f t="shared" ref="AH25:AH31" si="33">C25</f>
        <v/>
      </c>
      <c r="AI25">
        <f>IF(AI$6=$AH25,1,0)</f>
        <v>0</v>
      </c>
      <c r="AJ25">
        <f t="shared" ref="AJ25:AP31" si="34">IF(AJ$6=$AH25,1,0)</f>
        <v>0</v>
      </c>
      <c r="AK25">
        <f t="shared" si="34"/>
        <v>0</v>
      </c>
      <c r="AL25">
        <f t="shared" si="34"/>
        <v>0</v>
      </c>
      <c r="AM25">
        <f t="shared" si="34"/>
        <v>0</v>
      </c>
      <c r="AN25">
        <f t="shared" si="34"/>
        <v>0</v>
      </c>
      <c r="AO25">
        <f t="shared" si="34"/>
        <v>0</v>
      </c>
      <c r="AP25">
        <f t="shared" si="34"/>
        <v>0</v>
      </c>
      <c r="AS25" t="str">
        <f t="shared" si="14"/>
        <v/>
      </c>
      <c r="AT25" t="str">
        <f t="shared" si="15"/>
        <v/>
      </c>
      <c r="AU25" t="str">
        <f t="shared" si="16"/>
        <v/>
      </c>
      <c r="AV25" t="str">
        <f t="shared" si="17"/>
        <v/>
      </c>
      <c r="AW25" s="4" t="str">
        <f t="shared" si="18"/>
        <v>999:99.99</v>
      </c>
    </row>
    <row r="26" spans="1:49" ht="14.25" customHeight="1">
      <c r="A26" s="16" t="str">
        <f t="shared" ref="A26:A31" si="35">IF(F26="","",A25+1)</f>
        <v/>
      </c>
      <c r="B26" s="21" t="str">
        <f>IF(F26="","",リレーオーダー用紙!$N$4)</f>
        <v/>
      </c>
      <c r="C26" s="22" t="str">
        <f t="shared" si="30"/>
        <v/>
      </c>
      <c r="D26" s="22" t="str">
        <f t="shared" ref="D26:D31" si="36">IF(SUM(U26:X26)=0,"",SUM(U26:X26))</f>
        <v/>
      </c>
      <c r="E26" s="89"/>
      <c r="F26" s="90"/>
      <c r="G26" s="90"/>
      <c r="H26" s="90"/>
      <c r="I26" s="90"/>
      <c r="J26" s="42" t="str">
        <f t="shared" ref="J26:J31" si="37">IF(COUNTIF(AC26:AF26,"&gt;1")&gt;0,"泳者重複!!","")</f>
        <v/>
      </c>
      <c r="K26">
        <v>20</v>
      </c>
      <c r="L26" t="str">
        <f>IF(K26&lt;=K$6,VLOOKUP(K26,申込一覧表!Z:AA,2,0),"")</f>
        <v/>
      </c>
      <c r="M26">
        <f>IF(K26&lt;=K$6,VLOOKUP(K26,申込一覧表!Z:AB,3,0),0)</f>
        <v>0</v>
      </c>
      <c r="N26" s="24" t="str">
        <f t="shared" si="11"/>
        <v/>
      </c>
      <c r="O26" t="str">
        <f>IF(K26&lt;=K$6,VLOOKUP(K26,申込一覧表!Z:AG,8,0),"")</f>
        <v/>
      </c>
      <c r="P26" t="str">
        <f>IF(K26&lt;=K$6,VLOOKUP(K26,申込一覧表!Z:AD,5,0),"")</f>
        <v/>
      </c>
      <c r="Q26">
        <f t="shared" si="2"/>
        <v>56</v>
      </c>
      <c r="R26">
        <f t="shared" si="3"/>
        <v>56</v>
      </c>
      <c r="S26">
        <f t="shared" si="4"/>
        <v>28</v>
      </c>
      <c r="T26">
        <f t="shared" si="12"/>
        <v>0</v>
      </c>
      <c r="U26" t="str">
        <f t="shared" si="31"/>
        <v/>
      </c>
      <c r="V26" t="str">
        <f t="shared" si="31"/>
        <v/>
      </c>
      <c r="W26" t="str">
        <f t="shared" si="31"/>
        <v/>
      </c>
      <c r="X26" t="str">
        <f t="shared" si="31"/>
        <v/>
      </c>
      <c r="AC26" t="str">
        <f t="shared" si="32"/>
        <v/>
      </c>
      <c r="AD26" t="str">
        <f t="shared" si="32"/>
        <v/>
      </c>
      <c r="AE26" t="str">
        <f t="shared" si="32"/>
        <v/>
      </c>
      <c r="AF26" t="str">
        <f t="shared" si="32"/>
        <v/>
      </c>
      <c r="AG26">
        <v>20</v>
      </c>
      <c r="AH26" s="106" t="str">
        <f t="shared" si="33"/>
        <v/>
      </c>
      <c r="AI26">
        <f t="shared" ref="AI26:AI31" si="38">IF(AI$6=$AH26,1,0)</f>
        <v>0</v>
      </c>
      <c r="AJ26">
        <f t="shared" si="34"/>
        <v>0</v>
      </c>
      <c r="AK26">
        <f t="shared" si="34"/>
        <v>0</v>
      </c>
      <c r="AL26">
        <f t="shared" si="34"/>
        <v>0</v>
      </c>
      <c r="AM26">
        <f t="shared" si="34"/>
        <v>0</v>
      </c>
      <c r="AN26">
        <f t="shared" si="34"/>
        <v>0</v>
      </c>
      <c r="AO26">
        <f t="shared" si="34"/>
        <v>0</v>
      </c>
      <c r="AP26">
        <f t="shared" si="34"/>
        <v>0</v>
      </c>
      <c r="AS26" t="str">
        <f t="shared" si="14"/>
        <v/>
      </c>
      <c r="AT26" t="str">
        <f t="shared" si="15"/>
        <v/>
      </c>
      <c r="AU26" t="str">
        <f t="shared" si="16"/>
        <v/>
      </c>
      <c r="AV26" t="str">
        <f t="shared" si="17"/>
        <v/>
      </c>
      <c r="AW26" s="4" t="str">
        <f t="shared" si="18"/>
        <v>999:99.99</v>
      </c>
    </row>
    <row r="27" spans="1:49" ht="14.25" customHeight="1">
      <c r="A27" s="16" t="str">
        <f t="shared" si="35"/>
        <v/>
      </c>
      <c r="B27" s="21" t="str">
        <f>IF(F27="","",リレーオーダー用紙!$N$4)</f>
        <v/>
      </c>
      <c r="C27" s="22" t="str">
        <f t="shared" si="30"/>
        <v/>
      </c>
      <c r="D27" s="22" t="str">
        <f t="shared" si="36"/>
        <v/>
      </c>
      <c r="E27" s="89"/>
      <c r="F27" s="90"/>
      <c r="G27" s="90"/>
      <c r="H27" s="90"/>
      <c r="I27" s="90"/>
      <c r="J27" s="42" t="str">
        <f t="shared" si="37"/>
        <v/>
      </c>
      <c r="K27">
        <v>21</v>
      </c>
      <c r="L27" t="str">
        <f>IF(K27&lt;=K$6,VLOOKUP(K27,申込一覧表!Z:AA,2,0),"")</f>
        <v/>
      </c>
      <c r="M27">
        <f>IF(K27&lt;=K$6,VLOOKUP(K27,申込一覧表!Z:AB,3,0),0)</f>
        <v>0</v>
      </c>
      <c r="N27" s="24" t="str">
        <f t="shared" si="11"/>
        <v/>
      </c>
      <c r="O27" t="str">
        <f>IF(K27&lt;=K$6,VLOOKUP(K27,申込一覧表!Z:AG,8,0),"")</f>
        <v/>
      </c>
      <c r="P27" t="str">
        <f>IF(K27&lt;=K$6,VLOOKUP(K27,申込一覧表!Z:AD,5,0),"")</f>
        <v/>
      </c>
      <c r="Q27">
        <f t="shared" si="2"/>
        <v>56</v>
      </c>
      <c r="R27">
        <f t="shared" si="3"/>
        <v>56</v>
      </c>
      <c r="S27">
        <f t="shared" si="4"/>
        <v>28</v>
      </c>
      <c r="T27">
        <f t="shared" si="12"/>
        <v>0</v>
      </c>
      <c r="U27" t="str">
        <f t="shared" si="31"/>
        <v/>
      </c>
      <c r="V27" t="str">
        <f t="shared" si="31"/>
        <v/>
      </c>
      <c r="W27" t="str">
        <f t="shared" si="31"/>
        <v/>
      </c>
      <c r="X27" t="str">
        <f t="shared" si="31"/>
        <v/>
      </c>
      <c r="AC27" t="str">
        <f t="shared" si="32"/>
        <v/>
      </c>
      <c r="AD27" t="str">
        <f t="shared" si="32"/>
        <v/>
      </c>
      <c r="AE27" t="str">
        <f t="shared" si="32"/>
        <v/>
      </c>
      <c r="AF27" t="str">
        <f t="shared" si="32"/>
        <v/>
      </c>
      <c r="AG27">
        <v>21</v>
      </c>
      <c r="AH27" s="106" t="str">
        <f t="shared" si="33"/>
        <v/>
      </c>
      <c r="AI27">
        <f t="shared" si="38"/>
        <v>0</v>
      </c>
      <c r="AJ27">
        <f t="shared" si="34"/>
        <v>0</v>
      </c>
      <c r="AK27">
        <f t="shared" si="34"/>
        <v>0</v>
      </c>
      <c r="AL27">
        <f t="shared" si="34"/>
        <v>0</v>
      </c>
      <c r="AM27">
        <f t="shared" si="34"/>
        <v>0</v>
      </c>
      <c r="AN27">
        <f t="shared" si="34"/>
        <v>0</v>
      </c>
      <c r="AO27">
        <f t="shared" si="34"/>
        <v>0</v>
      </c>
      <c r="AP27">
        <f t="shared" si="34"/>
        <v>0</v>
      </c>
      <c r="AS27" t="str">
        <f t="shared" si="14"/>
        <v/>
      </c>
      <c r="AT27" t="str">
        <f t="shared" si="15"/>
        <v/>
      </c>
      <c r="AU27" t="str">
        <f t="shared" si="16"/>
        <v/>
      </c>
      <c r="AV27" t="str">
        <f t="shared" si="17"/>
        <v/>
      </c>
      <c r="AW27" s="4" t="str">
        <f t="shared" si="18"/>
        <v>999:99.99</v>
      </c>
    </row>
    <row r="28" spans="1:49" ht="14.25" customHeight="1">
      <c r="A28" s="16" t="str">
        <f t="shared" si="35"/>
        <v/>
      </c>
      <c r="B28" s="21" t="str">
        <f>IF(F28="","",リレーオーダー用紙!$N$4)</f>
        <v/>
      </c>
      <c r="C28" s="22" t="str">
        <f t="shared" si="30"/>
        <v/>
      </c>
      <c r="D28" s="22" t="str">
        <f t="shared" si="36"/>
        <v/>
      </c>
      <c r="E28" s="89"/>
      <c r="F28" s="90"/>
      <c r="G28" s="90"/>
      <c r="H28" s="90"/>
      <c r="I28" s="90"/>
      <c r="J28" s="42" t="str">
        <f t="shared" si="37"/>
        <v/>
      </c>
      <c r="K28">
        <v>22</v>
      </c>
      <c r="L28" t="str">
        <f>IF(K28&lt;=K$6,VLOOKUP(K28,申込一覧表!Z:AA,2,0),"")</f>
        <v/>
      </c>
      <c r="M28">
        <f>IF(K28&lt;=K$6,VLOOKUP(K28,申込一覧表!Z:AB,3,0),0)</f>
        <v>0</v>
      </c>
      <c r="N28" s="24" t="str">
        <f t="shared" si="11"/>
        <v/>
      </c>
      <c r="O28" t="str">
        <f>IF(K28&lt;=K$6,VLOOKUP(K28,申込一覧表!Z:AG,8,0),"")</f>
        <v/>
      </c>
      <c r="P28" t="str">
        <f>IF(K28&lt;=K$6,VLOOKUP(K28,申込一覧表!Z:AD,5,0),"")</f>
        <v/>
      </c>
      <c r="Q28">
        <f t="shared" si="2"/>
        <v>56</v>
      </c>
      <c r="R28">
        <f t="shared" si="3"/>
        <v>56</v>
      </c>
      <c r="S28">
        <f t="shared" si="4"/>
        <v>28</v>
      </c>
      <c r="T28">
        <f t="shared" si="12"/>
        <v>0</v>
      </c>
      <c r="U28" t="str">
        <f t="shared" si="31"/>
        <v/>
      </c>
      <c r="V28" t="str">
        <f t="shared" si="31"/>
        <v/>
      </c>
      <c r="W28" t="str">
        <f t="shared" si="31"/>
        <v/>
      </c>
      <c r="X28" t="str">
        <f t="shared" si="31"/>
        <v/>
      </c>
      <c r="AC28" t="str">
        <f t="shared" si="32"/>
        <v/>
      </c>
      <c r="AD28" t="str">
        <f t="shared" si="32"/>
        <v/>
      </c>
      <c r="AE28" t="str">
        <f t="shared" si="32"/>
        <v/>
      </c>
      <c r="AF28" t="str">
        <f t="shared" si="32"/>
        <v/>
      </c>
      <c r="AG28">
        <v>22</v>
      </c>
      <c r="AH28" s="106" t="str">
        <f t="shared" si="33"/>
        <v/>
      </c>
      <c r="AI28">
        <f t="shared" si="38"/>
        <v>0</v>
      </c>
      <c r="AJ28">
        <f t="shared" si="34"/>
        <v>0</v>
      </c>
      <c r="AK28">
        <f t="shared" si="34"/>
        <v>0</v>
      </c>
      <c r="AL28">
        <f t="shared" si="34"/>
        <v>0</v>
      </c>
      <c r="AM28">
        <f t="shared" si="34"/>
        <v>0</v>
      </c>
      <c r="AN28">
        <f t="shared" si="34"/>
        <v>0</v>
      </c>
      <c r="AO28">
        <f t="shared" si="34"/>
        <v>0</v>
      </c>
      <c r="AP28">
        <f t="shared" si="34"/>
        <v>0</v>
      </c>
      <c r="AS28" t="str">
        <f t="shared" si="14"/>
        <v/>
      </c>
      <c r="AT28" t="str">
        <f t="shared" si="15"/>
        <v/>
      </c>
      <c r="AU28" t="str">
        <f t="shared" si="16"/>
        <v/>
      </c>
      <c r="AV28" t="str">
        <f t="shared" si="17"/>
        <v/>
      </c>
      <c r="AW28" s="4" t="str">
        <f t="shared" si="18"/>
        <v>999:99.99</v>
      </c>
    </row>
    <row r="29" spans="1:49" ht="14.25" customHeight="1">
      <c r="A29" s="16" t="str">
        <f t="shared" si="35"/>
        <v/>
      </c>
      <c r="B29" s="21" t="str">
        <f>IF(F29="","",リレーオーダー用紙!$N$4)</f>
        <v/>
      </c>
      <c r="C29" s="22" t="str">
        <f t="shared" si="30"/>
        <v/>
      </c>
      <c r="D29" s="22" t="str">
        <f t="shared" si="36"/>
        <v/>
      </c>
      <c r="E29" s="89"/>
      <c r="F29" s="90"/>
      <c r="G29" s="90"/>
      <c r="H29" s="90"/>
      <c r="I29" s="90"/>
      <c r="J29" s="42" t="str">
        <f t="shared" si="37"/>
        <v/>
      </c>
      <c r="K29">
        <v>23</v>
      </c>
      <c r="L29" t="str">
        <f>IF(K29&lt;=K$6,VLOOKUP(K29,申込一覧表!Z:AA,2,0),"")</f>
        <v/>
      </c>
      <c r="M29">
        <f>IF(K29&lt;=K$6,VLOOKUP(K29,申込一覧表!Z:AB,3,0),0)</f>
        <v>0</v>
      </c>
      <c r="N29" s="24" t="str">
        <f t="shared" si="11"/>
        <v/>
      </c>
      <c r="O29" t="str">
        <f>IF(K29&lt;=K$6,VLOOKUP(K29,申込一覧表!Z:AG,8,0),"")</f>
        <v/>
      </c>
      <c r="P29" t="str">
        <f>IF(K29&lt;=K$6,VLOOKUP(K29,申込一覧表!Z:AD,5,0),"")</f>
        <v/>
      </c>
      <c r="Q29">
        <f t="shared" si="2"/>
        <v>56</v>
      </c>
      <c r="R29">
        <f t="shared" si="3"/>
        <v>56</v>
      </c>
      <c r="S29">
        <f t="shared" si="4"/>
        <v>28</v>
      </c>
      <c r="T29">
        <f t="shared" si="12"/>
        <v>0</v>
      </c>
      <c r="U29" t="str">
        <f t="shared" si="31"/>
        <v/>
      </c>
      <c r="V29" t="str">
        <f t="shared" si="31"/>
        <v/>
      </c>
      <c r="W29" t="str">
        <f t="shared" si="31"/>
        <v/>
      </c>
      <c r="X29" t="str">
        <f t="shared" si="31"/>
        <v/>
      </c>
      <c r="AC29" t="str">
        <f t="shared" si="32"/>
        <v/>
      </c>
      <c r="AD29" t="str">
        <f t="shared" si="32"/>
        <v/>
      </c>
      <c r="AE29" t="str">
        <f t="shared" si="32"/>
        <v/>
      </c>
      <c r="AF29" t="str">
        <f t="shared" si="32"/>
        <v/>
      </c>
      <c r="AG29">
        <v>23</v>
      </c>
      <c r="AH29" s="106" t="str">
        <f t="shared" si="33"/>
        <v/>
      </c>
      <c r="AI29">
        <f t="shared" si="38"/>
        <v>0</v>
      </c>
      <c r="AJ29">
        <f t="shared" si="34"/>
        <v>0</v>
      </c>
      <c r="AK29">
        <f t="shared" si="34"/>
        <v>0</v>
      </c>
      <c r="AL29">
        <f t="shared" si="34"/>
        <v>0</v>
      </c>
      <c r="AM29">
        <f t="shared" si="34"/>
        <v>0</v>
      </c>
      <c r="AN29">
        <f t="shared" si="34"/>
        <v>0</v>
      </c>
      <c r="AO29">
        <f t="shared" si="34"/>
        <v>0</v>
      </c>
      <c r="AP29">
        <f t="shared" si="34"/>
        <v>0</v>
      </c>
      <c r="AS29" t="str">
        <f t="shared" si="14"/>
        <v/>
      </c>
      <c r="AT29" t="str">
        <f t="shared" si="15"/>
        <v/>
      </c>
      <c r="AU29" t="str">
        <f t="shared" si="16"/>
        <v/>
      </c>
      <c r="AV29" t="str">
        <f t="shared" si="17"/>
        <v/>
      </c>
      <c r="AW29" s="4" t="str">
        <f t="shared" si="18"/>
        <v>999:99.99</v>
      </c>
    </row>
    <row r="30" spans="1:49" ht="14.25" customHeight="1">
      <c r="A30" s="16" t="str">
        <f t="shared" si="35"/>
        <v/>
      </c>
      <c r="B30" s="21" t="str">
        <f>IF(F30="","",リレーオーダー用紙!$N$4)</f>
        <v/>
      </c>
      <c r="C30" s="22" t="str">
        <f t="shared" si="30"/>
        <v/>
      </c>
      <c r="D30" s="22" t="str">
        <f t="shared" si="36"/>
        <v/>
      </c>
      <c r="E30" s="89"/>
      <c r="F30" s="90"/>
      <c r="G30" s="90"/>
      <c r="H30" s="90"/>
      <c r="I30" s="90"/>
      <c r="J30" s="42" t="str">
        <f t="shared" si="37"/>
        <v/>
      </c>
      <c r="K30">
        <v>24</v>
      </c>
      <c r="L30" t="str">
        <f>IF(K30&lt;=K$6,VLOOKUP(K30,申込一覧表!Z:AA,2,0),"")</f>
        <v/>
      </c>
      <c r="M30">
        <f>IF(K30&lt;=K$6,VLOOKUP(K30,申込一覧表!Z:AB,3,0),0)</f>
        <v>0</v>
      </c>
      <c r="N30" s="24" t="str">
        <f t="shared" si="11"/>
        <v/>
      </c>
      <c r="O30" t="str">
        <f>IF(K30&lt;=K$6,VLOOKUP(K30,申込一覧表!Z:AG,8,0),"")</f>
        <v/>
      </c>
      <c r="P30" t="str">
        <f>IF(K30&lt;=K$6,VLOOKUP(K30,申込一覧表!Z:AD,5,0),"")</f>
        <v/>
      </c>
      <c r="Q30">
        <f t="shared" si="2"/>
        <v>56</v>
      </c>
      <c r="R30">
        <f t="shared" si="3"/>
        <v>56</v>
      </c>
      <c r="S30">
        <f t="shared" si="4"/>
        <v>28</v>
      </c>
      <c r="T30">
        <f t="shared" si="12"/>
        <v>0</v>
      </c>
      <c r="U30" t="str">
        <f t="shared" si="31"/>
        <v/>
      </c>
      <c r="V30" t="str">
        <f t="shared" si="31"/>
        <v/>
      </c>
      <c r="W30" t="str">
        <f t="shared" si="31"/>
        <v/>
      </c>
      <c r="X30" t="str">
        <f t="shared" si="31"/>
        <v/>
      </c>
      <c r="AC30" t="str">
        <f t="shared" si="32"/>
        <v/>
      </c>
      <c r="AD30" t="str">
        <f t="shared" si="32"/>
        <v/>
      </c>
      <c r="AE30" t="str">
        <f t="shared" si="32"/>
        <v/>
      </c>
      <c r="AF30" t="str">
        <f t="shared" si="32"/>
        <v/>
      </c>
      <c r="AG30">
        <v>24</v>
      </c>
      <c r="AH30" s="106" t="str">
        <f t="shared" si="33"/>
        <v/>
      </c>
      <c r="AI30">
        <f t="shared" si="38"/>
        <v>0</v>
      </c>
      <c r="AJ30">
        <f t="shared" si="34"/>
        <v>0</v>
      </c>
      <c r="AK30">
        <f t="shared" si="34"/>
        <v>0</v>
      </c>
      <c r="AL30">
        <f t="shared" si="34"/>
        <v>0</v>
      </c>
      <c r="AM30">
        <f t="shared" si="34"/>
        <v>0</v>
      </c>
      <c r="AN30">
        <f t="shared" si="34"/>
        <v>0</v>
      </c>
      <c r="AO30">
        <f t="shared" si="34"/>
        <v>0</v>
      </c>
      <c r="AP30">
        <f t="shared" si="34"/>
        <v>0</v>
      </c>
      <c r="AS30" t="str">
        <f t="shared" si="14"/>
        <v/>
      </c>
      <c r="AT30" t="str">
        <f t="shared" si="15"/>
        <v/>
      </c>
      <c r="AU30" t="str">
        <f t="shared" si="16"/>
        <v/>
      </c>
      <c r="AV30" t="str">
        <f t="shared" si="17"/>
        <v/>
      </c>
      <c r="AW30" s="4" t="str">
        <f t="shared" si="18"/>
        <v>999:99.99</v>
      </c>
    </row>
    <row r="31" spans="1:49" ht="14.25" customHeight="1">
      <c r="A31" s="16" t="str">
        <f t="shared" si="35"/>
        <v/>
      </c>
      <c r="B31" s="21" t="str">
        <f>IF(F31="","",リレーオーダー用紙!$N$4)</f>
        <v/>
      </c>
      <c r="C31" s="22" t="str">
        <f t="shared" si="30"/>
        <v/>
      </c>
      <c r="D31" s="22" t="str">
        <f t="shared" si="36"/>
        <v/>
      </c>
      <c r="E31" s="89"/>
      <c r="F31" s="90"/>
      <c r="G31" s="90"/>
      <c r="H31" s="90"/>
      <c r="I31" s="90"/>
      <c r="J31" s="42" t="str">
        <f t="shared" si="37"/>
        <v/>
      </c>
      <c r="K31">
        <v>25</v>
      </c>
      <c r="L31" t="str">
        <f>IF(K31&lt;=K$6,VLOOKUP(K31,申込一覧表!Z:AA,2,0),"")</f>
        <v/>
      </c>
      <c r="M31">
        <f>IF(K31&lt;=K$6,VLOOKUP(K31,申込一覧表!Z:AB,3,0),0)</f>
        <v>0</v>
      </c>
      <c r="N31" s="24" t="str">
        <f t="shared" si="11"/>
        <v/>
      </c>
      <c r="O31" t="str">
        <f>IF(K31&lt;=K$6,VLOOKUP(K31,申込一覧表!Z:AG,8,0),"")</f>
        <v/>
      </c>
      <c r="P31" t="str">
        <f>IF(K31&lt;=K$6,VLOOKUP(K31,申込一覧表!Z:AD,5,0),"")</f>
        <v/>
      </c>
      <c r="Q31">
        <f t="shared" si="2"/>
        <v>56</v>
      </c>
      <c r="R31">
        <f t="shared" si="3"/>
        <v>56</v>
      </c>
      <c r="S31">
        <f t="shared" si="4"/>
        <v>28</v>
      </c>
      <c r="T31">
        <f t="shared" si="12"/>
        <v>0</v>
      </c>
      <c r="U31" t="str">
        <f t="shared" si="31"/>
        <v/>
      </c>
      <c r="V31" t="str">
        <f t="shared" si="31"/>
        <v/>
      </c>
      <c r="W31" t="str">
        <f t="shared" si="31"/>
        <v/>
      </c>
      <c r="X31" t="str">
        <f t="shared" si="31"/>
        <v/>
      </c>
      <c r="AC31" t="str">
        <f t="shared" si="32"/>
        <v/>
      </c>
      <c r="AD31" t="str">
        <f t="shared" si="32"/>
        <v/>
      </c>
      <c r="AE31" t="str">
        <f t="shared" si="32"/>
        <v/>
      </c>
      <c r="AF31" t="str">
        <f t="shared" si="32"/>
        <v/>
      </c>
      <c r="AG31">
        <v>25</v>
      </c>
      <c r="AH31" s="106" t="str">
        <f t="shared" si="33"/>
        <v/>
      </c>
      <c r="AI31">
        <f t="shared" si="38"/>
        <v>0</v>
      </c>
      <c r="AJ31">
        <f t="shared" si="34"/>
        <v>0</v>
      </c>
      <c r="AK31">
        <f t="shared" si="34"/>
        <v>0</v>
      </c>
      <c r="AL31">
        <f t="shared" si="34"/>
        <v>0</v>
      </c>
      <c r="AM31">
        <f t="shared" si="34"/>
        <v>0</v>
      </c>
      <c r="AN31">
        <f t="shared" si="34"/>
        <v>0</v>
      </c>
      <c r="AO31">
        <f t="shared" si="34"/>
        <v>0</v>
      </c>
      <c r="AP31">
        <f t="shared" si="34"/>
        <v>0</v>
      </c>
      <c r="AS31" t="str">
        <f t="shared" si="14"/>
        <v/>
      </c>
      <c r="AT31" t="str">
        <f t="shared" si="15"/>
        <v/>
      </c>
      <c r="AU31" t="str">
        <f t="shared" si="16"/>
        <v/>
      </c>
      <c r="AV31" t="str">
        <f t="shared" si="17"/>
        <v/>
      </c>
      <c r="AW31" s="4" t="str">
        <f t="shared" si="18"/>
        <v>999:99.99</v>
      </c>
    </row>
    <row r="32" spans="1:49" ht="14.25" customHeight="1">
      <c r="A32" s="25"/>
      <c r="B32" s="26"/>
      <c r="C32" s="105"/>
      <c r="D32" s="27"/>
      <c r="E32" s="28"/>
      <c r="F32" s="29"/>
      <c r="G32" s="29"/>
      <c r="H32" s="29"/>
      <c r="I32" s="29"/>
      <c r="J32" s="29"/>
      <c r="K32">
        <v>26</v>
      </c>
      <c r="L32" t="str">
        <f>IF(K32&lt;=K$6,VLOOKUP(K32,申込一覧表!Z:AA,2,0),"")</f>
        <v/>
      </c>
      <c r="M32">
        <f>IF(K32&lt;=K$6,VLOOKUP(K32,申込一覧表!Z:AB,3,0),0)</f>
        <v>0</v>
      </c>
      <c r="N32" s="24" t="str">
        <f t="shared" si="11"/>
        <v/>
      </c>
      <c r="O32" t="str">
        <f>IF(K32&lt;=K$6,VLOOKUP(K32,申込一覧表!Z:AG,8,0),"")</f>
        <v/>
      </c>
      <c r="P32" t="str">
        <f>IF(K32&lt;=K$6,VLOOKUP(K32,申込一覧表!Z:AD,5,0),"")</f>
        <v/>
      </c>
      <c r="Q32">
        <f t="shared" si="2"/>
        <v>56</v>
      </c>
      <c r="R32">
        <f t="shared" si="3"/>
        <v>56</v>
      </c>
      <c r="S32">
        <f t="shared" si="4"/>
        <v>28</v>
      </c>
      <c r="T32">
        <f t="shared" si="12"/>
        <v>0</v>
      </c>
      <c r="AG32">
        <v>26</v>
      </c>
      <c r="AH32" t="str">
        <f>IF(F32="","",IF(D32&lt;120,"119",IF(D32&lt;160,"120",IF(D32&lt;200,"160",IF(D32&lt;240,"200",IF(D32&lt;280,"240",IF(D32&lt;320,"280","320")))))))</f>
        <v/>
      </c>
      <c r="AI32">
        <f t="shared" ref="AI32:AP32" si="39">SUM(AI25:AI31)</f>
        <v>0</v>
      </c>
      <c r="AJ32">
        <f t="shared" si="39"/>
        <v>0</v>
      </c>
      <c r="AK32">
        <f t="shared" si="39"/>
        <v>0</v>
      </c>
      <c r="AL32">
        <f t="shared" si="39"/>
        <v>0</v>
      </c>
      <c r="AM32">
        <f t="shared" si="39"/>
        <v>0</v>
      </c>
      <c r="AN32">
        <f t="shared" si="39"/>
        <v>0</v>
      </c>
      <c r="AO32">
        <f t="shared" si="39"/>
        <v>0</v>
      </c>
      <c r="AP32">
        <f t="shared" si="39"/>
        <v>0</v>
      </c>
      <c r="AQ32">
        <f>MAX(AI32:AP32)</f>
        <v>0</v>
      </c>
      <c r="AR32">
        <f>SUM(AI32:AP32)</f>
        <v>0</v>
      </c>
      <c r="AS32" t="str">
        <f t="shared" si="14"/>
        <v/>
      </c>
      <c r="AT32" t="str">
        <f t="shared" si="15"/>
        <v/>
      </c>
      <c r="AU32" t="str">
        <f t="shared" si="16"/>
        <v/>
      </c>
      <c r="AV32" t="str">
        <f t="shared" si="17"/>
        <v/>
      </c>
      <c r="AW32" s="4"/>
    </row>
    <row r="33" spans="1:49" s="14" customFormat="1" ht="14.25" customHeight="1">
      <c r="A33" s="30" t="s">
        <v>62</v>
      </c>
      <c r="B33" s="19"/>
      <c r="C33" s="19"/>
      <c r="D33" s="19"/>
      <c r="E33" s="19"/>
      <c r="F33" s="20" t="str">
        <f>IF(AQ41&gt;1,"区分の重複があります!!","")</f>
        <v/>
      </c>
      <c r="G33" s="19"/>
      <c r="H33" s="19"/>
      <c r="I33" s="19"/>
      <c r="K33">
        <v>27</v>
      </c>
      <c r="L33" t="str">
        <f>IF(K33&lt;=K$6,VLOOKUP(K33,申込一覧表!Z:AA,2,0),"")</f>
        <v/>
      </c>
      <c r="M33">
        <f>IF(K33&lt;=K$6,VLOOKUP(K33,申込一覧表!Z:AB,3,0),0)</f>
        <v>0</v>
      </c>
      <c r="N33" s="24" t="str">
        <f t="shared" si="11"/>
        <v/>
      </c>
      <c r="O33" t="str">
        <f>IF(K33&lt;=K$6,VLOOKUP(K33,申込一覧表!Z:AG,8,0),"")</f>
        <v/>
      </c>
      <c r="P33" t="str">
        <f>IF(K33&lt;=K$6,VLOOKUP(K33,申込一覧表!Z:AD,5,0),"")</f>
        <v/>
      </c>
      <c r="Q33">
        <f t="shared" si="2"/>
        <v>56</v>
      </c>
      <c r="R33">
        <f t="shared" si="3"/>
        <v>56</v>
      </c>
      <c r="S33">
        <f t="shared" si="4"/>
        <v>28</v>
      </c>
      <c r="T33">
        <f t="shared" si="12"/>
        <v>0</v>
      </c>
      <c r="U33"/>
      <c r="V33"/>
      <c r="W33"/>
      <c r="X33"/>
      <c r="Y33"/>
      <c r="Z33"/>
      <c r="AA33"/>
      <c r="AB33"/>
      <c r="AC33"/>
      <c r="AD33"/>
      <c r="AE33"/>
      <c r="AF33"/>
      <c r="AG33">
        <v>27</v>
      </c>
      <c r="AS33"/>
      <c r="AT33" t="str">
        <f t="shared" si="15"/>
        <v/>
      </c>
      <c r="AU33" t="str">
        <f t="shared" si="16"/>
        <v/>
      </c>
      <c r="AV33" t="str">
        <f t="shared" si="17"/>
        <v/>
      </c>
      <c r="AW33" s="4"/>
    </row>
    <row r="34" spans="1:49" ht="14.25" customHeight="1">
      <c r="A34" s="16" t="str">
        <f>IF(F34="","",1)</f>
        <v/>
      </c>
      <c r="B34" s="21" t="str">
        <f>IF(F34="","",リレーオーダー用紙!$N$4)</f>
        <v/>
      </c>
      <c r="C34" s="22" t="str">
        <f t="shared" ref="C34:C40" si="40">IF(D34="","",IF(D34&lt;120,119,FLOOR(D34,40)))</f>
        <v/>
      </c>
      <c r="D34" s="22" t="str">
        <f>IF(SUM(U34:X34)=0,"",SUM(U34:X34))</f>
        <v/>
      </c>
      <c r="E34" s="89"/>
      <c r="F34" s="90"/>
      <c r="G34" s="90"/>
      <c r="H34" s="90"/>
      <c r="I34" s="90"/>
      <c r="J34" s="42" t="str">
        <f>IF(COUNTIF(AC34:AF34,"&gt;1")&gt;0,"泳者重複!!","")</f>
        <v/>
      </c>
      <c r="K34">
        <v>28</v>
      </c>
      <c r="L34" t="str">
        <f>IF(K34&lt;=K$6,VLOOKUP(K34,申込一覧表!Z:AA,2,0),"")</f>
        <v/>
      </c>
      <c r="M34">
        <f>IF(K34&lt;=K$6,VLOOKUP(K34,申込一覧表!Z:AB,3,0),0)</f>
        <v>0</v>
      </c>
      <c r="N34" s="24" t="str">
        <f t="shared" si="11"/>
        <v/>
      </c>
      <c r="O34" t="str">
        <f>IF(K34&lt;=K$6,VLOOKUP(K34,申込一覧表!Z:AG,8,0),"")</f>
        <v/>
      </c>
      <c r="P34" t="str">
        <f>IF(K34&lt;=K$6,VLOOKUP(K34,申込一覧表!Z:AD,5,0),"")</f>
        <v/>
      </c>
      <c r="Q34">
        <f t="shared" si="2"/>
        <v>56</v>
      </c>
      <c r="R34">
        <f t="shared" si="3"/>
        <v>56</v>
      </c>
      <c r="S34">
        <f t="shared" si="4"/>
        <v>28</v>
      </c>
      <c r="T34">
        <f t="shared" si="12"/>
        <v>0</v>
      </c>
      <c r="U34" t="str">
        <f t="shared" ref="U34:X40" si="41">IF(F34="","",VLOOKUP(F34,$N$7:$O$87,2,0))</f>
        <v/>
      </c>
      <c r="V34" t="str">
        <f t="shared" si="41"/>
        <v/>
      </c>
      <c r="W34" t="str">
        <f t="shared" si="41"/>
        <v/>
      </c>
      <c r="X34" t="str">
        <f t="shared" si="41"/>
        <v/>
      </c>
      <c r="AC34" t="str">
        <f t="shared" ref="AC34:AF40" si="42">IF(F34="","",VLOOKUP(F34,$N$7:$T$87,5,0))</f>
        <v/>
      </c>
      <c r="AD34" t="str">
        <f t="shared" si="42"/>
        <v/>
      </c>
      <c r="AE34" t="str">
        <f t="shared" si="42"/>
        <v/>
      </c>
      <c r="AF34" t="str">
        <f t="shared" si="42"/>
        <v/>
      </c>
      <c r="AG34">
        <v>28</v>
      </c>
      <c r="AH34" s="106" t="str">
        <f t="shared" ref="AH34:AH40" si="43">C34</f>
        <v/>
      </c>
      <c r="AI34">
        <f>IF(AI$6=$AH34,1,0)</f>
        <v>0</v>
      </c>
      <c r="AJ34">
        <f t="shared" ref="AJ34:AP40" si="44">IF(AJ$6=$AH34,1,0)</f>
        <v>0</v>
      </c>
      <c r="AK34">
        <f t="shared" si="44"/>
        <v>0</v>
      </c>
      <c r="AL34">
        <f t="shared" si="44"/>
        <v>0</v>
      </c>
      <c r="AM34">
        <f t="shared" si="44"/>
        <v>0</v>
      </c>
      <c r="AN34">
        <f t="shared" si="44"/>
        <v>0</v>
      </c>
      <c r="AO34">
        <f t="shared" si="44"/>
        <v>0</v>
      </c>
      <c r="AP34">
        <f t="shared" si="44"/>
        <v>0</v>
      </c>
      <c r="AS34" t="str">
        <f t="shared" si="14"/>
        <v/>
      </c>
      <c r="AT34" t="str">
        <f t="shared" si="15"/>
        <v/>
      </c>
      <c r="AU34" t="str">
        <f t="shared" si="16"/>
        <v/>
      </c>
      <c r="AV34" t="str">
        <f t="shared" si="17"/>
        <v/>
      </c>
      <c r="AW34" s="4" t="str">
        <f t="shared" si="18"/>
        <v>999:99.99</v>
      </c>
    </row>
    <row r="35" spans="1:49" ht="14.25" customHeight="1">
      <c r="A35" s="16" t="str">
        <f t="shared" ref="A35:A40" si="45">IF(F35="","",A34+1)</f>
        <v/>
      </c>
      <c r="B35" s="21" t="str">
        <f>IF(F35="","",リレーオーダー用紙!$N$4)</f>
        <v/>
      </c>
      <c r="C35" s="22" t="str">
        <f t="shared" si="40"/>
        <v/>
      </c>
      <c r="D35" s="22" t="str">
        <f t="shared" ref="D35:D40" si="46">IF(SUM(U35:X35)=0,"",SUM(U35:X35))</f>
        <v/>
      </c>
      <c r="E35" s="89"/>
      <c r="F35" s="90"/>
      <c r="G35" s="90"/>
      <c r="H35" s="90"/>
      <c r="I35" s="90"/>
      <c r="J35" s="42" t="str">
        <f t="shared" ref="J35:J40" si="47">IF(COUNTIF(AC35:AF35,"&gt;1")&gt;0,"泳者重複!!","")</f>
        <v/>
      </c>
      <c r="K35">
        <v>29</v>
      </c>
      <c r="L35" t="str">
        <f>IF(K35&lt;=K$6,VLOOKUP(K35,申込一覧表!Z:AA,2,0),"")</f>
        <v/>
      </c>
      <c r="M35">
        <f>IF(K35&lt;=K$6,VLOOKUP(K35,申込一覧表!Z:AB,3,0),0)</f>
        <v>0</v>
      </c>
      <c r="N35" s="24" t="str">
        <f t="shared" si="11"/>
        <v/>
      </c>
      <c r="O35" t="str">
        <f>IF(K35&lt;=K$6,VLOOKUP(K35,申込一覧表!Z:AG,8,0),"")</f>
        <v/>
      </c>
      <c r="P35" t="str">
        <f>IF(K35&lt;=K$6,VLOOKUP(K35,申込一覧表!Z:AD,5,0),"")</f>
        <v/>
      </c>
      <c r="Q35">
        <f t="shared" si="2"/>
        <v>56</v>
      </c>
      <c r="R35">
        <f t="shared" si="3"/>
        <v>56</v>
      </c>
      <c r="S35">
        <f t="shared" si="4"/>
        <v>28</v>
      </c>
      <c r="T35">
        <f t="shared" si="12"/>
        <v>0</v>
      </c>
      <c r="U35" t="str">
        <f t="shared" si="41"/>
        <v/>
      </c>
      <c r="V35" t="str">
        <f t="shared" si="41"/>
        <v/>
      </c>
      <c r="W35" t="str">
        <f t="shared" si="41"/>
        <v/>
      </c>
      <c r="X35" t="str">
        <f t="shared" si="41"/>
        <v/>
      </c>
      <c r="AC35" t="str">
        <f t="shared" si="42"/>
        <v/>
      </c>
      <c r="AD35" t="str">
        <f t="shared" si="42"/>
        <v/>
      </c>
      <c r="AE35" t="str">
        <f t="shared" si="42"/>
        <v/>
      </c>
      <c r="AF35" t="str">
        <f t="shared" si="42"/>
        <v/>
      </c>
      <c r="AG35">
        <v>29</v>
      </c>
      <c r="AH35" s="106" t="str">
        <f t="shared" si="43"/>
        <v/>
      </c>
      <c r="AI35">
        <f t="shared" ref="AI35:AI40" si="48">IF(AI$6=$AH35,1,0)</f>
        <v>0</v>
      </c>
      <c r="AJ35">
        <f t="shared" si="44"/>
        <v>0</v>
      </c>
      <c r="AK35">
        <f t="shared" si="44"/>
        <v>0</v>
      </c>
      <c r="AL35">
        <f t="shared" si="44"/>
        <v>0</v>
      </c>
      <c r="AM35">
        <f t="shared" si="44"/>
        <v>0</v>
      </c>
      <c r="AN35">
        <f t="shared" si="44"/>
        <v>0</v>
      </c>
      <c r="AO35">
        <f t="shared" si="44"/>
        <v>0</v>
      </c>
      <c r="AP35">
        <f t="shared" si="44"/>
        <v>0</v>
      </c>
      <c r="AS35" t="str">
        <f t="shared" si="14"/>
        <v/>
      </c>
      <c r="AT35" t="str">
        <f t="shared" si="15"/>
        <v/>
      </c>
      <c r="AU35" t="str">
        <f t="shared" si="16"/>
        <v/>
      </c>
      <c r="AV35" t="str">
        <f t="shared" si="17"/>
        <v/>
      </c>
      <c r="AW35" s="4" t="str">
        <f t="shared" si="18"/>
        <v>999:99.99</v>
      </c>
    </row>
    <row r="36" spans="1:49" ht="14.25" customHeight="1">
      <c r="A36" s="16" t="str">
        <f t="shared" si="45"/>
        <v/>
      </c>
      <c r="B36" s="21" t="str">
        <f>IF(F36="","",リレーオーダー用紙!$N$4)</f>
        <v/>
      </c>
      <c r="C36" s="22" t="str">
        <f t="shared" si="40"/>
        <v/>
      </c>
      <c r="D36" s="22" t="str">
        <f t="shared" si="46"/>
        <v/>
      </c>
      <c r="E36" s="89"/>
      <c r="F36" s="90"/>
      <c r="G36" s="90"/>
      <c r="H36" s="90"/>
      <c r="I36" s="90"/>
      <c r="J36" s="42" t="str">
        <f t="shared" si="47"/>
        <v/>
      </c>
      <c r="K36">
        <v>30</v>
      </c>
      <c r="L36" t="str">
        <f>IF(K36&lt;=K$6,VLOOKUP(K36,申込一覧表!Z:AA,2,0),"")</f>
        <v/>
      </c>
      <c r="M36">
        <f>IF(K36&lt;=K$6,VLOOKUP(K36,申込一覧表!Z:AB,3,0),0)</f>
        <v>0</v>
      </c>
      <c r="N36" s="24" t="str">
        <f t="shared" si="11"/>
        <v/>
      </c>
      <c r="O36" t="str">
        <f>IF(K36&lt;=K$6,VLOOKUP(K36,申込一覧表!Z:AG,8,0),"")</f>
        <v/>
      </c>
      <c r="P36" t="str">
        <f>IF(K36&lt;=K$6,VLOOKUP(K36,申込一覧表!Z:AD,5,0),"")</f>
        <v/>
      </c>
      <c r="Q36">
        <f t="shared" si="2"/>
        <v>56</v>
      </c>
      <c r="R36">
        <f t="shared" si="3"/>
        <v>56</v>
      </c>
      <c r="S36">
        <f t="shared" si="4"/>
        <v>28</v>
      </c>
      <c r="T36">
        <f t="shared" si="12"/>
        <v>0</v>
      </c>
      <c r="U36" t="str">
        <f t="shared" si="41"/>
        <v/>
      </c>
      <c r="V36" t="str">
        <f t="shared" si="41"/>
        <v/>
      </c>
      <c r="W36" t="str">
        <f t="shared" si="41"/>
        <v/>
      </c>
      <c r="X36" t="str">
        <f t="shared" si="41"/>
        <v/>
      </c>
      <c r="AC36" t="str">
        <f t="shared" si="42"/>
        <v/>
      </c>
      <c r="AD36" t="str">
        <f t="shared" si="42"/>
        <v/>
      </c>
      <c r="AE36" t="str">
        <f t="shared" si="42"/>
        <v/>
      </c>
      <c r="AF36" t="str">
        <f t="shared" si="42"/>
        <v/>
      </c>
      <c r="AG36">
        <v>30</v>
      </c>
      <c r="AH36" s="106" t="str">
        <f t="shared" si="43"/>
        <v/>
      </c>
      <c r="AI36">
        <f t="shared" si="48"/>
        <v>0</v>
      </c>
      <c r="AJ36">
        <f t="shared" si="44"/>
        <v>0</v>
      </c>
      <c r="AK36">
        <f t="shared" si="44"/>
        <v>0</v>
      </c>
      <c r="AL36">
        <f t="shared" si="44"/>
        <v>0</v>
      </c>
      <c r="AM36">
        <f t="shared" si="44"/>
        <v>0</v>
      </c>
      <c r="AN36">
        <f t="shared" si="44"/>
        <v>0</v>
      </c>
      <c r="AO36">
        <f t="shared" si="44"/>
        <v>0</v>
      </c>
      <c r="AP36">
        <f t="shared" si="44"/>
        <v>0</v>
      </c>
      <c r="AS36" t="str">
        <f t="shared" si="14"/>
        <v/>
      </c>
      <c r="AT36" t="str">
        <f t="shared" si="15"/>
        <v/>
      </c>
      <c r="AU36" t="str">
        <f t="shared" si="16"/>
        <v/>
      </c>
      <c r="AV36" t="str">
        <f t="shared" si="17"/>
        <v/>
      </c>
      <c r="AW36" s="4" t="str">
        <f t="shared" si="18"/>
        <v>999:99.99</v>
      </c>
    </row>
    <row r="37" spans="1:49" ht="14.25" customHeight="1">
      <c r="A37" s="16" t="str">
        <f t="shared" si="45"/>
        <v/>
      </c>
      <c r="B37" s="21" t="str">
        <f>IF(F37="","",リレーオーダー用紙!$N$4)</f>
        <v/>
      </c>
      <c r="C37" s="22" t="str">
        <f t="shared" si="40"/>
        <v/>
      </c>
      <c r="D37" s="22" t="str">
        <f t="shared" si="46"/>
        <v/>
      </c>
      <c r="E37" s="89"/>
      <c r="F37" s="90"/>
      <c r="G37" s="90"/>
      <c r="H37" s="90"/>
      <c r="I37" s="90"/>
      <c r="J37" s="42" t="str">
        <f t="shared" si="47"/>
        <v/>
      </c>
      <c r="K37">
        <v>31</v>
      </c>
      <c r="L37" t="str">
        <f>IF(K37&lt;=K$6,VLOOKUP(K37,申込一覧表!Z:AA,2,0),"")</f>
        <v/>
      </c>
      <c r="M37">
        <f>IF(K37&lt;=K$6,VLOOKUP(K37,申込一覧表!Z:AB,3,0),0)</f>
        <v>0</v>
      </c>
      <c r="N37" s="24" t="str">
        <f t="shared" si="11"/>
        <v/>
      </c>
      <c r="O37" t="str">
        <f>IF(K37&lt;=K$6,VLOOKUP(K37,申込一覧表!Z:AG,8,0),"")</f>
        <v/>
      </c>
      <c r="P37" t="str">
        <f>IF(K37&lt;=K$6,VLOOKUP(K37,申込一覧表!Z:AD,5,0),"")</f>
        <v/>
      </c>
      <c r="Q37">
        <f t="shared" si="2"/>
        <v>56</v>
      </c>
      <c r="R37">
        <f t="shared" si="3"/>
        <v>56</v>
      </c>
      <c r="S37">
        <f t="shared" si="4"/>
        <v>28</v>
      </c>
      <c r="T37">
        <f t="shared" si="12"/>
        <v>0</v>
      </c>
      <c r="U37" t="str">
        <f t="shared" si="41"/>
        <v/>
      </c>
      <c r="V37" t="str">
        <f t="shared" si="41"/>
        <v/>
      </c>
      <c r="W37" t="str">
        <f t="shared" si="41"/>
        <v/>
      </c>
      <c r="X37" t="str">
        <f t="shared" si="41"/>
        <v/>
      </c>
      <c r="AC37" t="str">
        <f t="shared" si="42"/>
        <v/>
      </c>
      <c r="AD37" t="str">
        <f t="shared" si="42"/>
        <v/>
      </c>
      <c r="AE37" t="str">
        <f t="shared" si="42"/>
        <v/>
      </c>
      <c r="AF37" t="str">
        <f t="shared" si="42"/>
        <v/>
      </c>
      <c r="AG37">
        <v>31</v>
      </c>
      <c r="AH37" s="106" t="str">
        <f t="shared" si="43"/>
        <v/>
      </c>
      <c r="AI37">
        <f t="shared" si="48"/>
        <v>0</v>
      </c>
      <c r="AJ37">
        <f t="shared" si="44"/>
        <v>0</v>
      </c>
      <c r="AK37">
        <f t="shared" si="44"/>
        <v>0</v>
      </c>
      <c r="AL37">
        <f t="shared" si="44"/>
        <v>0</v>
      </c>
      <c r="AM37">
        <f t="shared" si="44"/>
        <v>0</v>
      </c>
      <c r="AN37">
        <f t="shared" si="44"/>
        <v>0</v>
      </c>
      <c r="AO37">
        <f t="shared" si="44"/>
        <v>0</v>
      </c>
      <c r="AP37">
        <f t="shared" si="44"/>
        <v>0</v>
      </c>
      <c r="AS37" t="str">
        <f t="shared" si="14"/>
        <v/>
      </c>
      <c r="AT37" t="str">
        <f t="shared" si="15"/>
        <v/>
      </c>
      <c r="AU37" t="str">
        <f t="shared" si="16"/>
        <v/>
      </c>
      <c r="AV37" t="str">
        <f t="shared" si="17"/>
        <v/>
      </c>
      <c r="AW37" s="4" t="str">
        <f t="shared" si="18"/>
        <v>999:99.99</v>
      </c>
    </row>
    <row r="38" spans="1:49" ht="14.25" customHeight="1">
      <c r="A38" s="16" t="str">
        <f t="shared" si="45"/>
        <v/>
      </c>
      <c r="B38" s="21" t="str">
        <f>IF(F38="","",リレーオーダー用紙!$N$4)</f>
        <v/>
      </c>
      <c r="C38" s="22" t="str">
        <f t="shared" si="40"/>
        <v/>
      </c>
      <c r="D38" s="22" t="str">
        <f t="shared" si="46"/>
        <v/>
      </c>
      <c r="E38" s="89"/>
      <c r="F38" s="90"/>
      <c r="G38" s="90"/>
      <c r="H38" s="90"/>
      <c r="I38" s="90"/>
      <c r="J38" s="42" t="str">
        <f t="shared" si="47"/>
        <v/>
      </c>
      <c r="K38">
        <v>32</v>
      </c>
      <c r="L38" t="str">
        <f>IF(K38&lt;=K$6,VLOOKUP(K38,申込一覧表!Z:AA,2,0),"")</f>
        <v/>
      </c>
      <c r="M38">
        <f>IF(K38&lt;=K$6,VLOOKUP(K38,申込一覧表!Z:AB,3,0),0)</f>
        <v>0</v>
      </c>
      <c r="N38" s="24" t="str">
        <f t="shared" si="11"/>
        <v/>
      </c>
      <c r="O38" t="str">
        <f>IF(K38&lt;=K$6,VLOOKUP(K38,申込一覧表!Z:AG,8,0),"")</f>
        <v/>
      </c>
      <c r="P38" t="str">
        <f>IF(K38&lt;=K$6,VLOOKUP(K38,申込一覧表!Z:AD,5,0),"")</f>
        <v/>
      </c>
      <c r="Q38">
        <f t="shared" si="2"/>
        <v>56</v>
      </c>
      <c r="R38">
        <f t="shared" si="3"/>
        <v>56</v>
      </c>
      <c r="S38">
        <f t="shared" si="4"/>
        <v>28</v>
      </c>
      <c r="T38">
        <f t="shared" si="12"/>
        <v>0</v>
      </c>
      <c r="U38" t="str">
        <f t="shared" si="41"/>
        <v/>
      </c>
      <c r="V38" t="str">
        <f t="shared" si="41"/>
        <v/>
      </c>
      <c r="W38" t="str">
        <f t="shared" si="41"/>
        <v/>
      </c>
      <c r="X38" t="str">
        <f t="shared" si="41"/>
        <v/>
      </c>
      <c r="AC38" t="str">
        <f t="shared" si="42"/>
        <v/>
      </c>
      <c r="AD38" t="str">
        <f t="shared" si="42"/>
        <v/>
      </c>
      <c r="AE38" t="str">
        <f t="shared" si="42"/>
        <v/>
      </c>
      <c r="AF38" t="str">
        <f t="shared" si="42"/>
        <v/>
      </c>
      <c r="AG38">
        <v>32</v>
      </c>
      <c r="AH38" s="106" t="str">
        <f t="shared" si="43"/>
        <v/>
      </c>
      <c r="AI38">
        <f t="shared" si="48"/>
        <v>0</v>
      </c>
      <c r="AJ38">
        <f t="shared" si="44"/>
        <v>0</v>
      </c>
      <c r="AK38">
        <f t="shared" si="44"/>
        <v>0</v>
      </c>
      <c r="AL38">
        <f t="shared" si="44"/>
        <v>0</v>
      </c>
      <c r="AM38">
        <f t="shared" si="44"/>
        <v>0</v>
      </c>
      <c r="AN38">
        <f t="shared" si="44"/>
        <v>0</v>
      </c>
      <c r="AO38">
        <f t="shared" si="44"/>
        <v>0</v>
      </c>
      <c r="AP38">
        <f t="shared" si="44"/>
        <v>0</v>
      </c>
      <c r="AS38" t="str">
        <f t="shared" si="14"/>
        <v/>
      </c>
      <c r="AT38" t="str">
        <f t="shared" si="15"/>
        <v/>
      </c>
      <c r="AU38" t="str">
        <f t="shared" si="16"/>
        <v/>
      </c>
      <c r="AV38" t="str">
        <f t="shared" si="17"/>
        <v/>
      </c>
      <c r="AW38" s="4" t="str">
        <f t="shared" si="18"/>
        <v>999:99.99</v>
      </c>
    </row>
    <row r="39" spans="1:49" ht="14.25" customHeight="1">
      <c r="A39" s="16" t="str">
        <f t="shared" si="45"/>
        <v/>
      </c>
      <c r="B39" s="21" t="str">
        <f>IF(F39="","",リレーオーダー用紙!$N$4)</f>
        <v/>
      </c>
      <c r="C39" s="22" t="str">
        <f t="shared" si="40"/>
        <v/>
      </c>
      <c r="D39" s="22" t="str">
        <f t="shared" si="46"/>
        <v/>
      </c>
      <c r="E39" s="89"/>
      <c r="F39" s="90"/>
      <c r="G39" s="90"/>
      <c r="H39" s="90"/>
      <c r="I39" s="90"/>
      <c r="J39" s="42" t="str">
        <f t="shared" si="47"/>
        <v/>
      </c>
      <c r="K39">
        <v>33</v>
      </c>
      <c r="L39" t="str">
        <f>IF(K39&lt;=K$6,VLOOKUP(K39,申込一覧表!Z:AA,2,0),"")</f>
        <v/>
      </c>
      <c r="M39">
        <f>IF(K39&lt;=K$6,VLOOKUP(K39,申込一覧表!Z:AB,3,0),0)</f>
        <v>0</v>
      </c>
      <c r="N39" s="24" t="str">
        <f t="shared" si="11"/>
        <v/>
      </c>
      <c r="O39" t="str">
        <f>IF(K39&lt;=K$6,VLOOKUP(K39,申込一覧表!Z:AG,8,0),"")</f>
        <v/>
      </c>
      <c r="P39" t="str">
        <f>IF(K39&lt;=K$6,VLOOKUP(K39,申込一覧表!Z:AD,5,0),"")</f>
        <v/>
      </c>
      <c r="Q39">
        <f t="shared" ref="Q39:Q70" si="49">COUNTIF($F$7:$I$13,N39)+COUNTIF($F$25:$I$31,N39)</f>
        <v>56</v>
      </c>
      <c r="R39">
        <f t="shared" ref="R39:R70" si="50">COUNTIF($F$16:$I$22,N39)+COUNTIF($F$34:$I$40,N39)</f>
        <v>56</v>
      </c>
      <c r="S39">
        <f t="shared" si="4"/>
        <v>28</v>
      </c>
      <c r="T39">
        <f t="shared" si="12"/>
        <v>0</v>
      </c>
      <c r="U39" t="str">
        <f t="shared" si="41"/>
        <v/>
      </c>
      <c r="V39" t="str">
        <f t="shared" si="41"/>
        <v/>
      </c>
      <c r="W39" t="str">
        <f t="shared" si="41"/>
        <v/>
      </c>
      <c r="X39" t="str">
        <f t="shared" si="41"/>
        <v/>
      </c>
      <c r="AC39" t="str">
        <f t="shared" si="42"/>
        <v/>
      </c>
      <c r="AD39" t="str">
        <f t="shared" si="42"/>
        <v/>
      </c>
      <c r="AE39" t="str">
        <f t="shared" si="42"/>
        <v/>
      </c>
      <c r="AF39" t="str">
        <f t="shared" si="42"/>
        <v/>
      </c>
      <c r="AG39">
        <v>33</v>
      </c>
      <c r="AH39" s="106" t="str">
        <f t="shared" si="43"/>
        <v/>
      </c>
      <c r="AI39">
        <f t="shared" si="48"/>
        <v>0</v>
      </c>
      <c r="AJ39">
        <f t="shared" si="44"/>
        <v>0</v>
      </c>
      <c r="AK39">
        <f t="shared" si="44"/>
        <v>0</v>
      </c>
      <c r="AL39">
        <f t="shared" si="44"/>
        <v>0</v>
      </c>
      <c r="AM39">
        <f t="shared" si="44"/>
        <v>0</v>
      </c>
      <c r="AN39">
        <f t="shared" si="44"/>
        <v>0</v>
      </c>
      <c r="AO39">
        <f t="shared" si="44"/>
        <v>0</v>
      </c>
      <c r="AP39">
        <f t="shared" si="44"/>
        <v>0</v>
      </c>
      <c r="AS39" t="str">
        <f t="shared" si="14"/>
        <v/>
      </c>
      <c r="AT39" t="str">
        <f t="shared" si="15"/>
        <v/>
      </c>
      <c r="AU39" t="str">
        <f t="shared" si="16"/>
        <v/>
      </c>
      <c r="AV39" t="str">
        <f t="shared" si="17"/>
        <v/>
      </c>
      <c r="AW39" s="4" t="str">
        <f t="shared" si="18"/>
        <v>999:99.99</v>
      </c>
    </row>
    <row r="40" spans="1:49" ht="14.25" customHeight="1">
      <c r="A40" s="16" t="str">
        <f t="shared" si="45"/>
        <v/>
      </c>
      <c r="B40" s="21" t="str">
        <f>IF(F40="","",リレーオーダー用紙!$N$4)</f>
        <v/>
      </c>
      <c r="C40" s="22" t="str">
        <f t="shared" si="40"/>
        <v/>
      </c>
      <c r="D40" s="22" t="str">
        <f t="shared" si="46"/>
        <v/>
      </c>
      <c r="E40" s="89"/>
      <c r="F40" s="90"/>
      <c r="G40" s="90"/>
      <c r="H40" s="90"/>
      <c r="I40" s="90"/>
      <c r="J40" s="42" t="str">
        <f t="shared" si="47"/>
        <v/>
      </c>
      <c r="K40">
        <v>34</v>
      </c>
      <c r="L40" t="str">
        <f>IF(K40&lt;=K$6,VLOOKUP(K40,申込一覧表!Z:AA,2,0),"")</f>
        <v/>
      </c>
      <c r="M40">
        <f>IF(K40&lt;=K$6,VLOOKUP(K40,申込一覧表!Z:AB,3,0),0)</f>
        <v>0</v>
      </c>
      <c r="N40" s="24" t="str">
        <f t="shared" si="11"/>
        <v/>
      </c>
      <c r="O40" t="str">
        <f>IF(K40&lt;=K$6,VLOOKUP(K40,申込一覧表!Z:AG,8,0),"")</f>
        <v/>
      </c>
      <c r="P40" t="str">
        <f>IF(K40&lt;=K$6,VLOOKUP(K40,申込一覧表!Z:AD,5,0),"")</f>
        <v/>
      </c>
      <c r="Q40">
        <f t="shared" si="49"/>
        <v>56</v>
      </c>
      <c r="R40">
        <f t="shared" si="50"/>
        <v>56</v>
      </c>
      <c r="S40">
        <f t="shared" si="4"/>
        <v>28</v>
      </c>
      <c r="T40">
        <f t="shared" si="12"/>
        <v>0</v>
      </c>
      <c r="U40" t="str">
        <f t="shared" si="41"/>
        <v/>
      </c>
      <c r="V40" t="str">
        <f t="shared" si="41"/>
        <v/>
      </c>
      <c r="W40" t="str">
        <f t="shared" si="41"/>
        <v/>
      </c>
      <c r="X40" t="str">
        <f t="shared" si="41"/>
        <v/>
      </c>
      <c r="AC40" t="str">
        <f t="shared" si="42"/>
        <v/>
      </c>
      <c r="AD40" t="str">
        <f t="shared" si="42"/>
        <v/>
      </c>
      <c r="AE40" t="str">
        <f t="shared" si="42"/>
        <v/>
      </c>
      <c r="AF40" t="str">
        <f t="shared" si="42"/>
        <v/>
      </c>
      <c r="AG40">
        <v>34</v>
      </c>
      <c r="AH40" s="106" t="str">
        <f t="shared" si="43"/>
        <v/>
      </c>
      <c r="AI40">
        <f t="shared" si="48"/>
        <v>0</v>
      </c>
      <c r="AJ40">
        <f t="shared" si="44"/>
        <v>0</v>
      </c>
      <c r="AK40">
        <f t="shared" si="44"/>
        <v>0</v>
      </c>
      <c r="AL40">
        <f t="shared" si="44"/>
        <v>0</v>
      </c>
      <c r="AM40">
        <f t="shared" si="44"/>
        <v>0</v>
      </c>
      <c r="AN40">
        <f t="shared" si="44"/>
        <v>0</v>
      </c>
      <c r="AO40">
        <f t="shared" si="44"/>
        <v>0</v>
      </c>
      <c r="AP40">
        <f t="shared" si="44"/>
        <v>0</v>
      </c>
      <c r="AS40" t="str">
        <f t="shared" si="14"/>
        <v/>
      </c>
      <c r="AT40" t="str">
        <f t="shared" si="15"/>
        <v/>
      </c>
      <c r="AU40" t="str">
        <f t="shared" si="16"/>
        <v/>
      </c>
      <c r="AV40" t="str">
        <f t="shared" si="17"/>
        <v/>
      </c>
      <c r="AW40" s="4" t="str">
        <f t="shared" si="18"/>
        <v>999:99.99</v>
      </c>
    </row>
    <row r="41" spans="1:49" ht="14.25" customHeight="1">
      <c r="A41" s="25"/>
      <c r="B41" s="26"/>
      <c r="C41" s="105"/>
      <c r="D41" s="27"/>
      <c r="E41" s="28"/>
      <c r="F41" s="29"/>
      <c r="G41" s="29"/>
      <c r="H41" s="29"/>
      <c r="I41" s="29"/>
      <c r="J41" s="29"/>
      <c r="K41">
        <v>35</v>
      </c>
      <c r="L41" t="str">
        <f>IF(K41&lt;=K$6,VLOOKUP(K41,申込一覧表!Z:AA,2,0),"")</f>
        <v/>
      </c>
      <c r="M41">
        <f>IF(K41&lt;=K$6,VLOOKUP(K41,申込一覧表!Z:AB,3,0),0)</f>
        <v>0</v>
      </c>
      <c r="N41" s="24" t="str">
        <f t="shared" si="11"/>
        <v/>
      </c>
      <c r="O41" t="str">
        <f>IF(K41&lt;=K$6,VLOOKUP(K41,申込一覧表!Z:AG,8,0),"")</f>
        <v/>
      </c>
      <c r="P41" t="str">
        <f>IF(K41&lt;=K$6,VLOOKUP(K41,申込一覧表!Z:AD,5,0),"")</f>
        <v/>
      </c>
      <c r="Q41">
        <f t="shared" si="49"/>
        <v>56</v>
      </c>
      <c r="R41">
        <f t="shared" si="50"/>
        <v>56</v>
      </c>
      <c r="S41">
        <f t="shared" si="4"/>
        <v>28</v>
      </c>
      <c r="T41">
        <f t="shared" si="12"/>
        <v>0</v>
      </c>
      <c r="AG41">
        <v>35</v>
      </c>
      <c r="AH41" t="str">
        <f>IF(F41="","",IF(D41&lt;120,"119",IF(D41&lt;160,"120",IF(D41&lt;200,"160",IF(D41&lt;240,"200",IF(D41&lt;280,"240",IF(D41&lt;320,"280","320")))))))</f>
        <v/>
      </c>
      <c r="AI41">
        <f t="shared" ref="AI41:AP41" si="51">SUM(AI34:AI40)</f>
        <v>0</v>
      </c>
      <c r="AJ41">
        <f t="shared" si="51"/>
        <v>0</v>
      </c>
      <c r="AK41">
        <f t="shared" si="51"/>
        <v>0</v>
      </c>
      <c r="AL41">
        <f t="shared" si="51"/>
        <v>0</v>
      </c>
      <c r="AM41">
        <f t="shared" si="51"/>
        <v>0</v>
      </c>
      <c r="AN41">
        <f t="shared" si="51"/>
        <v>0</v>
      </c>
      <c r="AO41">
        <f t="shared" si="51"/>
        <v>0</v>
      </c>
      <c r="AP41">
        <f t="shared" si="51"/>
        <v>0</v>
      </c>
      <c r="AQ41">
        <f>MAX(AI41:AP41)</f>
        <v>0</v>
      </c>
      <c r="AR41">
        <f>SUM(AI41:AP41)</f>
        <v>0</v>
      </c>
      <c r="AS41" t="str">
        <f t="shared" si="14"/>
        <v/>
      </c>
      <c r="AT41" t="str">
        <f t="shared" si="15"/>
        <v/>
      </c>
      <c r="AU41" t="str">
        <f t="shared" si="16"/>
        <v/>
      </c>
      <c r="AV41" t="str">
        <f t="shared" si="17"/>
        <v/>
      </c>
      <c r="AW41" s="4"/>
    </row>
    <row r="42" spans="1:49" s="14" customFormat="1" ht="14.25" customHeight="1">
      <c r="A42" s="30" t="s">
        <v>63</v>
      </c>
      <c r="B42" s="19"/>
      <c r="C42" s="19"/>
      <c r="D42" s="19"/>
      <c r="E42" s="19"/>
      <c r="F42" s="20" t="str">
        <f>IF(AQ50&gt;1,"区分の重複があります!!","")</f>
        <v/>
      </c>
      <c r="G42" s="19"/>
      <c r="H42" s="19"/>
      <c r="I42" s="19"/>
      <c r="K42">
        <v>36</v>
      </c>
      <c r="L42" t="str">
        <f>IF(K42&lt;=K$6,VLOOKUP(K42,申込一覧表!Z:AA,2,0),"")</f>
        <v/>
      </c>
      <c r="M42">
        <f>IF(K42&lt;=K$6,VLOOKUP(K42,申込一覧表!Z:AB,3,0),0)</f>
        <v>0</v>
      </c>
      <c r="N42" s="24" t="str">
        <f t="shared" si="11"/>
        <v/>
      </c>
      <c r="O42" t="str">
        <f>IF(K42&lt;=K$6,VLOOKUP(K42,申込一覧表!Z:AG,8,0),"")</f>
        <v/>
      </c>
      <c r="P42" t="str">
        <f>IF(K42&lt;=K$6,VLOOKUP(K42,申込一覧表!Z:AD,5,0),"")</f>
        <v/>
      </c>
      <c r="Q42">
        <f t="shared" si="49"/>
        <v>56</v>
      </c>
      <c r="R42">
        <f t="shared" si="50"/>
        <v>56</v>
      </c>
      <c r="S42">
        <f t="shared" si="4"/>
        <v>28</v>
      </c>
      <c r="T42">
        <f t="shared" si="12"/>
        <v>0</v>
      </c>
      <c r="U42"/>
      <c r="V42"/>
      <c r="W42"/>
      <c r="X42"/>
      <c r="Y42"/>
      <c r="Z42"/>
      <c r="AA42"/>
      <c r="AB42"/>
      <c r="AC42"/>
      <c r="AD42"/>
      <c r="AE42"/>
      <c r="AF42"/>
      <c r="AG42">
        <v>36</v>
      </c>
      <c r="AS42" t="str">
        <f t="shared" si="14"/>
        <v/>
      </c>
      <c r="AT42" t="str">
        <f t="shared" si="15"/>
        <v/>
      </c>
      <c r="AU42" t="str">
        <f t="shared" si="16"/>
        <v/>
      </c>
      <c r="AV42" t="str">
        <f t="shared" si="17"/>
        <v/>
      </c>
      <c r="AW42" s="4"/>
    </row>
    <row r="43" spans="1:49" ht="14.25" customHeight="1">
      <c r="A43" s="16" t="str">
        <f>IF(F43="","",1)</f>
        <v/>
      </c>
      <c r="B43" s="21" t="str">
        <f>IF(F43="","",リレーオーダー用紙!$N$4)</f>
        <v/>
      </c>
      <c r="C43" s="22" t="str">
        <f t="shared" ref="C43:C49" si="52">IF(D43="","",IF(D43&lt;120,119,FLOOR(D43,40)))</f>
        <v/>
      </c>
      <c r="D43" s="22" t="str">
        <f>IF(SUM(U43:X43)=0,"",SUM(U43:X43))</f>
        <v/>
      </c>
      <c r="E43" s="91"/>
      <c r="F43" s="92"/>
      <c r="G43" s="92"/>
      <c r="H43" s="92"/>
      <c r="I43" s="92"/>
      <c r="J43" s="42" t="str">
        <f>IF(F43="","",IF(SUM(Y43:AB43)&lt;&gt;10,"男女比確認!!",IF(COUNTIF(AC43:AF43,"&gt;1")&gt;0,"泳者重複!!","")))</f>
        <v/>
      </c>
      <c r="K43">
        <v>37</v>
      </c>
      <c r="L43" t="str">
        <f>IF(K43&lt;=K$6,VLOOKUP(K43,申込一覧表!Z:AA,2,0),"")</f>
        <v/>
      </c>
      <c r="M43">
        <f>IF(K43&lt;=K$6,VLOOKUP(K43,申込一覧表!Z:AB,3,0),0)</f>
        <v>0</v>
      </c>
      <c r="N43" s="24" t="str">
        <f t="shared" si="11"/>
        <v/>
      </c>
      <c r="O43" t="str">
        <f>IF(K43&lt;=K$6,VLOOKUP(K43,申込一覧表!Z:AG,8,0),"")</f>
        <v/>
      </c>
      <c r="P43" t="str">
        <f>IF(K43&lt;=K$6,VLOOKUP(K43,申込一覧表!Z:AD,5,0),"")</f>
        <v/>
      </c>
      <c r="Q43">
        <f t="shared" si="49"/>
        <v>56</v>
      </c>
      <c r="R43">
        <f t="shared" si="50"/>
        <v>56</v>
      </c>
      <c r="S43">
        <f t="shared" si="4"/>
        <v>28</v>
      </c>
      <c r="T43">
        <f t="shared" si="12"/>
        <v>0</v>
      </c>
      <c r="U43" t="str">
        <f t="shared" ref="U43:X49" si="53">IF(F43="","",VLOOKUP(F43,$N$7:$O$87,2,0))</f>
        <v/>
      </c>
      <c r="V43" t="str">
        <f t="shared" si="53"/>
        <v/>
      </c>
      <c r="W43" t="str">
        <f t="shared" si="53"/>
        <v/>
      </c>
      <c r="X43" t="str">
        <f t="shared" si="53"/>
        <v/>
      </c>
      <c r="Y43" t="str">
        <f t="shared" ref="Y43:AB49" si="54">IF(F43="","",VLOOKUP(F43,$N$7:$P$87,3,0))</f>
        <v/>
      </c>
      <c r="Z43" t="str">
        <f t="shared" si="54"/>
        <v/>
      </c>
      <c r="AA43" t="str">
        <f t="shared" si="54"/>
        <v/>
      </c>
      <c r="AB43" t="str">
        <f t="shared" si="54"/>
        <v/>
      </c>
      <c r="AC43" t="str">
        <f t="shared" ref="AC43:AF49" si="55">IF(F43="","",VLOOKUP(F43,$N$7:$T$87,6,0))</f>
        <v/>
      </c>
      <c r="AD43" t="str">
        <f t="shared" si="55"/>
        <v/>
      </c>
      <c r="AE43" t="str">
        <f t="shared" si="55"/>
        <v/>
      </c>
      <c r="AF43" t="str">
        <f t="shared" si="55"/>
        <v/>
      </c>
      <c r="AG43">
        <v>37</v>
      </c>
      <c r="AH43" s="106" t="str">
        <f t="shared" ref="AH43:AH49" si="56">C43</f>
        <v/>
      </c>
      <c r="AI43">
        <f>IF(AI$6=$AH43,1,0)</f>
        <v>0</v>
      </c>
      <c r="AJ43">
        <f t="shared" ref="AJ43:AP49" si="57">IF(AJ$6=$AH43,1,0)</f>
        <v>0</v>
      </c>
      <c r="AK43">
        <f t="shared" si="57"/>
        <v>0</v>
      </c>
      <c r="AL43">
        <f t="shared" si="57"/>
        <v>0</v>
      </c>
      <c r="AM43">
        <f t="shared" si="57"/>
        <v>0</v>
      </c>
      <c r="AN43">
        <f t="shared" si="57"/>
        <v>0</v>
      </c>
      <c r="AO43">
        <f t="shared" si="57"/>
        <v>0</v>
      </c>
      <c r="AP43">
        <f t="shared" si="57"/>
        <v>0</v>
      </c>
      <c r="AS43" t="str">
        <f t="shared" si="14"/>
        <v/>
      </c>
      <c r="AT43" t="str">
        <f t="shared" si="15"/>
        <v/>
      </c>
      <c r="AU43" t="str">
        <f t="shared" si="16"/>
        <v/>
      </c>
      <c r="AV43" t="str">
        <f t="shared" si="17"/>
        <v/>
      </c>
      <c r="AW43" s="4" t="str">
        <f t="shared" si="18"/>
        <v>999:99.99</v>
      </c>
    </row>
    <row r="44" spans="1:49" ht="14.25" customHeight="1">
      <c r="A44" s="16" t="str">
        <f t="shared" ref="A44:A49" si="58">IF(F44="","",A43+1)</f>
        <v/>
      </c>
      <c r="B44" s="21" t="str">
        <f>IF(F44="","",リレーオーダー用紙!$N$4)</f>
        <v/>
      </c>
      <c r="C44" s="22" t="str">
        <f t="shared" si="52"/>
        <v/>
      </c>
      <c r="D44" s="22" t="str">
        <f t="shared" ref="D44:D49" si="59">IF(SUM(U44:X44)=0,"",SUM(U44:X44))</f>
        <v/>
      </c>
      <c r="E44" s="91"/>
      <c r="F44" s="92"/>
      <c r="G44" s="92"/>
      <c r="H44" s="92"/>
      <c r="I44" s="92"/>
      <c r="J44" s="42" t="str">
        <f t="shared" ref="J44:J58" si="60">IF(F44="","",IF(SUM(Y44:AB44)&lt;&gt;10,"男女比確認!!",IF(COUNTIF(AC44:AF44,"&gt;1")&gt;0,"泳者重複!!","")))</f>
        <v/>
      </c>
      <c r="K44">
        <v>38</v>
      </c>
      <c r="L44" t="str">
        <f>IF(K44&lt;=K$6,VLOOKUP(K44,申込一覧表!Z:AA,2,0),"")</f>
        <v/>
      </c>
      <c r="M44">
        <f>IF(K44&lt;=K$6,VLOOKUP(K44,申込一覧表!Z:AB,3,0),0)</f>
        <v>0</v>
      </c>
      <c r="N44" s="24" t="str">
        <f t="shared" si="11"/>
        <v/>
      </c>
      <c r="O44" t="str">
        <f>IF(K44&lt;=K$6,VLOOKUP(K44,申込一覧表!Z:AG,8,0),"")</f>
        <v/>
      </c>
      <c r="P44" t="str">
        <f>IF(K44&lt;=K$6,VLOOKUP(K44,申込一覧表!Z:AD,5,0),"")</f>
        <v/>
      </c>
      <c r="Q44">
        <f t="shared" si="49"/>
        <v>56</v>
      </c>
      <c r="R44">
        <f t="shared" si="50"/>
        <v>56</v>
      </c>
      <c r="S44">
        <f t="shared" si="4"/>
        <v>28</v>
      </c>
      <c r="T44">
        <f t="shared" si="12"/>
        <v>0</v>
      </c>
      <c r="U44" t="str">
        <f t="shared" si="53"/>
        <v/>
      </c>
      <c r="V44" t="str">
        <f t="shared" si="53"/>
        <v/>
      </c>
      <c r="W44" t="str">
        <f t="shared" si="53"/>
        <v/>
      </c>
      <c r="X44" t="str">
        <f t="shared" si="53"/>
        <v/>
      </c>
      <c r="Y44" t="str">
        <f t="shared" si="54"/>
        <v/>
      </c>
      <c r="Z44" t="str">
        <f t="shared" si="54"/>
        <v/>
      </c>
      <c r="AA44" t="str">
        <f t="shared" si="54"/>
        <v/>
      </c>
      <c r="AB44" t="str">
        <f t="shared" si="54"/>
        <v/>
      </c>
      <c r="AC44" t="str">
        <f t="shared" si="55"/>
        <v/>
      </c>
      <c r="AD44" t="str">
        <f t="shared" si="55"/>
        <v/>
      </c>
      <c r="AE44" t="str">
        <f t="shared" si="55"/>
        <v/>
      </c>
      <c r="AF44" t="str">
        <f t="shared" si="55"/>
        <v/>
      </c>
      <c r="AG44">
        <v>38</v>
      </c>
      <c r="AH44" s="106" t="str">
        <f t="shared" si="56"/>
        <v/>
      </c>
      <c r="AI44">
        <f t="shared" ref="AI44:AI49" si="61">IF(AI$6=$AH44,1,0)</f>
        <v>0</v>
      </c>
      <c r="AJ44">
        <f t="shared" si="57"/>
        <v>0</v>
      </c>
      <c r="AK44">
        <f t="shared" si="57"/>
        <v>0</v>
      </c>
      <c r="AL44">
        <f t="shared" si="57"/>
        <v>0</v>
      </c>
      <c r="AM44">
        <f t="shared" si="57"/>
        <v>0</v>
      </c>
      <c r="AN44">
        <f t="shared" si="57"/>
        <v>0</v>
      </c>
      <c r="AO44">
        <f t="shared" si="57"/>
        <v>0</v>
      </c>
      <c r="AP44">
        <f t="shared" si="57"/>
        <v>0</v>
      </c>
      <c r="AS44" t="str">
        <f t="shared" si="14"/>
        <v/>
      </c>
      <c r="AT44" t="str">
        <f t="shared" si="15"/>
        <v/>
      </c>
      <c r="AU44" t="str">
        <f t="shared" si="16"/>
        <v/>
      </c>
      <c r="AV44" t="str">
        <f t="shared" si="17"/>
        <v/>
      </c>
      <c r="AW44" s="4" t="str">
        <f t="shared" si="18"/>
        <v>999:99.99</v>
      </c>
    </row>
    <row r="45" spans="1:49" ht="14.25" customHeight="1">
      <c r="A45" s="16" t="str">
        <f t="shared" si="58"/>
        <v/>
      </c>
      <c r="B45" s="21" t="str">
        <f>IF(F45="","",リレーオーダー用紙!$N$4)</f>
        <v/>
      </c>
      <c r="C45" s="22" t="str">
        <f t="shared" si="52"/>
        <v/>
      </c>
      <c r="D45" s="22" t="str">
        <f t="shared" si="59"/>
        <v/>
      </c>
      <c r="E45" s="91"/>
      <c r="F45" s="92"/>
      <c r="G45" s="92"/>
      <c r="H45" s="92"/>
      <c r="I45" s="92"/>
      <c r="J45" s="42" t="str">
        <f t="shared" si="60"/>
        <v/>
      </c>
      <c r="K45">
        <v>39</v>
      </c>
      <c r="L45" t="str">
        <f>IF(K45&lt;=K$6,VLOOKUP(K45,申込一覧表!Z:AA,2,0),"")</f>
        <v/>
      </c>
      <c r="M45">
        <f>IF(K45&lt;=K$6,VLOOKUP(K45,申込一覧表!Z:AB,3,0),0)</f>
        <v>0</v>
      </c>
      <c r="N45" s="24" t="str">
        <f t="shared" si="11"/>
        <v/>
      </c>
      <c r="O45" t="str">
        <f>IF(K45&lt;=K$6,VLOOKUP(K45,申込一覧表!Z:AG,8,0),"")</f>
        <v/>
      </c>
      <c r="P45" t="str">
        <f>IF(K45&lt;=K$6,VLOOKUP(K45,申込一覧表!Z:AD,5,0),"")</f>
        <v/>
      </c>
      <c r="Q45">
        <f t="shared" si="49"/>
        <v>56</v>
      </c>
      <c r="R45">
        <f t="shared" si="50"/>
        <v>56</v>
      </c>
      <c r="S45">
        <f t="shared" si="4"/>
        <v>28</v>
      </c>
      <c r="T45">
        <f t="shared" si="12"/>
        <v>0</v>
      </c>
      <c r="U45" t="str">
        <f t="shared" si="53"/>
        <v/>
      </c>
      <c r="V45" t="str">
        <f t="shared" si="53"/>
        <v/>
      </c>
      <c r="W45" t="str">
        <f t="shared" si="53"/>
        <v/>
      </c>
      <c r="X45" t="str">
        <f t="shared" si="53"/>
        <v/>
      </c>
      <c r="Y45" t="str">
        <f t="shared" si="54"/>
        <v/>
      </c>
      <c r="Z45" t="str">
        <f t="shared" si="54"/>
        <v/>
      </c>
      <c r="AA45" t="str">
        <f t="shared" si="54"/>
        <v/>
      </c>
      <c r="AB45" t="str">
        <f t="shared" si="54"/>
        <v/>
      </c>
      <c r="AC45" t="str">
        <f t="shared" si="55"/>
        <v/>
      </c>
      <c r="AD45" t="str">
        <f t="shared" si="55"/>
        <v/>
      </c>
      <c r="AE45" t="str">
        <f t="shared" si="55"/>
        <v/>
      </c>
      <c r="AF45" t="str">
        <f t="shared" si="55"/>
        <v/>
      </c>
      <c r="AG45">
        <v>39</v>
      </c>
      <c r="AH45" s="106" t="str">
        <f t="shared" si="56"/>
        <v/>
      </c>
      <c r="AI45">
        <f t="shared" si="61"/>
        <v>0</v>
      </c>
      <c r="AJ45">
        <f t="shared" si="57"/>
        <v>0</v>
      </c>
      <c r="AK45">
        <f t="shared" si="57"/>
        <v>0</v>
      </c>
      <c r="AL45">
        <f t="shared" si="57"/>
        <v>0</v>
      </c>
      <c r="AM45">
        <f t="shared" si="57"/>
        <v>0</v>
      </c>
      <c r="AN45">
        <f t="shared" si="57"/>
        <v>0</v>
      </c>
      <c r="AO45">
        <f t="shared" si="57"/>
        <v>0</v>
      </c>
      <c r="AP45">
        <f t="shared" si="57"/>
        <v>0</v>
      </c>
      <c r="AS45" t="str">
        <f t="shared" si="14"/>
        <v/>
      </c>
      <c r="AT45" t="str">
        <f t="shared" si="15"/>
        <v/>
      </c>
      <c r="AU45" t="str">
        <f t="shared" si="16"/>
        <v/>
      </c>
      <c r="AV45" t="str">
        <f t="shared" si="17"/>
        <v/>
      </c>
      <c r="AW45" s="4" t="str">
        <f t="shared" si="18"/>
        <v>999:99.99</v>
      </c>
    </row>
    <row r="46" spans="1:49" ht="14.25" customHeight="1">
      <c r="A46" s="16" t="str">
        <f t="shared" si="58"/>
        <v/>
      </c>
      <c r="B46" s="21" t="str">
        <f>IF(F46="","",リレーオーダー用紙!$N$4)</f>
        <v/>
      </c>
      <c r="C46" s="22" t="str">
        <f t="shared" si="52"/>
        <v/>
      </c>
      <c r="D46" s="22" t="str">
        <f t="shared" si="59"/>
        <v/>
      </c>
      <c r="E46" s="91"/>
      <c r="F46" s="92"/>
      <c r="G46" s="92"/>
      <c r="H46" s="92"/>
      <c r="I46" s="92"/>
      <c r="J46" s="42" t="str">
        <f t="shared" si="60"/>
        <v/>
      </c>
      <c r="K46">
        <v>40</v>
      </c>
      <c r="L46" t="str">
        <f>IF(K46&lt;=K$6,VLOOKUP(K46,申込一覧表!Z:AA,2,0),"")</f>
        <v/>
      </c>
      <c r="M46">
        <f>IF(K46&lt;=K$6,VLOOKUP(K46,申込一覧表!Z:AB,3,0),0)</f>
        <v>0</v>
      </c>
      <c r="N46" s="24" t="str">
        <f t="shared" si="11"/>
        <v/>
      </c>
      <c r="O46" t="str">
        <f>IF(K46&lt;=K$6,VLOOKUP(K46,申込一覧表!Z:AG,8,0),"")</f>
        <v/>
      </c>
      <c r="P46" t="str">
        <f>IF(K46&lt;=K$6,VLOOKUP(K46,申込一覧表!Z:AD,5,0),"")</f>
        <v/>
      </c>
      <c r="Q46">
        <f t="shared" si="49"/>
        <v>56</v>
      </c>
      <c r="R46">
        <f t="shared" si="50"/>
        <v>56</v>
      </c>
      <c r="S46">
        <f t="shared" si="4"/>
        <v>28</v>
      </c>
      <c r="T46">
        <f t="shared" si="12"/>
        <v>0</v>
      </c>
      <c r="U46" t="str">
        <f t="shared" si="53"/>
        <v/>
      </c>
      <c r="V46" t="str">
        <f t="shared" si="53"/>
        <v/>
      </c>
      <c r="W46" t="str">
        <f t="shared" si="53"/>
        <v/>
      </c>
      <c r="X46" t="str">
        <f t="shared" si="53"/>
        <v/>
      </c>
      <c r="Y46" t="str">
        <f t="shared" si="54"/>
        <v/>
      </c>
      <c r="Z46" t="str">
        <f t="shared" si="54"/>
        <v/>
      </c>
      <c r="AA46" t="str">
        <f t="shared" si="54"/>
        <v/>
      </c>
      <c r="AB46" t="str">
        <f t="shared" si="54"/>
        <v/>
      </c>
      <c r="AC46" t="str">
        <f t="shared" si="55"/>
        <v/>
      </c>
      <c r="AD46" t="str">
        <f t="shared" si="55"/>
        <v/>
      </c>
      <c r="AE46" t="str">
        <f t="shared" si="55"/>
        <v/>
      </c>
      <c r="AF46" t="str">
        <f t="shared" si="55"/>
        <v/>
      </c>
      <c r="AG46">
        <v>40</v>
      </c>
      <c r="AH46" s="106" t="str">
        <f t="shared" si="56"/>
        <v/>
      </c>
      <c r="AI46">
        <f t="shared" si="61"/>
        <v>0</v>
      </c>
      <c r="AJ46">
        <f t="shared" si="57"/>
        <v>0</v>
      </c>
      <c r="AK46">
        <f t="shared" si="57"/>
        <v>0</v>
      </c>
      <c r="AL46">
        <f t="shared" si="57"/>
        <v>0</v>
      </c>
      <c r="AM46">
        <f t="shared" si="57"/>
        <v>0</v>
      </c>
      <c r="AN46">
        <f t="shared" si="57"/>
        <v>0</v>
      </c>
      <c r="AO46">
        <f t="shared" si="57"/>
        <v>0</v>
      </c>
      <c r="AP46">
        <f t="shared" si="57"/>
        <v>0</v>
      </c>
      <c r="AS46" t="str">
        <f t="shared" si="14"/>
        <v/>
      </c>
      <c r="AT46" t="str">
        <f t="shared" si="15"/>
        <v/>
      </c>
      <c r="AU46" t="str">
        <f t="shared" si="16"/>
        <v/>
      </c>
      <c r="AV46" t="str">
        <f t="shared" si="17"/>
        <v/>
      </c>
      <c r="AW46" s="4" t="str">
        <f t="shared" si="18"/>
        <v>999:99.99</v>
      </c>
    </row>
    <row r="47" spans="1:49" ht="14.25" customHeight="1">
      <c r="A47" s="16" t="str">
        <f t="shared" si="58"/>
        <v/>
      </c>
      <c r="B47" s="21" t="str">
        <f>IF(F47="","",リレーオーダー用紙!$N$4)</f>
        <v/>
      </c>
      <c r="C47" s="22" t="str">
        <f t="shared" si="52"/>
        <v/>
      </c>
      <c r="D47" s="22" t="str">
        <f t="shared" si="59"/>
        <v/>
      </c>
      <c r="E47" s="91"/>
      <c r="F47" s="92"/>
      <c r="G47" s="92"/>
      <c r="H47" s="92"/>
      <c r="I47" s="92"/>
      <c r="J47" s="42" t="str">
        <f t="shared" si="60"/>
        <v/>
      </c>
      <c r="K47">
        <v>41</v>
      </c>
      <c r="L47" t="str">
        <f>IF(K47&lt;=K$6,VLOOKUP(K47,申込一覧表!Z:AA,2,0),"")</f>
        <v/>
      </c>
      <c r="M47">
        <f>IF(K47&lt;=K$6,VLOOKUP(K47,申込一覧表!Z:AB,3,0),0)</f>
        <v>0</v>
      </c>
      <c r="N47" s="24" t="str">
        <f t="shared" si="11"/>
        <v/>
      </c>
      <c r="O47" t="str">
        <f>IF(K47&lt;=K$6,VLOOKUP(K47,申込一覧表!Z:AG,8,0),"")</f>
        <v/>
      </c>
      <c r="P47" t="str">
        <f>IF(K47&lt;=K$6,VLOOKUP(K47,申込一覧表!Z:AD,5,0),"")</f>
        <v/>
      </c>
      <c r="Q47">
        <f t="shared" si="49"/>
        <v>56</v>
      </c>
      <c r="R47">
        <f t="shared" si="50"/>
        <v>56</v>
      </c>
      <c r="U47" t="str">
        <f t="shared" si="53"/>
        <v/>
      </c>
      <c r="V47" t="str">
        <f t="shared" si="53"/>
        <v/>
      </c>
      <c r="W47" t="str">
        <f t="shared" si="53"/>
        <v/>
      </c>
      <c r="X47" t="str">
        <f t="shared" si="53"/>
        <v/>
      </c>
      <c r="Y47" t="str">
        <f t="shared" si="54"/>
        <v/>
      </c>
      <c r="Z47" t="str">
        <f t="shared" si="54"/>
        <v/>
      </c>
      <c r="AA47" t="str">
        <f t="shared" si="54"/>
        <v/>
      </c>
      <c r="AB47" t="str">
        <f t="shared" si="54"/>
        <v/>
      </c>
      <c r="AC47" t="str">
        <f t="shared" si="55"/>
        <v/>
      </c>
      <c r="AD47" t="str">
        <f t="shared" si="55"/>
        <v/>
      </c>
      <c r="AE47" t="str">
        <f t="shared" si="55"/>
        <v/>
      </c>
      <c r="AF47" t="str">
        <f t="shared" si="55"/>
        <v/>
      </c>
      <c r="AG47">
        <v>41</v>
      </c>
      <c r="AH47" s="106" t="str">
        <f t="shared" si="56"/>
        <v/>
      </c>
      <c r="AI47">
        <f t="shared" si="61"/>
        <v>0</v>
      </c>
      <c r="AJ47">
        <f t="shared" si="57"/>
        <v>0</v>
      </c>
      <c r="AK47">
        <f t="shared" si="57"/>
        <v>0</v>
      </c>
      <c r="AL47">
        <f t="shared" si="57"/>
        <v>0</v>
      </c>
      <c r="AM47">
        <f t="shared" si="57"/>
        <v>0</v>
      </c>
      <c r="AN47">
        <f t="shared" si="57"/>
        <v>0</v>
      </c>
      <c r="AO47">
        <f t="shared" si="57"/>
        <v>0</v>
      </c>
      <c r="AP47">
        <f t="shared" si="57"/>
        <v>0</v>
      </c>
      <c r="AS47" t="str">
        <f t="shared" si="14"/>
        <v/>
      </c>
      <c r="AT47" t="str">
        <f t="shared" si="15"/>
        <v/>
      </c>
      <c r="AU47" t="str">
        <f t="shared" si="16"/>
        <v/>
      </c>
      <c r="AV47" t="str">
        <f t="shared" si="17"/>
        <v/>
      </c>
      <c r="AW47" s="4" t="str">
        <f t="shared" si="18"/>
        <v>999:99.99</v>
      </c>
    </row>
    <row r="48" spans="1:49" ht="14.25" customHeight="1">
      <c r="A48" s="16" t="str">
        <f t="shared" si="58"/>
        <v/>
      </c>
      <c r="B48" s="21" t="str">
        <f>IF(F48="","",リレーオーダー用紙!$N$4)</f>
        <v/>
      </c>
      <c r="C48" s="22" t="str">
        <f t="shared" si="52"/>
        <v/>
      </c>
      <c r="D48" s="22" t="str">
        <f t="shared" si="59"/>
        <v/>
      </c>
      <c r="E48" s="91"/>
      <c r="F48" s="92"/>
      <c r="G48" s="92"/>
      <c r="H48" s="92"/>
      <c r="I48" s="92"/>
      <c r="J48" s="42" t="str">
        <f t="shared" si="60"/>
        <v/>
      </c>
      <c r="K48">
        <v>42</v>
      </c>
      <c r="L48" t="str">
        <f>IF(K48&lt;=K$6,VLOOKUP(K48,申込一覧表!Z:AA,2,0),"")</f>
        <v/>
      </c>
      <c r="M48">
        <f>IF(K48&lt;=K$6,VLOOKUP(K48,申込一覧表!Z:AB,3,0),0)</f>
        <v>0</v>
      </c>
      <c r="N48" s="24" t="str">
        <f t="shared" si="11"/>
        <v/>
      </c>
      <c r="O48" t="str">
        <f>IF(K48&lt;=K$6,VLOOKUP(K48,申込一覧表!Z:AG,8,0),"")</f>
        <v/>
      </c>
      <c r="P48" t="str">
        <f>IF(K48&lt;=K$6,VLOOKUP(K48,申込一覧表!Z:AD,5,0),"")</f>
        <v/>
      </c>
      <c r="Q48">
        <f t="shared" si="49"/>
        <v>56</v>
      </c>
      <c r="R48">
        <f t="shared" si="50"/>
        <v>56</v>
      </c>
      <c r="S48">
        <f t="shared" ref="S48:S86" si="62">COUNTIF($F$43:$I$49,N48)</f>
        <v>28</v>
      </c>
      <c r="T48">
        <f t="shared" si="12"/>
        <v>0</v>
      </c>
      <c r="U48" t="str">
        <f t="shared" si="53"/>
        <v/>
      </c>
      <c r="V48" t="str">
        <f t="shared" si="53"/>
        <v/>
      </c>
      <c r="W48" t="str">
        <f t="shared" si="53"/>
        <v/>
      </c>
      <c r="X48" t="str">
        <f t="shared" si="53"/>
        <v/>
      </c>
      <c r="Y48" t="str">
        <f t="shared" si="54"/>
        <v/>
      </c>
      <c r="Z48" t="str">
        <f t="shared" si="54"/>
        <v/>
      </c>
      <c r="AA48" t="str">
        <f t="shared" si="54"/>
        <v/>
      </c>
      <c r="AB48" t="str">
        <f t="shared" si="54"/>
        <v/>
      </c>
      <c r="AC48" t="str">
        <f t="shared" si="55"/>
        <v/>
      </c>
      <c r="AD48" t="str">
        <f t="shared" si="55"/>
        <v/>
      </c>
      <c r="AE48" t="str">
        <f t="shared" si="55"/>
        <v/>
      </c>
      <c r="AF48" t="str">
        <f t="shared" si="55"/>
        <v/>
      </c>
      <c r="AG48">
        <v>42</v>
      </c>
      <c r="AH48" s="106" t="str">
        <f t="shared" si="56"/>
        <v/>
      </c>
      <c r="AI48">
        <f t="shared" si="61"/>
        <v>0</v>
      </c>
      <c r="AJ48">
        <f t="shared" si="57"/>
        <v>0</v>
      </c>
      <c r="AK48">
        <f t="shared" si="57"/>
        <v>0</v>
      </c>
      <c r="AL48">
        <f t="shared" si="57"/>
        <v>0</v>
      </c>
      <c r="AM48">
        <f t="shared" si="57"/>
        <v>0</v>
      </c>
      <c r="AN48">
        <f t="shared" si="57"/>
        <v>0</v>
      </c>
      <c r="AO48">
        <f t="shared" si="57"/>
        <v>0</v>
      </c>
      <c r="AP48">
        <f t="shared" si="57"/>
        <v>0</v>
      </c>
      <c r="AS48" t="str">
        <f t="shared" si="14"/>
        <v/>
      </c>
      <c r="AT48" t="str">
        <f t="shared" si="15"/>
        <v/>
      </c>
      <c r="AU48" t="str">
        <f t="shared" si="16"/>
        <v/>
      </c>
      <c r="AV48" t="str">
        <f t="shared" si="17"/>
        <v/>
      </c>
      <c r="AW48" s="4" t="str">
        <f t="shared" si="18"/>
        <v>999:99.99</v>
      </c>
    </row>
    <row r="49" spans="1:49" ht="14.25" customHeight="1">
      <c r="A49" s="16" t="str">
        <f t="shared" si="58"/>
        <v/>
      </c>
      <c r="B49" s="21" t="str">
        <f>IF(F49="","",リレーオーダー用紙!$N$4)</f>
        <v/>
      </c>
      <c r="C49" s="22" t="str">
        <f t="shared" si="52"/>
        <v/>
      </c>
      <c r="D49" s="22" t="str">
        <f t="shared" si="59"/>
        <v/>
      </c>
      <c r="E49" s="91"/>
      <c r="F49" s="92"/>
      <c r="G49" s="92"/>
      <c r="H49" s="92"/>
      <c r="I49" s="92"/>
      <c r="J49" s="42" t="str">
        <f t="shared" si="60"/>
        <v/>
      </c>
      <c r="K49">
        <v>43</v>
      </c>
      <c r="L49" t="str">
        <f>IF(K49&lt;=K$6,VLOOKUP(K49,申込一覧表!Z:AA,2,0),"")</f>
        <v/>
      </c>
      <c r="M49">
        <f>IF(K49&lt;=K$6,VLOOKUP(K49,申込一覧表!Z:AB,3,0),0)</f>
        <v>0</v>
      </c>
      <c r="N49" s="24" t="str">
        <f t="shared" si="11"/>
        <v/>
      </c>
      <c r="O49" t="str">
        <f>IF(K49&lt;=K$6,VLOOKUP(K49,申込一覧表!Z:AG,8,0),"")</f>
        <v/>
      </c>
      <c r="P49" t="str">
        <f>IF(K49&lt;=K$6,VLOOKUP(K49,申込一覧表!Z:AD,5,0),"")</f>
        <v/>
      </c>
      <c r="Q49">
        <f t="shared" si="49"/>
        <v>56</v>
      </c>
      <c r="R49">
        <f t="shared" si="50"/>
        <v>56</v>
      </c>
      <c r="S49">
        <f t="shared" si="62"/>
        <v>28</v>
      </c>
      <c r="T49">
        <f t="shared" si="12"/>
        <v>0</v>
      </c>
      <c r="U49" t="str">
        <f t="shared" si="53"/>
        <v/>
      </c>
      <c r="V49" t="str">
        <f t="shared" si="53"/>
        <v/>
      </c>
      <c r="W49" t="str">
        <f t="shared" si="53"/>
        <v/>
      </c>
      <c r="X49" t="str">
        <f t="shared" si="53"/>
        <v/>
      </c>
      <c r="Y49" t="str">
        <f t="shared" si="54"/>
        <v/>
      </c>
      <c r="Z49" t="str">
        <f t="shared" si="54"/>
        <v/>
      </c>
      <c r="AA49" t="str">
        <f t="shared" si="54"/>
        <v/>
      </c>
      <c r="AB49" t="str">
        <f t="shared" si="54"/>
        <v/>
      </c>
      <c r="AC49" t="str">
        <f t="shared" si="55"/>
        <v/>
      </c>
      <c r="AD49" t="str">
        <f t="shared" si="55"/>
        <v/>
      </c>
      <c r="AE49" t="str">
        <f t="shared" si="55"/>
        <v/>
      </c>
      <c r="AF49" t="str">
        <f t="shared" si="55"/>
        <v/>
      </c>
      <c r="AG49">
        <v>43</v>
      </c>
      <c r="AH49" s="106" t="str">
        <f t="shared" si="56"/>
        <v/>
      </c>
      <c r="AI49">
        <f t="shared" si="61"/>
        <v>0</v>
      </c>
      <c r="AJ49">
        <f t="shared" si="57"/>
        <v>0</v>
      </c>
      <c r="AK49">
        <f t="shared" si="57"/>
        <v>0</v>
      </c>
      <c r="AL49">
        <f t="shared" si="57"/>
        <v>0</v>
      </c>
      <c r="AM49">
        <f t="shared" si="57"/>
        <v>0</v>
      </c>
      <c r="AN49">
        <f t="shared" si="57"/>
        <v>0</v>
      </c>
      <c r="AO49">
        <f t="shared" si="57"/>
        <v>0</v>
      </c>
      <c r="AP49">
        <f t="shared" si="57"/>
        <v>0</v>
      </c>
      <c r="AS49" t="str">
        <f t="shared" si="14"/>
        <v/>
      </c>
      <c r="AT49" t="str">
        <f t="shared" si="15"/>
        <v/>
      </c>
      <c r="AU49" t="str">
        <f t="shared" si="16"/>
        <v/>
      </c>
      <c r="AV49" t="str">
        <f t="shared" si="17"/>
        <v/>
      </c>
      <c r="AW49" s="4" t="str">
        <f t="shared" si="18"/>
        <v>999:99.99</v>
      </c>
    </row>
    <row r="50" spans="1:49" ht="14.25" customHeight="1">
      <c r="A50" s="25"/>
      <c r="B50" s="26"/>
      <c r="C50" s="105"/>
      <c r="D50" s="27"/>
      <c r="E50" s="28"/>
      <c r="F50" s="29"/>
      <c r="G50" s="29"/>
      <c r="H50" s="29"/>
      <c r="I50" s="29"/>
      <c r="J50" s="42"/>
      <c r="K50">
        <v>44</v>
      </c>
      <c r="L50" t="str">
        <f>IF(K50&lt;=K$6,VLOOKUP(K50,申込一覧表!Z:AA,2,0),"")</f>
        <v/>
      </c>
      <c r="M50">
        <f>IF(K50&lt;=K$6,VLOOKUP(K50,申込一覧表!Z:AB,3,0),0)</f>
        <v>0</v>
      </c>
      <c r="N50" s="24" t="str">
        <f t="shared" si="11"/>
        <v/>
      </c>
      <c r="O50" t="str">
        <f>IF(K50&lt;=K$6,VLOOKUP(K50,申込一覧表!Z:AG,8,0),"")</f>
        <v/>
      </c>
      <c r="P50" t="str">
        <f>IF(K50&lt;=K$6,VLOOKUP(K50,申込一覧表!Z:AD,5,0),"")</f>
        <v/>
      </c>
      <c r="Q50">
        <f t="shared" si="49"/>
        <v>56</v>
      </c>
      <c r="R50">
        <f t="shared" si="50"/>
        <v>56</v>
      </c>
      <c r="S50">
        <f t="shared" si="62"/>
        <v>28</v>
      </c>
      <c r="T50">
        <f t="shared" si="12"/>
        <v>0</v>
      </c>
      <c r="AG50">
        <v>44</v>
      </c>
      <c r="AH50" t="str">
        <f>IF(F50="","",IF(D50&lt;120,"119",IF(D50&lt;160,"120",IF(D50&lt;200,"160",IF(D50&lt;240,"200",IF(D50&lt;280,"240",IF(D50&lt;320,"280","320")))))))</f>
        <v/>
      </c>
      <c r="AI50">
        <f t="shared" ref="AI50:AP50" si="63">SUM(AI43:AI49)</f>
        <v>0</v>
      </c>
      <c r="AJ50">
        <f t="shared" si="63"/>
        <v>0</v>
      </c>
      <c r="AK50">
        <f t="shared" si="63"/>
        <v>0</v>
      </c>
      <c r="AL50">
        <f t="shared" si="63"/>
        <v>0</v>
      </c>
      <c r="AM50">
        <f t="shared" si="63"/>
        <v>0</v>
      </c>
      <c r="AN50">
        <f t="shared" si="63"/>
        <v>0</v>
      </c>
      <c r="AO50">
        <f t="shared" si="63"/>
        <v>0</v>
      </c>
      <c r="AP50">
        <f t="shared" si="63"/>
        <v>0</v>
      </c>
      <c r="AQ50">
        <f>MAX(AI50:AP50)</f>
        <v>0</v>
      </c>
      <c r="AR50">
        <f>SUM(AI50:AP50)</f>
        <v>0</v>
      </c>
      <c r="AS50" t="str">
        <f t="shared" si="14"/>
        <v/>
      </c>
      <c r="AT50" t="str">
        <f t="shared" si="15"/>
        <v/>
      </c>
      <c r="AU50" t="str">
        <f t="shared" si="16"/>
        <v/>
      </c>
      <c r="AV50" t="str">
        <f t="shared" si="17"/>
        <v/>
      </c>
      <c r="AW50" s="4"/>
    </row>
    <row r="51" spans="1:49" s="14" customFormat="1" ht="14.25" customHeight="1">
      <c r="A51" s="30" t="s">
        <v>64</v>
      </c>
      <c r="B51" s="19"/>
      <c r="C51" s="19"/>
      <c r="D51" s="19"/>
      <c r="E51" s="19"/>
      <c r="F51" s="20" t="str">
        <f>IF(AQ59&gt;1,"区分の重複があります!!","")</f>
        <v/>
      </c>
      <c r="G51" s="19"/>
      <c r="H51" s="19"/>
      <c r="I51" s="19"/>
      <c r="J51" s="42"/>
      <c r="K51">
        <v>45</v>
      </c>
      <c r="L51" t="str">
        <f>IF(K51&lt;=K$6,VLOOKUP(K51,申込一覧表!Z:AA,2,0),"")</f>
        <v/>
      </c>
      <c r="M51">
        <f>IF(K51&lt;=K$6,VLOOKUP(K51,申込一覧表!Z:AB,3,0),0)</f>
        <v>0</v>
      </c>
      <c r="N51" s="24" t="str">
        <f t="shared" si="11"/>
        <v/>
      </c>
      <c r="O51" t="str">
        <f>IF(K51&lt;=K$6,VLOOKUP(K51,申込一覧表!Z:AG,8,0),"")</f>
        <v/>
      </c>
      <c r="P51" t="str">
        <f>IF(K51&lt;=K$6,VLOOKUP(K51,申込一覧表!Z:AD,5,0),"")</f>
        <v/>
      </c>
      <c r="Q51">
        <f t="shared" si="49"/>
        <v>56</v>
      </c>
      <c r="R51">
        <f t="shared" si="50"/>
        <v>56</v>
      </c>
      <c r="S51">
        <f t="shared" si="62"/>
        <v>28</v>
      </c>
      <c r="T51">
        <f t="shared" si="12"/>
        <v>0</v>
      </c>
      <c r="U51"/>
      <c r="V51"/>
      <c r="W51"/>
      <c r="X51"/>
      <c r="Y51"/>
      <c r="Z51"/>
      <c r="AA51"/>
      <c r="AB51"/>
      <c r="AC51"/>
      <c r="AD51"/>
      <c r="AE51"/>
      <c r="AF51"/>
      <c r="AG51">
        <v>45</v>
      </c>
      <c r="AS51" t="str">
        <f t="shared" si="14"/>
        <v/>
      </c>
      <c r="AT51" t="str">
        <f t="shared" si="15"/>
        <v/>
      </c>
      <c r="AU51" t="str">
        <f t="shared" si="16"/>
        <v/>
      </c>
      <c r="AV51" t="str">
        <f t="shared" si="17"/>
        <v/>
      </c>
      <c r="AW51" s="4"/>
    </row>
    <row r="52" spans="1:49" ht="14.25" customHeight="1">
      <c r="A52" s="16" t="str">
        <f>IF(F52="","",1)</f>
        <v/>
      </c>
      <c r="B52" s="21" t="str">
        <f>IF(F52="","",リレーオーダー用紙!$N$4)</f>
        <v/>
      </c>
      <c r="C52" s="22" t="str">
        <f t="shared" ref="C52:C58" si="64">IF(D52="","",IF(D52&lt;120,119,FLOOR(D52,40)))</f>
        <v/>
      </c>
      <c r="D52" s="22" t="str">
        <f>IF(SUM(U52:X52)=0,"",SUM(U52:X52))</f>
        <v/>
      </c>
      <c r="E52" s="91"/>
      <c r="F52" s="92"/>
      <c r="G52" s="92"/>
      <c r="H52" s="92"/>
      <c r="I52" s="92"/>
      <c r="J52" s="42" t="str">
        <f t="shared" si="60"/>
        <v/>
      </c>
      <c r="K52">
        <v>46</v>
      </c>
      <c r="L52" t="str">
        <f>IF(K52&lt;=K$6,VLOOKUP(K52,申込一覧表!Z:AA,2,0),"")</f>
        <v/>
      </c>
      <c r="M52">
        <f>IF(K52&lt;=K$6,VLOOKUP(K52,申込一覧表!Z:AB,3,0),0)</f>
        <v>0</v>
      </c>
      <c r="N52" s="24" t="str">
        <f t="shared" si="11"/>
        <v/>
      </c>
      <c r="O52" t="str">
        <f>IF(K52&lt;=K$6,VLOOKUP(K52,申込一覧表!Z:AG,8,0),"")</f>
        <v/>
      </c>
      <c r="P52" t="str">
        <f>IF(K52&lt;=K$6,VLOOKUP(K52,申込一覧表!Z:AD,5,0),"")</f>
        <v/>
      </c>
      <c r="Q52">
        <f t="shared" si="49"/>
        <v>56</v>
      </c>
      <c r="R52">
        <f t="shared" si="50"/>
        <v>56</v>
      </c>
      <c r="S52">
        <f t="shared" si="62"/>
        <v>28</v>
      </c>
      <c r="T52">
        <f t="shared" si="12"/>
        <v>0</v>
      </c>
      <c r="U52" t="str">
        <f t="shared" ref="U52:X58" si="65">IF(F52="","",VLOOKUP(F52,$N$7:$O$87,2,0))</f>
        <v/>
      </c>
      <c r="V52" t="str">
        <f t="shared" si="65"/>
        <v/>
      </c>
      <c r="W52" t="str">
        <f t="shared" si="65"/>
        <v/>
      </c>
      <c r="X52" t="str">
        <f t="shared" si="65"/>
        <v/>
      </c>
      <c r="Y52" t="str">
        <f t="shared" ref="Y52:AB58" si="66">IF(F52="","",VLOOKUP(F52,$N$7:$P$87,3,0))</f>
        <v/>
      </c>
      <c r="Z52" t="str">
        <f t="shared" si="66"/>
        <v/>
      </c>
      <c r="AA52" t="str">
        <f t="shared" si="66"/>
        <v/>
      </c>
      <c r="AB52" t="str">
        <f t="shared" si="66"/>
        <v/>
      </c>
      <c r="AC52" t="str">
        <f t="shared" ref="AC52:AF58" si="67">IF(F52="","",VLOOKUP(F52,$N$7:$T$87,7,0))</f>
        <v/>
      </c>
      <c r="AD52" t="str">
        <f t="shared" si="67"/>
        <v/>
      </c>
      <c r="AE52" t="str">
        <f t="shared" si="67"/>
        <v/>
      </c>
      <c r="AF52" t="str">
        <f t="shared" si="67"/>
        <v/>
      </c>
      <c r="AG52">
        <v>46</v>
      </c>
      <c r="AH52" s="106" t="str">
        <f t="shared" ref="AH52:AH58" si="68">C52</f>
        <v/>
      </c>
      <c r="AI52">
        <f>IF(AI$6=$AH52,1,0)</f>
        <v>0</v>
      </c>
      <c r="AJ52">
        <f t="shared" ref="AJ52:AP58" si="69">IF(AJ$6=$AH52,1,0)</f>
        <v>0</v>
      </c>
      <c r="AK52">
        <f t="shared" si="69"/>
        <v>0</v>
      </c>
      <c r="AL52">
        <f t="shared" si="69"/>
        <v>0</v>
      </c>
      <c r="AM52">
        <f t="shared" si="69"/>
        <v>0</v>
      </c>
      <c r="AN52">
        <f t="shared" si="69"/>
        <v>0</v>
      </c>
      <c r="AO52">
        <f t="shared" si="69"/>
        <v>0</v>
      </c>
      <c r="AP52">
        <f t="shared" si="69"/>
        <v>0</v>
      </c>
      <c r="AS52" t="str">
        <f t="shared" si="14"/>
        <v/>
      </c>
      <c r="AT52" t="str">
        <f t="shared" si="15"/>
        <v/>
      </c>
      <c r="AU52" t="str">
        <f t="shared" si="16"/>
        <v/>
      </c>
      <c r="AV52" t="str">
        <f t="shared" si="17"/>
        <v/>
      </c>
      <c r="AW52" s="4" t="str">
        <f t="shared" si="18"/>
        <v>999:99.99</v>
      </c>
    </row>
    <row r="53" spans="1:49" ht="14.25" customHeight="1">
      <c r="A53" s="16" t="str">
        <f t="shared" ref="A53:A58" si="70">IF(F53="","",A52+1)</f>
        <v/>
      </c>
      <c r="B53" s="21" t="str">
        <f>IF(F53="","",リレーオーダー用紙!$N$4)</f>
        <v/>
      </c>
      <c r="C53" s="22" t="str">
        <f t="shared" si="64"/>
        <v/>
      </c>
      <c r="D53" s="22" t="str">
        <f t="shared" ref="D53:D58" si="71">IF(SUM(U53:X53)=0,"",SUM(U53:X53))</f>
        <v/>
      </c>
      <c r="E53" s="91"/>
      <c r="F53" s="92"/>
      <c r="G53" s="92"/>
      <c r="H53" s="92"/>
      <c r="I53" s="92"/>
      <c r="J53" s="42" t="str">
        <f t="shared" si="60"/>
        <v/>
      </c>
      <c r="K53">
        <v>47</v>
      </c>
      <c r="L53" t="str">
        <f>IF(K53&lt;=K$6,VLOOKUP(K53,申込一覧表!Z:AA,2,0),"")</f>
        <v/>
      </c>
      <c r="M53">
        <f>IF(K53&lt;=K$6,VLOOKUP(K53,申込一覧表!Z:AB,3,0),0)</f>
        <v>0</v>
      </c>
      <c r="N53" s="24" t="str">
        <f t="shared" si="11"/>
        <v/>
      </c>
      <c r="O53" t="str">
        <f>IF(K53&lt;=K$6,VLOOKUP(K53,申込一覧表!Z:AG,8,0),"")</f>
        <v/>
      </c>
      <c r="P53" t="str">
        <f>IF(K53&lt;=K$6,VLOOKUP(K53,申込一覧表!Z:AD,5,0),"")</f>
        <v/>
      </c>
      <c r="Q53">
        <f t="shared" si="49"/>
        <v>56</v>
      </c>
      <c r="R53">
        <f t="shared" si="50"/>
        <v>56</v>
      </c>
      <c r="S53">
        <f t="shared" si="62"/>
        <v>28</v>
      </c>
      <c r="T53">
        <f t="shared" si="12"/>
        <v>0</v>
      </c>
      <c r="U53" t="str">
        <f t="shared" si="65"/>
        <v/>
      </c>
      <c r="V53" t="str">
        <f t="shared" si="65"/>
        <v/>
      </c>
      <c r="W53" t="str">
        <f t="shared" si="65"/>
        <v/>
      </c>
      <c r="X53" t="str">
        <f t="shared" si="65"/>
        <v/>
      </c>
      <c r="Y53" t="str">
        <f t="shared" si="66"/>
        <v/>
      </c>
      <c r="Z53" t="str">
        <f t="shared" si="66"/>
        <v/>
      </c>
      <c r="AA53" t="str">
        <f t="shared" si="66"/>
        <v/>
      </c>
      <c r="AB53" t="str">
        <f t="shared" si="66"/>
        <v/>
      </c>
      <c r="AC53" t="str">
        <f t="shared" si="67"/>
        <v/>
      </c>
      <c r="AD53" t="str">
        <f t="shared" si="67"/>
        <v/>
      </c>
      <c r="AE53" t="str">
        <f t="shared" si="67"/>
        <v/>
      </c>
      <c r="AF53" t="str">
        <f t="shared" si="67"/>
        <v/>
      </c>
      <c r="AG53">
        <v>47</v>
      </c>
      <c r="AH53" s="106" t="str">
        <f t="shared" si="68"/>
        <v/>
      </c>
      <c r="AI53">
        <f t="shared" ref="AI53:AI58" si="72">IF(AI$6=$AH53,1,0)</f>
        <v>0</v>
      </c>
      <c r="AJ53">
        <f t="shared" si="69"/>
        <v>0</v>
      </c>
      <c r="AK53">
        <f t="shared" si="69"/>
        <v>0</v>
      </c>
      <c r="AL53">
        <f t="shared" si="69"/>
        <v>0</v>
      </c>
      <c r="AM53">
        <f t="shared" si="69"/>
        <v>0</v>
      </c>
      <c r="AN53">
        <f t="shared" si="69"/>
        <v>0</v>
      </c>
      <c r="AO53">
        <f t="shared" si="69"/>
        <v>0</v>
      </c>
      <c r="AP53">
        <f t="shared" si="69"/>
        <v>0</v>
      </c>
      <c r="AS53" t="str">
        <f t="shared" si="14"/>
        <v/>
      </c>
      <c r="AT53" t="str">
        <f t="shared" si="15"/>
        <v/>
      </c>
      <c r="AU53" t="str">
        <f t="shared" si="16"/>
        <v/>
      </c>
      <c r="AV53" t="str">
        <f t="shared" si="17"/>
        <v/>
      </c>
      <c r="AW53" s="4" t="str">
        <f t="shared" si="18"/>
        <v>999:99.99</v>
      </c>
    </row>
    <row r="54" spans="1:49" ht="14.25" customHeight="1">
      <c r="A54" s="16" t="str">
        <f t="shared" si="70"/>
        <v/>
      </c>
      <c r="B54" s="21" t="str">
        <f>IF(F54="","",リレーオーダー用紙!$N$4)</f>
        <v/>
      </c>
      <c r="C54" s="22" t="str">
        <f t="shared" si="64"/>
        <v/>
      </c>
      <c r="D54" s="22" t="str">
        <f t="shared" si="71"/>
        <v/>
      </c>
      <c r="E54" s="91"/>
      <c r="F54" s="92"/>
      <c r="G54" s="92"/>
      <c r="H54" s="92"/>
      <c r="I54" s="92"/>
      <c r="J54" s="42" t="str">
        <f t="shared" si="60"/>
        <v/>
      </c>
      <c r="K54">
        <v>48</v>
      </c>
      <c r="L54" t="str">
        <f>IF(K54&lt;=K$6,VLOOKUP(K54,申込一覧表!Z:AA,2,0),"")</f>
        <v/>
      </c>
      <c r="M54">
        <f>IF(K54&lt;=K$6,VLOOKUP(K54,申込一覧表!Z:AB,3,0),0)</f>
        <v>0</v>
      </c>
      <c r="N54" s="24" t="str">
        <f t="shared" si="11"/>
        <v/>
      </c>
      <c r="O54" t="str">
        <f>IF(K54&lt;=K$6,VLOOKUP(K54,申込一覧表!Z:AG,8,0),"")</f>
        <v/>
      </c>
      <c r="P54" t="str">
        <f>IF(K54&lt;=K$6,VLOOKUP(K54,申込一覧表!Z:AD,5,0),"")</f>
        <v/>
      </c>
      <c r="Q54">
        <f t="shared" si="49"/>
        <v>56</v>
      </c>
      <c r="R54">
        <f t="shared" si="50"/>
        <v>56</v>
      </c>
      <c r="S54">
        <f t="shared" si="62"/>
        <v>28</v>
      </c>
      <c r="T54">
        <f t="shared" si="12"/>
        <v>0</v>
      </c>
      <c r="U54" t="str">
        <f t="shared" si="65"/>
        <v/>
      </c>
      <c r="V54" t="str">
        <f t="shared" si="65"/>
        <v/>
      </c>
      <c r="W54" t="str">
        <f t="shared" si="65"/>
        <v/>
      </c>
      <c r="X54" t="str">
        <f t="shared" si="65"/>
        <v/>
      </c>
      <c r="Y54" t="str">
        <f t="shared" si="66"/>
        <v/>
      </c>
      <c r="Z54" t="str">
        <f t="shared" si="66"/>
        <v/>
      </c>
      <c r="AA54" t="str">
        <f t="shared" si="66"/>
        <v/>
      </c>
      <c r="AB54" t="str">
        <f t="shared" si="66"/>
        <v/>
      </c>
      <c r="AC54" t="str">
        <f t="shared" si="67"/>
        <v/>
      </c>
      <c r="AD54" t="str">
        <f t="shared" si="67"/>
        <v/>
      </c>
      <c r="AE54" t="str">
        <f t="shared" si="67"/>
        <v/>
      </c>
      <c r="AF54" t="str">
        <f t="shared" si="67"/>
        <v/>
      </c>
      <c r="AG54">
        <v>48</v>
      </c>
      <c r="AH54" s="106" t="str">
        <f t="shared" si="68"/>
        <v/>
      </c>
      <c r="AI54">
        <f t="shared" si="72"/>
        <v>0</v>
      </c>
      <c r="AJ54">
        <f t="shared" si="69"/>
        <v>0</v>
      </c>
      <c r="AK54">
        <f t="shared" si="69"/>
        <v>0</v>
      </c>
      <c r="AL54">
        <f t="shared" si="69"/>
        <v>0</v>
      </c>
      <c r="AM54">
        <f t="shared" si="69"/>
        <v>0</v>
      </c>
      <c r="AN54">
        <f t="shared" si="69"/>
        <v>0</v>
      </c>
      <c r="AO54">
        <f t="shared" si="69"/>
        <v>0</v>
      </c>
      <c r="AP54">
        <f t="shared" si="69"/>
        <v>0</v>
      </c>
      <c r="AS54" t="str">
        <f t="shared" si="14"/>
        <v/>
      </c>
      <c r="AT54" t="str">
        <f t="shared" si="15"/>
        <v/>
      </c>
      <c r="AU54" t="str">
        <f t="shared" si="16"/>
        <v/>
      </c>
      <c r="AV54" t="str">
        <f t="shared" si="17"/>
        <v/>
      </c>
      <c r="AW54" s="4" t="str">
        <f t="shared" si="18"/>
        <v>999:99.99</v>
      </c>
    </row>
    <row r="55" spans="1:49" ht="14.25" customHeight="1">
      <c r="A55" s="16" t="str">
        <f t="shared" si="70"/>
        <v/>
      </c>
      <c r="B55" s="21" t="str">
        <f>IF(F55="","",リレーオーダー用紙!$N$4)</f>
        <v/>
      </c>
      <c r="C55" s="22" t="str">
        <f t="shared" si="64"/>
        <v/>
      </c>
      <c r="D55" s="22" t="str">
        <f t="shared" si="71"/>
        <v/>
      </c>
      <c r="E55" s="91"/>
      <c r="F55" s="92"/>
      <c r="G55" s="92"/>
      <c r="H55" s="92"/>
      <c r="I55" s="92"/>
      <c r="J55" s="42" t="str">
        <f t="shared" si="60"/>
        <v/>
      </c>
      <c r="K55">
        <v>49</v>
      </c>
      <c r="L55" t="str">
        <f>IF(K55&lt;=K$6,VLOOKUP(K55,申込一覧表!Z:AA,2,0),"")</f>
        <v/>
      </c>
      <c r="M55">
        <f>IF(K55&lt;=K$6,VLOOKUP(K55,申込一覧表!Z:AB,3,0),0)</f>
        <v>0</v>
      </c>
      <c r="N55" s="24" t="str">
        <f t="shared" si="11"/>
        <v/>
      </c>
      <c r="O55" t="str">
        <f>IF(K55&lt;=K$6,VLOOKUP(K55,申込一覧表!Z:AG,8,0),"")</f>
        <v/>
      </c>
      <c r="P55" t="str">
        <f>IF(K55&lt;=K$6,VLOOKUP(K55,申込一覧表!Z:AD,5,0),"")</f>
        <v/>
      </c>
      <c r="Q55">
        <f t="shared" si="49"/>
        <v>56</v>
      </c>
      <c r="R55">
        <f t="shared" si="50"/>
        <v>56</v>
      </c>
      <c r="S55">
        <f t="shared" si="62"/>
        <v>28</v>
      </c>
      <c r="T55">
        <f t="shared" si="12"/>
        <v>0</v>
      </c>
      <c r="U55" t="str">
        <f t="shared" si="65"/>
        <v/>
      </c>
      <c r="V55" t="str">
        <f t="shared" si="65"/>
        <v/>
      </c>
      <c r="W55" t="str">
        <f t="shared" si="65"/>
        <v/>
      </c>
      <c r="X55" t="str">
        <f t="shared" si="65"/>
        <v/>
      </c>
      <c r="Y55" t="str">
        <f t="shared" si="66"/>
        <v/>
      </c>
      <c r="Z55" t="str">
        <f t="shared" si="66"/>
        <v/>
      </c>
      <c r="AA55" t="str">
        <f t="shared" si="66"/>
        <v/>
      </c>
      <c r="AB55" t="str">
        <f t="shared" si="66"/>
        <v/>
      </c>
      <c r="AC55" t="str">
        <f t="shared" si="67"/>
        <v/>
      </c>
      <c r="AD55" t="str">
        <f t="shared" si="67"/>
        <v/>
      </c>
      <c r="AE55" t="str">
        <f t="shared" si="67"/>
        <v/>
      </c>
      <c r="AF55" t="str">
        <f t="shared" si="67"/>
        <v/>
      </c>
      <c r="AG55">
        <v>49</v>
      </c>
      <c r="AH55" s="106" t="str">
        <f t="shared" si="68"/>
        <v/>
      </c>
      <c r="AI55">
        <f t="shared" si="72"/>
        <v>0</v>
      </c>
      <c r="AJ55">
        <f t="shared" si="69"/>
        <v>0</v>
      </c>
      <c r="AK55">
        <f t="shared" si="69"/>
        <v>0</v>
      </c>
      <c r="AL55">
        <f t="shared" si="69"/>
        <v>0</v>
      </c>
      <c r="AM55">
        <f t="shared" si="69"/>
        <v>0</v>
      </c>
      <c r="AN55">
        <f t="shared" si="69"/>
        <v>0</v>
      </c>
      <c r="AO55">
        <f t="shared" si="69"/>
        <v>0</v>
      </c>
      <c r="AP55">
        <f t="shared" si="69"/>
        <v>0</v>
      </c>
      <c r="AS55" t="str">
        <f t="shared" si="14"/>
        <v/>
      </c>
      <c r="AT55" t="str">
        <f t="shared" si="15"/>
        <v/>
      </c>
      <c r="AU55" t="str">
        <f t="shared" si="16"/>
        <v/>
      </c>
      <c r="AV55" t="str">
        <f t="shared" si="17"/>
        <v/>
      </c>
      <c r="AW55" s="4" t="str">
        <f t="shared" si="18"/>
        <v>999:99.99</v>
      </c>
    </row>
    <row r="56" spans="1:49" ht="14.25" customHeight="1">
      <c r="A56" s="16" t="str">
        <f t="shared" si="70"/>
        <v/>
      </c>
      <c r="B56" s="21" t="str">
        <f>IF(F56="","",リレーオーダー用紙!$N$4)</f>
        <v/>
      </c>
      <c r="C56" s="22" t="str">
        <f t="shared" si="64"/>
        <v/>
      </c>
      <c r="D56" s="22" t="str">
        <f t="shared" si="71"/>
        <v/>
      </c>
      <c r="E56" s="91"/>
      <c r="F56" s="92"/>
      <c r="G56" s="92"/>
      <c r="H56" s="92"/>
      <c r="I56" s="92"/>
      <c r="J56" s="42" t="str">
        <f t="shared" si="60"/>
        <v/>
      </c>
      <c r="K56">
        <v>50</v>
      </c>
      <c r="L56" t="str">
        <f>IF(K56&lt;=K$6,VLOOKUP(K56,申込一覧表!Z:AA,2,0),"")</f>
        <v/>
      </c>
      <c r="M56">
        <f>IF(K56&lt;=K$6,VLOOKUP(K56,申込一覧表!Z:AB,3,0),0)</f>
        <v>0</v>
      </c>
      <c r="N56" s="24" t="str">
        <f t="shared" si="11"/>
        <v/>
      </c>
      <c r="O56" t="str">
        <f>IF(K56&lt;=K$6,VLOOKUP(K56,申込一覧表!Z:AG,8,0),"")</f>
        <v/>
      </c>
      <c r="P56" t="str">
        <f>IF(K56&lt;=K$6,VLOOKUP(K56,申込一覧表!Z:AD,5,0),"")</f>
        <v/>
      </c>
      <c r="Q56">
        <f t="shared" si="49"/>
        <v>56</v>
      </c>
      <c r="R56">
        <f t="shared" si="50"/>
        <v>56</v>
      </c>
      <c r="S56">
        <f t="shared" si="62"/>
        <v>28</v>
      </c>
      <c r="T56">
        <f t="shared" si="12"/>
        <v>0</v>
      </c>
      <c r="U56" t="str">
        <f t="shared" si="65"/>
        <v/>
      </c>
      <c r="V56" t="str">
        <f t="shared" si="65"/>
        <v/>
      </c>
      <c r="W56" t="str">
        <f t="shared" si="65"/>
        <v/>
      </c>
      <c r="X56" t="str">
        <f t="shared" si="65"/>
        <v/>
      </c>
      <c r="Y56" t="str">
        <f t="shared" si="66"/>
        <v/>
      </c>
      <c r="Z56" t="str">
        <f t="shared" si="66"/>
        <v/>
      </c>
      <c r="AA56" t="str">
        <f t="shared" si="66"/>
        <v/>
      </c>
      <c r="AB56" t="str">
        <f t="shared" si="66"/>
        <v/>
      </c>
      <c r="AC56" t="str">
        <f t="shared" si="67"/>
        <v/>
      </c>
      <c r="AD56" t="str">
        <f t="shared" si="67"/>
        <v/>
      </c>
      <c r="AE56" t="str">
        <f t="shared" si="67"/>
        <v/>
      </c>
      <c r="AF56" t="str">
        <f t="shared" si="67"/>
        <v/>
      </c>
      <c r="AG56">
        <v>50</v>
      </c>
      <c r="AH56" s="106" t="str">
        <f t="shared" si="68"/>
        <v/>
      </c>
      <c r="AI56">
        <f t="shared" si="72"/>
        <v>0</v>
      </c>
      <c r="AJ56">
        <f t="shared" si="69"/>
        <v>0</v>
      </c>
      <c r="AK56">
        <f t="shared" si="69"/>
        <v>0</v>
      </c>
      <c r="AL56">
        <f t="shared" si="69"/>
        <v>0</v>
      </c>
      <c r="AM56">
        <f t="shared" si="69"/>
        <v>0</v>
      </c>
      <c r="AN56">
        <f t="shared" si="69"/>
        <v>0</v>
      </c>
      <c r="AO56">
        <f t="shared" si="69"/>
        <v>0</v>
      </c>
      <c r="AP56">
        <f t="shared" si="69"/>
        <v>0</v>
      </c>
      <c r="AS56" t="str">
        <f t="shared" si="14"/>
        <v/>
      </c>
      <c r="AT56" t="str">
        <f t="shared" si="15"/>
        <v/>
      </c>
      <c r="AU56" t="str">
        <f t="shared" si="16"/>
        <v/>
      </c>
      <c r="AV56" t="str">
        <f t="shared" si="17"/>
        <v/>
      </c>
      <c r="AW56" s="4" t="str">
        <f t="shared" si="18"/>
        <v>999:99.99</v>
      </c>
    </row>
    <row r="57" spans="1:49" ht="14.25" customHeight="1">
      <c r="A57" s="16" t="str">
        <f t="shared" si="70"/>
        <v/>
      </c>
      <c r="B57" s="21" t="str">
        <f>IF(F57="","",リレーオーダー用紙!$N$4)</f>
        <v/>
      </c>
      <c r="C57" s="22" t="str">
        <f t="shared" si="64"/>
        <v/>
      </c>
      <c r="D57" s="22" t="str">
        <f t="shared" si="71"/>
        <v/>
      </c>
      <c r="E57" s="91"/>
      <c r="F57" s="92"/>
      <c r="G57" s="92"/>
      <c r="H57" s="92"/>
      <c r="I57" s="92"/>
      <c r="J57" s="42" t="str">
        <f t="shared" si="60"/>
        <v/>
      </c>
      <c r="K57">
        <v>51</v>
      </c>
      <c r="L57" t="str">
        <f>IF(K57&lt;=K$6,VLOOKUP(K57,申込一覧表!Z:AA,2,0),"")</f>
        <v/>
      </c>
      <c r="M57">
        <f>IF(K57&lt;=K$6,VLOOKUP(K57,申込一覧表!Z:AB,3,0),0)</f>
        <v>0</v>
      </c>
      <c r="N57" s="24" t="str">
        <f t="shared" si="11"/>
        <v/>
      </c>
      <c r="O57" t="str">
        <f>IF(K57&lt;=K$6,VLOOKUP(K57,申込一覧表!Z:AG,8,0),"")</f>
        <v/>
      </c>
      <c r="P57" t="str">
        <f>IF(K57&lt;=K$6,VLOOKUP(K57,申込一覧表!Z:AD,5,0),"")</f>
        <v/>
      </c>
      <c r="Q57">
        <f t="shared" si="49"/>
        <v>56</v>
      </c>
      <c r="R57">
        <f t="shared" si="50"/>
        <v>56</v>
      </c>
      <c r="S57">
        <f t="shared" si="62"/>
        <v>28</v>
      </c>
      <c r="T57">
        <f t="shared" si="12"/>
        <v>0</v>
      </c>
      <c r="U57" t="str">
        <f t="shared" si="65"/>
        <v/>
      </c>
      <c r="V57" t="str">
        <f t="shared" si="65"/>
        <v/>
      </c>
      <c r="W57" t="str">
        <f t="shared" si="65"/>
        <v/>
      </c>
      <c r="X57" t="str">
        <f t="shared" si="65"/>
        <v/>
      </c>
      <c r="Y57" t="str">
        <f t="shared" si="66"/>
        <v/>
      </c>
      <c r="Z57" t="str">
        <f t="shared" si="66"/>
        <v/>
      </c>
      <c r="AA57" t="str">
        <f t="shared" si="66"/>
        <v/>
      </c>
      <c r="AB57" t="str">
        <f t="shared" si="66"/>
        <v/>
      </c>
      <c r="AC57" t="str">
        <f t="shared" si="67"/>
        <v/>
      </c>
      <c r="AD57" t="str">
        <f t="shared" si="67"/>
        <v/>
      </c>
      <c r="AE57" t="str">
        <f t="shared" si="67"/>
        <v/>
      </c>
      <c r="AF57" t="str">
        <f t="shared" si="67"/>
        <v/>
      </c>
      <c r="AG57">
        <v>51</v>
      </c>
      <c r="AH57" s="106" t="str">
        <f t="shared" si="68"/>
        <v/>
      </c>
      <c r="AI57">
        <f t="shared" si="72"/>
        <v>0</v>
      </c>
      <c r="AJ57">
        <f t="shared" si="69"/>
        <v>0</v>
      </c>
      <c r="AK57">
        <f t="shared" si="69"/>
        <v>0</v>
      </c>
      <c r="AL57">
        <f t="shared" si="69"/>
        <v>0</v>
      </c>
      <c r="AM57">
        <f t="shared" si="69"/>
        <v>0</v>
      </c>
      <c r="AN57">
        <f t="shared" si="69"/>
        <v>0</v>
      </c>
      <c r="AO57">
        <f t="shared" si="69"/>
        <v>0</v>
      </c>
      <c r="AP57">
        <f t="shared" si="69"/>
        <v>0</v>
      </c>
      <c r="AS57" t="str">
        <f t="shared" si="14"/>
        <v/>
      </c>
      <c r="AT57" t="str">
        <f t="shared" si="15"/>
        <v/>
      </c>
      <c r="AU57" t="str">
        <f t="shared" si="16"/>
        <v/>
      </c>
      <c r="AV57" t="str">
        <f t="shared" si="17"/>
        <v/>
      </c>
      <c r="AW57" s="4" t="str">
        <f t="shared" si="18"/>
        <v>999:99.99</v>
      </c>
    </row>
    <row r="58" spans="1:49" ht="14.25" customHeight="1">
      <c r="A58" s="16" t="str">
        <f t="shared" si="70"/>
        <v/>
      </c>
      <c r="B58" s="21" t="str">
        <f>IF(F58="","",リレーオーダー用紙!$N$4)</f>
        <v/>
      </c>
      <c r="C58" s="22" t="str">
        <f t="shared" si="64"/>
        <v/>
      </c>
      <c r="D58" s="22" t="str">
        <f t="shared" si="71"/>
        <v/>
      </c>
      <c r="E58" s="91"/>
      <c r="F58" s="92"/>
      <c r="G58" s="92"/>
      <c r="H58" s="92"/>
      <c r="I58" s="92"/>
      <c r="J58" s="42" t="str">
        <f t="shared" si="60"/>
        <v/>
      </c>
      <c r="K58">
        <v>52</v>
      </c>
      <c r="L58" t="str">
        <f>IF(K58&lt;=K$6,VLOOKUP(K58,申込一覧表!Z:AA,2,0),"")</f>
        <v/>
      </c>
      <c r="M58">
        <f>IF(K58&lt;=K$6,VLOOKUP(K58,申込一覧表!Z:AB,3,0),0)</f>
        <v>0</v>
      </c>
      <c r="N58" s="24" t="str">
        <f t="shared" si="11"/>
        <v/>
      </c>
      <c r="O58" t="str">
        <f>IF(K58&lt;=K$6,VLOOKUP(K58,申込一覧表!Z:AG,8,0),"")</f>
        <v/>
      </c>
      <c r="P58" t="str">
        <f>IF(K58&lt;=K$6,VLOOKUP(K58,申込一覧表!Z:AD,5,0),"")</f>
        <v/>
      </c>
      <c r="Q58">
        <f t="shared" si="49"/>
        <v>56</v>
      </c>
      <c r="R58">
        <f t="shared" si="50"/>
        <v>56</v>
      </c>
      <c r="S58">
        <f t="shared" si="62"/>
        <v>28</v>
      </c>
      <c r="T58">
        <f t="shared" si="12"/>
        <v>0</v>
      </c>
      <c r="U58" t="str">
        <f t="shared" si="65"/>
        <v/>
      </c>
      <c r="V58" t="str">
        <f t="shared" si="65"/>
        <v/>
      </c>
      <c r="W58" t="str">
        <f t="shared" si="65"/>
        <v/>
      </c>
      <c r="X58" t="str">
        <f t="shared" si="65"/>
        <v/>
      </c>
      <c r="Y58" t="str">
        <f t="shared" si="66"/>
        <v/>
      </c>
      <c r="Z58" t="str">
        <f t="shared" si="66"/>
        <v/>
      </c>
      <c r="AA58" t="str">
        <f t="shared" si="66"/>
        <v/>
      </c>
      <c r="AB58" t="str">
        <f t="shared" si="66"/>
        <v/>
      </c>
      <c r="AC58" t="str">
        <f t="shared" si="67"/>
        <v/>
      </c>
      <c r="AD58" t="str">
        <f t="shared" si="67"/>
        <v/>
      </c>
      <c r="AE58" t="str">
        <f t="shared" si="67"/>
        <v/>
      </c>
      <c r="AF58" t="str">
        <f t="shared" si="67"/>
        <v/>
      </c>
      <c r="AG58">
        <v>52</v>
      </c>
      <c r="AH58" s="106" t="str">
        <f t="shared" si="68"/>
        <v/>
      </c>
      <c r="AI58">
        <f t="shared" si="72"/>
        <v>0</v>
      </c>
      <c r="AJ58">
        <f t="shared" si="69"/>
        <v>0</v>
      </c>
      <c r="AK58">
        <f t="shared" si="69"/>
        <v>0</v>
      </c>
      <c r="AL58">
        <f t="shared" si="69"/>
        <v>0</v>
      </c>
      <c r="AM58">
        <f t="shared" si="69"/>
        <v>0</v>
      </c>
      <c r="AN58">
        <f t="shared" si="69"/>
        <v>0</v>
      </c>
      <c r="AO58">
        <f t="shared" si="69"/>
        <v>0</v>
      </c>
      <c r="AP58">
        <f t="shared" si="69"/>
        <v>0</v>
      </c>
      <c r="AS58" t="str">
        <f t="shared" si="14"/>
        <v/>
      </c>
      <c r="AT58" t="str">
        <f t="shared" si="15"/>
        <v/>
      </c>
      <c r="AU58" t="str">
        <f t="shared" si="16"/>
        <v/>
      </c>
      <c r="AV58" t="str">
        <f t="shared" si="17"/>
        <v/>
      </c>
      <c r="AW58" s="4" t="str">
        <f t="shared" si="18"/>
        <v>999:99.99</v>
      </c>
    </row>
    <row r="59" spans="1:49" ht="14.25" customHeight="1">
      <c r="K59">
        <v>53</v>
      </c>
      <c r="L59" t="str">
        <f>IF(K59&lt;=K$6,VLOOKUP(K59,申込一覧表!Z:AA,2,0),"")</f>
        <v/>
      </c>
      <c r="M59">
        <f>IF(K59&lt;=K$6,VLOOKUP(K59,申込一覧表!Z:AB,3,0),0)</f>
        <v>0</v>
      </c>
      <c r="N59" s="24" t="str">
        <f t="shared" si="11"/>
        <v/>
      </c>
      <c r="O59" t="str">
        <f>IF(K59&lt;=K$6,VLOOKUP(K59,申込一覧表!Z:AG,8,0),"")</f>
        <v/>
      </c>
      <c r="P59" t="str">
        <f>IF(K59&lt;=K$6,VLOOKUP(K59,申込一覧表!Z:AD,5,0),"")</f>
        <v/>
      </c>
      <c r="Q59">
        <f t="shared" si="49"/>
        <v>56</v>
      </c>
      <c r="R59">
        <f t="shared" si="50"/>
        <v>56</v>
      </c>
      <c r="S59">
        <f t="shared" si="62"/>
        <v>28</v>
      </c>
      <c r="T59">
        <f t="shared" si="12"/>
        <v>0</v>
      </c>
      <c r="AG59">
        <v>53</v>
      </c>
      <c r="AH59" t="str">
        <f>IF(F59="","",IF(D59&lt;120,"119",IF(D59&lt;160,"120",IF(D59&lt;200,"160",IF(D59&lt;240,"200",IF(D59&lt;280,"240",IF(D59&lt;320,"280","320")))))))</f>
        <v/>
      </c>
      <c r="AI59">
        <f t="shared" ref="AI59:AP59" si="73">SUM(AI52:AI58)</f>
        <v>0</v>
      </c>
      <c r="AJ59">
        <f t="shared" si="73"/>
        <v>0</v>
      </c>
      <c r="AK59">
        <f t="shared" si="73"/>
        <v>0</v>
      </c>
      <c r="AL59">
        <f t="shared" si="73"/>
        <v>0</v>
      </c>
      <c r="AM59">
        <f t="shared" si="73"/>
        <v>0</v>
      </c>
      <c r="AN59">
        <f t="shared" si="73"/>
        <v>0</v>
      </c>
      <c r="AO59">
        <f t="shared" si="73"/>
        <v>0</v>
      </c>
      <c r="AP59">
        <f t="shared" si="73"/>
        <v>0</v>
      </c>
      <c r="AQ59">
        <f>MAX(AI59:AP59)</f>
        <v>0</v>
      </c>
      <c r="AR59">
        <f>SUM(AI59:AP59)</f>
        <v>0</v>
      </c>
      <c r="AV59" t="str">
        <f t="shared" si="17"/>
        <v/>
      </c>
    </row>
    <row r="60" spans="1:49" ht="14.25" customHeight="1">
      <c r="K60">
        <v>54</v>
      </c>
      <c r="L60" t="str">
        <f>IF(K60&lt;=K$6,VLOOKUP(K60,申込一覧表!Z:AA,2,0),"")</f>
        <v/>
      </c>
      <c r="M60">
        <f>IF(K60&lt;=K$6,VLOOKUP(K60,申込一覧表!Z:AB,3,0),0)</f>
        <v>0</v>
      </c>
      <c r="N60" s="24" t="str">
        <f t="shared" si="11"/>
        <v/>
      </c>
      <c r="O60" t="str">
        <f>IF(K60&lt;=K$6,VLOOKUP(K60,申込一覧表!Z:AG,8,0),"")</f>
        <v/>
      </c>
      <c r="P60" t="str">
        <f>IF(K60&lt;=K$6,VLOOKUP(K60,申込一覧表!Z:AD,5,0),"")</f>
        <v/>
      </c>
      <c r="Q60">
        <f t="shared" si="49"/>
        <v>56</v>
      </c>
      <c r="R60">
        <f t="shared" si="50"/>
        <v>56</v>
      </c>
      <c r="S60">
        <f t="shared" si="62"/>
        <v>28</v>
      </c>
      <c r="T60">
        <f t="shared" si="12"/>
        <v>0</v>
      </c>
      <c r="AG60">
        <v>54</v>
      </c>
    </row>
    <row r="61" spans="1:49" ht="14.25" customHeight="1">
      <c r="K61">
        <v>55</v>
      </c>
      <c r="L61" t="str">
        <f>IF(K61&lt;=K$6,VLOOKUP(K61,申込一覧表!Z:AA,2,0),"")</f>
        <v/>
      </c>
      <c r="M61">
        <f>IF(K61&lt;=K$6,VLOOKUP(K61,申込一覧表!Z:AB,3,0),0)</f>
        <v>0</v>
      </c>
      <c r="N61" s="24" t="str">
        <f t="shared" si="11"/>
        <v/>
      </c>
      <c r="O61" t="str">
        <f>IF(K61&lt;=K$6,VLOOKUP(K61,申込一覧表!Z:AG,8,0),"")</f>
        <v/>
      </c>
      <c r="P61" t="str">
        <f>IF(K61&lt;=K$6,VLOOKUP(K61,申込一覧表!Z:AD,5,0),"")</f>
        <v/>
      </c>
      <c r="Q61">
        <f t="shared" si="49"/>
        <v>56</v>
      </c>
      <c r="R61">
        <f t="shared" si="50"/>
        <v>56</v>
      </c>
      <c r="S61">
        <f t="shared" si="62"/>
        <v>28</v>
      </c>
      <c r="T61">
        <f t="shared" si="12"/>
        <v>0</v>
      </c>
      <c r="AG61">
        <v>55</v>
      </c>
    </row>
    <row r="62" spans="1:49" ht="14.25" customHeight="1">
      <c r="K62">
        <v>56</v>
      </c>
      <c r="L62" t="str">
        <f>IF(K62&lt;=K$6,VLOOKUP(K62,申込一覧表!Z:AA,2,0),"")</f>
        <v/>
      </c>
      <c r="M62">
        <f>IF(K62&lt;=K$6,VLOOKUP(K62,申込一覧表!Z:AB,3,0),0)</f>
        <v>0</v>
      </c>
      <c r="N62" s="24" t="str">
        <f t="shared" si="11"/>
        <v/>
      </c>
      <c r="O62" t="str">
        <f>IF(K62&lt;=K$6,VLOOKUP(K62,申込一覧表!Z:AG,8,0),"")</f>
        <v/>
      </c>
      <c r="P62" t="str">
        <f>IF(K62&lt;=K$6,VLOOKUP(K62,申込一覧表!Z:AD,5,0),"")</f>
        <v/>
      </c>
      <c r="Q62">
        <f t="shared" si="49"/>
        <v>56</v>
      </c>
      <c r="R62">
        <f t="shared" si="50"/>
        <v>56</v>
      </c>
      <c r="S62">
        <f t="shared" si="62"/>
        <v>28</v>
      </c>
      <c r="T62">
        <f t="shared" si="12"/>
        <v>0</v>
      </c>
      <c r="AG62">
        <v>56</v>
      </c>
    </row>
    <row r="63" spans="1:49" ht="14.25" customHeight="1">
      <c r="K63">
        <v>57</v>
      </c>
      <c r="L63" t="str">
        <f>IF(K63&lt;=K$6,VLOOKUP(K63,申込一覧表!Z:AA,2,0),"")</f>
        <v/>
      </c>
      <c r="M63">
        <f>IF(K63&lt;=K$6,VLOOKUP(K63,申込一覧表!Z:AB,3,0),0)</f>
        <v>0</v>
      </c>
      <c r="N63" s="24" t="str">
        <f t="shared" si="11"/>
        <v/>
      </c>
      <c r="O63" t="str">
        <f>IF(K63&lt;=K$6,VLOOKUP(K63,申込一覧表!Z:AG,8,0),"")</f>
        <v/>
      </c>
      <c r="P63" t="str">
        <f>IF(K63&lt;=K$6,VLOOKUP(K63,申込一覧表!Z:AD,5,0),"")</f>
        <v/>
      </c>
      <c r="Q63">
        <f t="shared" si="49"/>
        <v>56</v>
      </c>
      <c r="R63">
        <f t="shared" si="50"/>
        <v>56</v>
      </c>
      <c r="S63">
        <f t="shared" si="62"/>
        <v>28</v>
      </c>
      <c r="T63">
        <f t="shared" si="12"/>
        <v>0</v>
      </c>
      <c r="AG63">
        <v>57</v>
      </c>
    </row>
    <row r="64" spans="1:49" ht="14.25" customHeight="1">
      <c r="K64">
        <v>58</v>
      </c>
      <c r="L64" t="str">
        <f>IF(K64&lt;=K$6,VLOOKUP(K64,申込一覧表!Z:AA,2,0),"")</f>
        <v/>
      </c>
      <c r="M64">
        <f>IF(K64&lt;=K$6,VLOOKUP(K64,申込一覧表!Z:AB,3,0),0)</f>
        <v>0</v>
      </c>
      <c r="N64" s="24" t="str">
        <f t="shared" si="11"/>
        <v/>
      </c>
      <c r="O64" t="str">
        <f>IF(K64&lt;=K$6,VLOOKUP(K64,申込一覧表!Z:AG,8,0),"")</f>
        <v/>
      </c>
      <c r="P64" t="str">
        <f>IF(K64&lt;=K$6,VLOOKUP(K64,申込一覧表!Z:AD,5,0),"")</f>
        <v/>
      </c>
      <c r="Q64">
        <f t="shared" si="49"/>
        <v>56</v>
      </c>
      <c r="R64">
        <f t="shared" si="50"/>
        <v>56</v>
      </c>
      <c r="S64">
        <f t="shared" si="62"/>
        <v>28</v>
      </c>
      <c r="T64">
        <f t="shared" si="12"/>
        <v>0</v>
      </c>
      <c r="AG64">
        <v>58</v>
      </c>
    </row>
    <row r="65" spans="11:33" ht="14.25" customHeight="1">
      <c r="K65">
        <v>59</v>
      </c>
      <c r="L65" t="str">
        <f>IF(K65&lt;=K$6,VLOOKUP(K65,申込一覧表!Z:AA,2,0),"")</f>
        <v/>
      </c>
      <c r="M65">
        <f>IF(K65&lt;=K$6,VLOOKUP(K65,申込一覧表!Z:AB,3,0),0)</f>
        <v>0</v>
      </c>
      <c r="N65" s="24" t="str">
        <f t="shared" si="11"/>
        <v/>
      </c>
      <c r="O65" t="str">
        <f>IF(K65&lt;=K$6,VLOOKUP(K65,申込一覧表!Z:AG,8,0),"")</f>
        <v/>
      </c>
      <c r="P65" t="str">
        <f>IF(K65&lt;=K$6,VLOOKUP(K65,申込一覧表!Z:AD,5,0),"")</f>
        <v/>
      </c>
      <c r="Q65">
        <f t="shared" si="49"/>
        <v>56</v>
      </c>
      <c r="R65">
        <f t="shared" si="50"/>
        <v>56</v>
      </c>
      <c r="S65">
        <f t="shared" si="62"/>
        <v>28</v>
      </c>
      <c r="T65">
        <f t="shared" si="12"/>
        <v>0</v>
      </c>
      <c r="AG65">
        <v>59</v>
      </c>
    </row>
    <row r="66" spans="11:33" ht="14.25" customHeight="1">
      <c r="K66">
        <v>60</v>
      </c>
      <c r="L66" t="str">
        <f>IF(K66&lt;=K$6,VLOOKUP(K66,申込一覧表!Z:AA,2,0),"")</f>
        <v/>
      </c>
      <c r="M66">
        <f>IF(K66&lt;=K$6,VLOOKUP(K66,申込一覧表!Z:AB,3,0),0)</f>
        <v>0</v>
      </c>
      <c r="N66" s="24" t="str">
        <f t="shared" si="11"/>
        <v/>
      </c>
      <c r="O66" t="str">
        <f>IF(K66&lt;=K$6,VLOOKUP(K66,申込一覧表!Z:AG,8,0),"")</f>
        <v/>
      </c>
      <c r="P66" t="str">
        <f>IF(K66&lt;=K$6,VLOOKUP(K66,申込一覧表!Z:AD,5,0),"")</f>
        <v/>
      </c>
      <c r="Q66">
        <f t="shared" si="49"/>
        <v>56</v>
      </c>
      <c r="R66">
        <f t="shared" si="50"/>
        <v>56</v>
      </c>
      <c r="S66">
        <f t="shared" si="62"/>
        <v>28</v>
      </c>
      <c r="T66">
        <f t="shared" si="12"/>
        <v>0</v>
      </c>
      <c r="AG66">
        <v>60</v>
      </c>
    </row>
    <row r="67" spans="11:33" ht="14.25" customHeight="1">
      <c r="K67">
        <v>61</v>
      </c>
      <c r="L67" t="str">
        <f>IF(K67&lt;=K$6,VLOOKUP(K67,申込一覧表!Z:AA,2,0),"")</f>
        <v/>
      </c>
      <c r="M67">
        <f>IF(K67&lt;=K$6,VLOOKUP(K67,申込一覧表!Z:AB,3,0),0)</f>
        <v>0</v>
      </c>
      <c r="N67" s="24" t="str">
        <f t="shared" si="11"/>
        <v/>
      </c>
      <c r="O67" t="str">
        <f>IF(K67&lt;=K$6,VLOOKUP(K67,申込一覧表!Z:AG,8,0),"")</f>
        <v/>
      </c>
      <c r="P67" t="str">
        <f>IF(K67&lt;=K$6,VLOOKUP(K67,申込一覧表!Z:AD,5,0),"")</f>
        <v/>
      </c>
      <c r="Q67">
        <f t="shared" si="49"/>
        <v>56</v>
      </c>
      <c r="R67">
        <f t="shared" si="50"/>
        <v>56</v>
      </c>
      <c r="S67">
        <f t="shared" si="62"/>
        <v>28</v>
      </c>
      <c r="T67">
        <f t="shared" si="12"/>
        <v>0</v>
      </c>
      <c r="AG67">
        <v>61</v>
      </c>
    </row>
    <row r="68" spans="11:33" ht="14.25" customHeight="1">
      <c r="K68">
        <v>62</v>
      </c>
      <c r="L68" t="str">
        <f>IF(K68&lt;=K$6,VLOOKUP(K68,申込一覧表!Z:AA,2,0),"")</f>
        <v/>
      </c>
      <c r="M68">
        <f>IF(K68&lt;=K$6,VLOOKUP(K68,申込一覧表!Z:AB,3,0),0)</f>
        <v>0</v>
      </c>
      <c r="N68" s="24" t="str">
        <f t="shared" si="11"/>
        <v/>
      </c>
      <c r="O68" t="str">
        <f>IF(K68&lt;=K$6,VLOOKUP(K68,申込一覧表!Z:AG,8,0),"")</f>
        <v/>
      </c>
      <c r="P68" t="str">
        <f>IF(K68&lt;=K$6,VLOOKUP(K68,申込一覧表!Z:AD,5,0),"")</f>
        <v/>
      </c>
      <c r="Q68">
        <f t="shared" si="49"/>
        <v>56</v>
      </c>
      <c r="R68">
        <f t="shared" si="50"/>
        <v>56</v>
      </c>
      <c r="S68">
        <f t="shared" si="62"/>
        <v>28</v>
      </c>
      <c r="T68">
        <f t="shared" si="12"/>
        <v>0</v>
      </c>
      <c r="AG68">
        <v>62</v>
      </c>
    </row>
    <row r="69" spans="11:33" ht="14.25" customHeight="1">
      <c r="K69">
        <v>63</v>
      </c>
      <c r="L69" t="str">
        <f>IF(K69&lt;=K$6,VLOOKUP(K69,申込一覧表!Z:AA,2,0),"")</f>
        <v/>
      </c>
      <c r="M69">
        <f>IF(K69&lt;=K$6,VLOOKUP(K69,申込一覧表!Z:AB,3,0),0)</f>
        <v>0</v>
      </c>
      <c r="N69" s="24" t="str">
        <f t="shared" si="11"/>
        <v/>
      </c>
      <c r="O69" t="str">
        <f>IF(K69&lt;=K$6,VLOOKUP(K69,申込一覧表!Z:AG,8,0),"")</f>
        <v/>
      </c>
      <c r="P69" t="str">
        <f>IF(K69&lt;=K$6,VLOOKUP(K69,申込一覧表!Z:AD,5,0),"")</f>
        <v/>
      </c>
      <c r="Q69">
        <f t="shared" si="49"/>
        <v>56</v>
      </c>
      <c r="R69">
        <f t="shared" si="50"/>
        <v>56</v>
      </c>
      <c r="S69">
        <f t="shared" si="62"/>
        <v>28</v>
      </c>
      <c r="T69">
        <f t="shared" si="12"/>
        <v>0</v>
      </c>
      <c r="AG69">
        <v>63</v>
      </c>
    </row>
    <row r="70" spans="11:33" ht="14.25" customHeight="1">
      <c r="K70">
        <v>64</v>
      </c>
      <c r="L70" t="str">
        <f>IF(K70&lt;=K$6,VLOOKUP(K70,申込一覧表!Z:AA,2,0),"")</f>
        <v/>
      </c>
      <c r="M70">
        <f>IF(K70&lt;=K$6,VLOOKUP(K70,申込一覧表!Z:AB,3,0),0)</f>
        <v>0</v>
      </c>
      <c r="N70" s="24" t="str">
        <f t="shared" si="11"/>
        <v/>
      </c>
      <c r="O70" t="str">
        <f>IF(K70&lt;=K$6,VLOOKUP(K70,申込一覧表!Z:AG,8,0),"")</f>
        <v/>
      </c>
      <c r="P70" t="str">
        <f>IF(K70&lt;=K$6,VLOOKUP(K70,申込一覧表!Z:AD,5,0),"")</f>
        <v/>
      </c>
      <c r="Q70">
        <f t="shared" si="49"/>
        <v>56</v>
      </c>
      <c r="R70">
        <f t="shared" si="50"/>
        <v>56</v>
      </c>
      <c r="S70">
        <f t="shared" si="62"/>
        <v>28</v>
      </c>
      <c r="T70">
        <f t="shared" si="12"/>
        <v>0</v>
      </c>
      <c r="AG70">
        <v>64</v>
      </c>
    </row>
    <row r="71" spans="11:33" ht="14.25" customHeight="1">
      <c r="K71">
        <v>65</v>
      </c>
      <c r="L71" t="str">
        <f>IF(K71&lt;=K$6,VLOOKUP(K71,申込一覧表!Z:AA,2,0),"")</f>
        <v/>
      </c>
      <c r="M71">
        <f>IF(K71&lt;=K$6,VLOOKUP(K71,申込一覧表!Z:AB,3,0),0)</f>
        <v>0</v>
      </c>
      <c r="N71" s="24" t="str">
        <f t="shared" si="11"/>
        <v/>
      </c>
      <c r="O71" t="str">
        <f>IF(K71&lt;=K$6,VLOOKUP(K71,申込一覧表!Z:AG,8,0),"")</f>
        <v/>
      </c>
      <c r="P71" t="str">
        <f>IF(K71&lt;=K$6,VLOOKUP(K71,申込一覧表!Z:AD,5,0),"")</f>
        <v/>
      </c>
      <c r="Q71">
        <f t="shared" ref="Q71:Q86" si="74">COUNTIF($F$7:$I$13,N71)+COUNTIF($F$25:$I$31,N71)</f>
        <v>56</v>
      </c>
      <c r="R71">
        <f t="shared" ref="R71:R86" si="75">COUNTIF($F$16:$I$22,N71)+COUNTIF($F$34:$I$40,N71)</f>
        <v>56</v>
      </c>
      <c r="S71">
        <f t="shared" si="62"/>
        <v>28</v>
      </c>
      <c r="T71">
        <f t="shared" si="12"/>
        <v>0</v>
      </c>
      <c r="AG71">
        <v>65</v>
      </c>
    </row>
    <row r="72" spans="11:33" ht="14.25" customHeight="1">
      <c r="K72">
        <v>66</v>
      </c>
      <c r="L72" t="str">
        <f>IF(K72&lt;=K$6,VLOOKUP(K72,申込一覧表!Z:AA,2,0),"")</f>
        <v/>
      </c>
      <c r="M72">
        <f>IF(K72&lt;=K$6,VLOOKUP(K72,申込一覧表!Z:AB,3,0),0)</f>
        <v>0</v>
      </c>
      <c r="N72" s="24" t="str">
        <f t="shared" ref="N72:N86" si="76">IF(M72=0,"",L72)</f>
        <v/>
      </c>
      <c r="O72" t="str">
        <f>IF(K72&lt;=K$6,VLOOKUP(K72,申込一覧表!Z:AG,8,0),"")</f>
        <v/>
      </c>
      <c r="P72" t="str">
        <f>IF(K72&lt;=K$6,VLOOKUP(K72,申込一覧表!Z:AD,5,0),"")</f>
        <v/>
      </c>
      <c r="Q72">
        <f t="shared" si="74"/>
        <v>56</v>
      </c>
      <c r="R72">
        <f t="shared" si="75"/>
        <v>56</v>
      </c>
      <c r="S72">
        <f t="shared" si="62"/>
        <v>28</v>
      </c>
      <c r="T72">
        <f t="shared" ref="T72:T86" si="77">COUNTIF($F$52:$I$58,_LM7)</f>
        <v>0</v>
      </c>
      <c r="AG72">
        <v>66</v>
      </c>
    </row>
    <row r="73" spans="11:33" ht="14.25" customHeight="1">
      <c r="K73">
        <v>67</v>
      </c>
      <c r="L73" t="str">
        <f>IF(K73&lt;=K$6,VLOOKUP(K73,申込一覧表!Z:AA,2,0),"")</f>
        <v/>
      </c>
      <c r="M73">
        <f>IF(K73&lt;=K$6,VLOOKUP(K73,申込一覧表!Z:AB,3,0),0)</f>
        <v>0</v>
      </c>
      <c r="N73" s="24" t="str">
        <f t="shared" si="76"/>
        <v/>
      </c>
      <c r="O73" t="str">
        <f>IF(K73&lt;=K$6,VLOOKUP(K73,申込一覧表!Z:AG,8,0),"")</f>
        <v/>
      </c>
      <c r="P73" t="str">
        <f>IF(K73&lt;=K$6,VLOOKUP(K73,申込一覧表!Z:AD,5,0),"")</f>
        <v/>
      </c>
      <c r="Q73">
        <f t="shared" si="74"/>
        <v>56</v>
      </c>
      <c r="R73">
        <f t="shared" si="75"/>
        <v>56</v>
      </c>
      <c r="S73">
        <f t="shared" si="62"/>
        <v>28</v>
      </c>
      <c r="T73">
        <f t="shared" si="77"/>
        <v>0</v>
      </c>
      <c r="AG73">
        <v>67</v>
      </c>
    </row>
    <row r="74" spans="11:33" ht="14.25" customHeight="1">
      <c r="K74">
        <v>68</v>
      </c>
      <c r="L74" t="str">
        <f>IF(K74&lt;=K$6,VLOOKUP(K74,申込一覧表!Z:AA,2,0),"")</f>
        <v/>
      </c>
      <c r="M74">
        <f>IF(K74&lt;=K$6,VLOOKUP(K74,申込一覧表!Z:AB,3,0),0)</f>
        <v>0</v>
      </c>
      <c r="N74" s="24" t="str">
        <f t="shared" si="76"/>
        <v/>
      </c>
      <c r="O74" t="str">
        <f>IF(K74&lt;=K$6,VLOOKUP(K74,申込一覧表!Z:AG,8,0),"")</f>
        <v/>
      </c>
      <c r="P74" t="str">
        <f>IF(K74&lt;=K$6,VLOOKUP(K74,申込一覧表!Z:AD,5,0),"")</f>
        <v/>
      </c>
      <c r="Q74">
        <f t="shared" si="74"/>
        <v>56</v>
      </c>
      <c r="R74">
        <f t="shared" si="75"/>
        <v>56</v>
      </c>
      <c r="S74">
        <f t="shared" si="62"/>
        <v>28</v>
      </c>
      <c r="T74">
        <f t="shared" si="77"/>
        <v>0</v>
      </c>
      <c r="AG74">
        <v>68</v>
      </c>
    </row>
    <row r="75" spans="11:33" ht="14.25" customHeight="1">
      <c r="K75">
        <v>69</v>
      </c>
      <c r="L75" t="str">
        <f>IF(K75&lt;=K$6,VLOOKUP(K75,申込一覧表!Z:AA,2,0),"")</f>
        <v/>
      </c>
      <c r="M75">
        <f>IF(K75&lt;=K$6,VLOOKUP(K75,申込一覧表!Z:AB,3,0),0)</f>
        <v>0</v>
      </c>
      <c r="N75" s="24" t="str">
        <f t="shared" si="76"/>
        <v/>
      </c>
      <c r="O75" t="str">
        <f>IF(K75&lt;=K$6,VLOOKUP(K75,申込一覧表!Z:AG,8,0),"")</f>
        <v/>
      </c>
      <c r="P75" t="str">
        <f>IF(K75&lt;=K$6,VLOOKUP(K75,申込一覧表!Z:AD,5,0),"")</f>
        <v/>
      </c>
      <c r="Q75">
        <f t="shared" si="74"/>
        <v>56</v>
      </c>
      <c r="R75">
        <f t="shared" si="75"/>
        <v>56</v>
      </c>
      <c r="S75">
        <f t="shared" si="62"/>
        <v>28</v>
      </c>
      <c r="T75">
        <f t="shared" si="77"/>
        <v>0</v>
      </c>
      <c r="AG75">
        <v>69</v>
      </c>
    </row>
    <row r="76" spans="11:33" ht="14.25" customHeight="1">
      <c r="K76">
        <v>70</v>
      </c>
      <c r="L76" t="str">
        <f>IF(K76&lt;=K$6,VLOOKUP(K76,申込一覧表!Z:AA,2,0),"")</f>
        <v/>
      </c>
      <c r="M76">
        <f>IF(K76&lt;=K$6,VLOOKUP(K76,申込一覧表!Z:AB,3,0),0)</f>
        <v>0</v>
      </c>
      <c r="N76" s="24" t="str">
        <f t="shared" si="76"/>
        <v/>
      </c>
      <c r="O76" t="str">
        <f>IF(K76&lt;=K$6,VLOOKUP(K76,申込一覧表!Z:AG,8,0),"")</f>
        <v/>
      </c>
      <c r="P76" t="str">
        <f>IF(K76&lt;=K$6,VLOOKUP(K76,申込一覧表!Z:AD,5,0),"")</f>
        <v/>
      </c>
      <c r="Q76">
        <f t="shared" si="74"/>
        <v>56</v>
      </c>
      <c r="R76">
        <f t="shared" si="75"/>
        <v>56</v>
      </c>
      <c r="S76">
        <f t="shared" si="62"/>
        <v>28</v>
      </c>
      <c r="T76">
        <f t="shared" si="77"/>
        <v>0</v>
      </c>
      <c r="AG76">
        <v>70</v>
      </c>
    </row>
    <row r="77" spans="11:33" ht="14.25" customHeight="1">
      <c r="K77">
        <v>71</v>
      </c>
      <c r="L77" t="str">
        <f>IF(K77&lt;=K$6,VLOOKUP(K77,申込一覧表!Z:AA,2,0),"")</f>
        <v/>
      </c>
      <c r="M77">
        <f>IF(K77&lt;=K$6,VLOOKUP(K77,申込一覧表!Z:AB,3,0),0)</f>
        <v>0</v>
      </c>
      <c r="N77" s="24" t="str">
        <f t="shared" si="76"/>
        <v/>
      </c>
      <c r="O77" t="str">
        <f>IF(K77&lt;=K$6,VLOOKUP(K77,申込一覧表!Z:AG,8,0),"")</f>
        <v/>
      </c>
      <c r="P77" t="str">
        <f>IF(K77&lt;=K$6,VLOOKUP(K77,申込一覧表!Z:AD,5,0),"")</f>
        <v/>
      </c>
      <c r="Q77">
        <f t="shared" si="74"/>
        <v>56</v>
      </c>
      <c r="R77">
        <f t="shared" si="75"/>
        <v>56</v>
      </c>
      <c r="S77">
        <f t="shared" si="62"/>
        <v>28</v>
      </c>
      <c r="T77">
        <f t="shared" si="77"/>
        <v>0</v>
      </c>
      <c r="AG77">
        <v>71</v>
      </c>
    </row>
    <row r="78" spans="11:33" ht="14.25" customHeight="1">
      <c r="K78">
        <v>72</v>
      </c>
      <c r="L78" t="str">
        <f>IF(K78&lt;=K$6,VLOOKUP(K78,申込一覧表!Z:AA,2,0),"")</f>
        <v/>
      </c>
      <c r="M78">
        <f>IF(K78&lt;=K$6,VLOOKUP(K78,申込一覧表!Z:AB,3,0),0)</f>
        <v>0</v>
      </c>
      <c r="N78" s="24" t="str">
        <f t="shared" si="76"/>
        <v/>
      </c>
      <c r="O78" t="str">
        <f>IF(K78&lt;=K$6,VLOOKUP(K78,申込一覧表!Z:AG,8,0),"")</f>
        <v/>
      </c>
      <c r="P78" t="str">
        <f>IF(K78&lt;=K$6,VLOOKUP(K78,申込一覧表!Z:AD,5,0),"")</f>
        <v/>
      </c>
      <c r="Q78">
        <f t="shared" si="74"/>
        <v>56</v>
      </c>
      <c r="R78">
        <f t="shared" si="75"/>
        <v>56</v>
      </c>
      <c r="S78">
        <f t="shared" si="62"/>
        <v>28</v>
      </c>
      <c r="T78">
        <f t="shared" si="77"/>
        <v>0</v>
      </c>
      <c r="AG78">
        <v>72</v>
      </c>
    </row>
    <row r="79" spans="11:33" ht="14.25" customHeight="1">
      <c r="K79">
        <v>73</v>
      </c>
      <c r="L79" t="str">
        <f>IF(K79&lt;=K$6,VLOOKUP(K79,申込一覧表!Z:AA,2,0),"")</f>
        <v/>
      </c>
      <c r="M79">
        <f>IF(K79&lt;=K$6,VLOOKUP(K79,申込一覧表!Z:AB,3,0),0)</f>
        <v>0</v>
      </c>
      <c r="N79" s="24" t="str">
        <f t="shared" si="76"/>
        <v/>
      </c>
      <c r="O79" t="str">
        <f>IF(K79&lt;=K$6,VLOOKUP(K79,申込一覧表!Z:AG,8,0),"")</f>
        <v/>
      </c>
      <c r="P79" t="str">
        <f>IF(K79&lt;=K$6,VLOOKUP(K79,申込一覧表!Z:AD,5,0),"")</f>
        <v/>
      </c>
      <c r="Q79">
        <f t="shared" si="74"/>
        <v>56</v>
      </c>
      <c r="R79">
        <f t="shared" si="75"/>
        <v>56</v>
      </c>
      <c r="S79">
        <f t="shared" si="62"/>
        <v>28</v>
      </c>
      <c r="T79">
        <f t="shared" si="77"/>
        <v>0</v>
      </c>
      <c r="AG79">
        <v>73</v>
      </c>
    </row>
    <row r="80" spans="11:33" ht="14.25" customHeight="1">
      <c r="K80">
        <v>74</v>
      </c>
      <c r="L80" t="str">
        <f>IF(K80&lt;=K$6,VLOOKUP(K80,申込一覧表!Z:AA,2,0),"")</f>
        <v/>
      </c>
      <c r="M80">
        <f>IF(K80&lt;=K$6,VLOOKUP(K80,申込一覧表!Z:AB,3,0),0)</f>
        <v>0</v>
      </c>
      <c r="N80" s="24" t="str">
        <f t="shared" si="76"/>
        <v/>
      </c>
      <c r="O80" t="str">
        <f>IF(K80&lt;=K$6,VLOOKUP(K80,申込一覧表!Z:AG,8,0),"")</f>
        <v/>
      </c>
      <c r="P80" t="str">
        <f>IF(K80&lt;=K$6,VLOOKUP(K80,申込一覧表!Z:AD,5,0),"")</f>
        <v/>
      </c>
      <c r="Q80">
        <f t="shared" si="74"/>
        <v>56</v>
      </c>
      <c r="R80">
        <f t="shared" si="75"/>
        <v>56</v>
      </c>
      <c r="S80">
        <f t="shared" si="62"/>
        <v>28</v>
      </c>
      <c r="T80">
        <f t="shared" si="77"/>
        <v>0</v>
      </c>
      <c r="AG80">
        <v>74</v>
      </c>
    </row>
    <row r="81" spans="11:33" ht="14.25" customHeight="1">
      <c r="K81">
        <v>75</v>
      </c>
      <c r="L81" t="str">
        <f>IF(K81&lt;=K$6,VLOOKUP(K81,申込一覧表!Z:AA,2,0),"")</f>
        <v/>
      </c>
      <c r="M81">
        <f>IF(K81&lt;=K$6,VLOOKUP(K81,申込一覧表!Z:AB,3,0),0)</f>
        <v>0</v>
      </c>
      <c r="N81" s="24" t="str">
        <f t="shared" si="76"/>
        <v/>
      </c>
      <c r="O81" t="str">
        <f>IF(K81&lt;=K$6,VLOOKUP(K81,申込一覧表!Z:AG,8,0),"")</f>
        <v/>
      </c>
      <c r="P81" t="str">
        <f>IF(K81&lt;=K$6,VLOOKUP(K81,申込一覧表!Z:AD,5,0),"")</f>
        <v/>
      </c>
      <c r="Q81">
        <f t="shared" si="74"/>
        <v>56</v>
      </c>
      <c r="R81">
        <f t="shared" si="75"/>
        <v>56</v>
      </c>
      <c r="S81">
        <f t="shared" si="62"/>
        <v>28</v>
      </c>
      <c r="T81">
        <f t="shared" si="77"/>
        <v>0</v>
      </c>
      <c r="AG81">
        <v>75</v>
      </c>
    </row>
    <row r="82" spans="11:33" ht="14.25" customHeight="1">
      <c r="K82">
        <v>76</v>
      </c>
      <c r="L82" t="str">
        <f>IF(K82&lt;=K$6,VLOOKUP(K82,申込一覧表!Z:AA,2,0),"")</f>
        <v/>
      </c>
      <c r="M82">
        <f>IF(K82&lt;=K$6,VLOOKUP(K82,申込一覧表!Z:AB,3,0),0)</f>
        <v>0</v>
      </c>
      <c r="N82" s="24" t="str">
        <f t="shared" si="76"/>
        <v/>
      </c>
      <c r="O82" t="str">
        <f>IF(K82&lt;=K$6,VLOOKUP(K82,申込一覧表!Z:AG,8,0),"")</f>
        <v/>
      </c>
      <c r="P82" t="str">
        <f>IF(K82&lt;=K$6,VLOOKUP(K82,申込一覧表!Z:AD,5,0),"")</f>
        <v/>
      </c>
      <c r="Q82">
        <f t="shared" si="74"/>
        <v>56</v>
      </c>
      <c r="R82">
        <f t="shared" si="75"/>
        <v>56</v>
      </c>
      <c r="S82">
        <f t="shared" si="62"/>
        <v>28</v>
      </c>
      <c r="T82">
        <f t="shared" si="77"/>
        <v>0</v>
      </c>
      <c r="AG82">
        <v>76</v>
      </c>
    </row>
    <row r="83" spans="11:33" ht="14.25" customHeight="1">
      <c r="K83">
        <v>77</v>
      </c>
      <c r="L83" t="str">
        <f>IF(K83&lt;=K$6,VLOOKUP(K83,申込一覧表!Z:AA,2,0),"")</f>
        <v/>
      </c>
      <c r="M83">
        <f>IF(K83&lt;=K$6,VLOOKUP(K83,申込一覧表!Z:AB,3,0),0)</f>
        <v>0</v>
      </c>
      <c r="N83" s="24" t="str">
        <f t="shared" si="76"/>
        <v/>
      </c>
      <c r="O83" t="str">
        <f>IF(K83&lt;=K$6,VLOOKUP(K83,申込一覧表!Z:AG,8,0),"")</f>
        <v/>
      </c>
      <c r="P83" t="str">
        <f>IF(K83&lt;=K$6,VLOOKUP(K83,申込一覧表!Z:AD,5,0),"")</f>
        <v/>
      </c>
      <c r="Q83">
        <f t="shared" si="74"/>
        <v>56</v>
      </c>
      <c r="R83">
        <f t="shared" si="75"/>
        <v>56</v>
      </c>
      <c r="S83">
        <f t="shared" si="62"/>
        <v>28</v>
      </c>
      <c r="T83">
        <f t="shared" si="77"/>
        <v>0</v>
      </c>
      <c r="AG83">
        <v>77</v>
      </c>
    </row>
    <row r="84" spans="11:33" ht="14.25" customHeight="1">
      <c r="K84">
        <v>78</v>
      </c>
      <c r="L84" t="str">
        <f>IF(K84&lt;=K$6,VLOOKUP(K84,申込一覧表!Z:AA,2,0),"")</f>
        <v/>
      </c>
      <c r="M84">
        <f>IF(K84&lt;=K$6,VLOOKUP(K84,申込一覧表!Z:AB,3,0),0)</f>
        <v>0</v>
      </c>
      <c r="N84" s="24" t="str">
        <f t="shared" si="76"/>
        <v/>
      </c>
      <c r="O84" t="str">
        <f>IF(K84&lt;=K$6,VLOOKUP(K84,申込一覧表!Z:AG,8,0),"")</f>
        <v/>
      </c>
      <c r="P84" t="str">
        <f>IF(K84&lt;=K$6,VLOOKUP(K84,申込一覧表!Z:AD,5,0),"")</f>
        <v/>
      </c>
      <c r="Q84">
        <f t="shared" si="74"/>
        <v>56</v>
      </c>
      <c r="R84">
        <f t="shared" si="75"/>
        <v>56</v>
      </c>
      <c r="S84">
        <f t="shared" si="62"/>
        <v>28</v>
      </c>
      <c r="T84">
        <f t="shared" si="77"/>
        <v>0</v>
      </c>
      <c r="AG84">
        <v>78</v>
      </c>
    </row>
    <row r="85" spans="11:33" ht="14.25" customHeight="1">
      <c r="K85">
        <v>79</v>
      </c>
      <c r="L85" t="str">
        <f>IF(K85&lt;=K$6,VLOOKUP(K85,申込一覧表!Z:AA,2,0),"")</f>
        <v/>
      </c>
      <c r="M85">
        <f>IF(K85&lt;=K$6,VLOOKUP(K85,申込一覧表!Z:AB,3,0),0)</f>
        <v>0</v>
      </c>
      <c r="N85" s="24" t="str">
        <f t="shared" si="76"/>
        <v/>
      </c>
      <c r="O85" t="str">
        <f>IF(K85&lt;=K$6,VLOOKUP(K85,申込一覧表!Z:AG,8,0),"")</f>
        <v/>
      </c>
      <c r="P85" t="str">
        <f>IF(K85&lt;=K$6,VLOOKUP(K85,申込一覧表!Z:AD,5,0),"")</f>
        <v/>
      </c>
      <c r="Q85">
        <f t="shared" si="74"/>
        <v>56</v>
      </c>
      <c r="R85">
        <f t="shared" si="75"/>
        <v>56</v>
      </c>
      <c r="S85">
        <f t="shared" si="62"/>
        <v>28</v>
      </c>
      <c r="T85">
        <f t="shared" si="77"/>
        <v>0</v>
      </c>
      <c r="AG85">
        <v>79</v>
      </c>
    </row>
    <row r="86" spans="11:33" ht="14.25" customHeight="1">
      <c r="K86">
        <v>80</v>
      </c>
      <c r="L86" t="str">
        <f>IF(K86&lt;=K$6,VLOOKUP(K86,申込一覧表!Z:AA,2,0),"")</f>
        <v/>
      </c>
      <c r="M86">
        <f>IF(K86&lt;=K$6,VLOOKUP(K86,申込一覧表!Z:AB,3,0),0)</f>
        <v>0</v>
      </c>
      <c r="N86" s="31" t="str">
        <f t="shared" si="76"/>
        <v/>
      </c>
      <c r="O86" t="str">
        <f>IF(K86&lt;=K$6,VLOOKUP(K86,申込一覧表!Z:AG,8,0),"")</f>
        <v/>
      </c>
      <c r="P86" t="str">
        <f>IF(K86&lt;=K$6,VLOOKUP(K86,申込一覧表!Z:AD,5,0),"")</f>
        <v/>
      </c>
      <c r="Q86">
        <f t="shared" si="74"/>
        <v>56</v>
      </c>
      <c r="R86">
        <f t="shared" si="75"/>
        <v>56</v>
      </c>
      <c r="S86">
        <f t="shared" si="62"/>
        <v>28</v>
      </c>
      <c r="T86">
        <f t="shared" si="77"/>
        <v>0</v>
      </c>
      <c r="AG86">
        <v>80</v>
      </c>
    </row>
    <row r="87" spans="11:33" ht="14.25" customHeight="1">
      <c r="L87" s="23" t="s">
        <v>180</v>
      </c>
      <c r="N87" s="23" t="s">
        <v>181</v>
      </c>
    </row>
    <row r="88" spans="11:33" ht="14.25" customHeight="1">
      <c r="L88" s="24"/>
      <c r="M88">
        <f>申込一覧表!V87</f>
        <v>0</v>
      </c>
      <c r="N88" s="24"/>
    </row>
    <row r="89" spans="11:33" ht="14.25" customHeight="1">
      <c r="K89">
        <v>1</v>
      </c>
      <c r="L89" s="24" t="str">
        <f>IF(P7=0,N7,"")</f>
        <v/>
      </c>
      <c r="M89">
        <v>1</v>
      </c>
      <c r="N89" s="24" t="str">
        <f>IF(M89&lt;=M$88,VLOOKUP(M89,申込一覧表!$W$48:$AA$87,5,0),"")</f>
        <v/>
      </c>
    </row>
    <row r="90" spans="11:33" ht="14.25" customHeight="1">
      <c r="K90">
        <v>2</v>
      </c>
      <c r="L90" s="24" t="str">
        <f t="shared" ref="L90:L128" si="78">IF(P8=0,N8,"")</f>
        <v/>
      </c>
      <c r="M90">
        <v>2</v>
      </c>
      <c r="N90" s="24" t="str">
        <f>IF(M90&lt;=M$88,VLOOKUP(M90,申込一覧表!$W$48:$AA$87,5,0),"")</f>
        <v/>
      </c>
    </row>
    <row r="91" spans="11:33" ht="14.25" customHeight="1">
      <c r="K91">
        <v>3</v>
      </c>
      <c r="L91" s="24" t="str">
        <f t="shared" si="78"/>
        <v/>
      </c>
      <c r="M91">
        <v>3</v>
      </c>
      <c r="N91" s="24" t="str">
        <f>IF(M91&lt;=M$88,VLOOKUP(M91,申込一覧表!$W$48:$AA$87,5,0),"")</f>
        <v/>
      </c>
    </row>
    <row r="92" spans="11:33" ht="14.25" customHeight="1">
      <c r="K92">
        <v>4</v>
      </c>
      <c r="L92" s="24" t="str">
        <f t="shared" si="78"/>
        <v/>
      </c>
      <c r="M92">
        <v>4</v>
      </c>
      <c r="N92" s="24" t="str">
        <f>IF(M92&lt;=M$88,VLOOKUP(M92,申込一覧表!$W$48:$AA$87,5,0),"")</f>
        <v/>
      </c>
    </row>
    <row r="93" spans="11:33" ht="14.25" customHeight="1">
      <c r="K93">
        <v>5</v>
      </c>
      <c r="L93" s="24" t="str">
        <f t="shared" si="78"/>
        <v/>
      </c>
      <c r="M93">
        <v>5</v>
      </c>
      <c r="N93" s="24" t="str">
        <f>IF(M93&lt;=M$88,VLOOKUP(M93,申込一覧表!$W$48:$AA$87,5,0),"")</f>
        <v/>
      </c>
    </row>
    <row r="94" spans="11:33" ht="14.25" customHeight="1">
      <c r="K94">
        <v>6</v>
      </c>
      <c r="L94" s="24" t="str">
        <f t="shared" si="78"/>
        <v/>
      </c>
      <c r="M94">
        <v>6</v>
      </c>
      <c r="N94" s="24" t="str">
        <f>IF(M94&lt;=M$88,VLOOKUP(M94,申込一覧表!$W$48:$AA$87,5,0),"")</f>
        <v/>
      </c>
    </row>
    <row r="95" spans="11:33" ht="14.25" customHeight="1">
      <c r="K95">
        <v>7</v>
      </c>
      <c r="L95" s="24" t="str">
        <f t="shared" si="78"/>
        <v/>
      </c>
      <c r="M95">
        <v>7</v>
      </c>
      <c r="N95" s="24" t="str">
        <f>IF(M95&lt;=M$88,VLOOKUP(M95,申込一覧表!$W$48:$AA$87,5,0),"")</f>
        <v/>
      </c>
    </row>
    <row r="96" spans="11:33" ht="14.25" customHeight="1">
      <c r="K96">
        <v>8</v>
      </c>
      <c r="L96" s="24" t="str">
        <f t="shared" si="78"/>
        <v/>
      </c>
      <c r="M96">
        <v>8</v>
      </c>
      <c r="N96" s="24" t="str">
        <f>IF(M96&lt;=M$88,VLOOKUP(M96,申込一覧表!$W$48:$AA$87,5,0),"")</f>
        <v/>
      </c>
    </row>
    <row r="97" spans="11:14" ht="14.25" customHeight="1">
      <c r="K97">
        <v>9</v>
      </c>
      <c r="L97" s="24" t="str">
        <f t="shared" si="78"/>
        <v/>
      </c>
      <c r="M97">
        <v>9</v>
      </c>
      <c r="N97" s="24" t="str">
        <f>IF(M97&lt;=M$88,VLOOKUP(M97,申込一覧表!$W$48:$AA$87,5,0),"")</f>
        <v/>
      </c>
    </row>
    <row r="98" spans="11:14" ht="14.25" customHeight="1">
      <c r="K98">
        <v>10</v>
      </c>
      <c r="L98" s="24" t="str">
        <f t="shared" si="78"/>
        <v/>
      </c>
      <c r="M98">
        <v>10</v>
      </c>
      <c r="N98" s="24" t="str">
        <f>IF(M98&lt;=M$88,VLOOKUP(M98,申込一覧表!$W$48:$AA$87,5,0),"")</f>
        <v/>
      </c>
    </row>
    <row r="99" spans="11:14" ht="14.25" customHeight="1">
      <c r="K99">
        <v>11</v>
      </c>
      <c r="L99" s="24" t="str">
        <f t="shared" si="78"/>
        <v/>
      </c>
      <c r="M99">
        <v>11</v>
      </c>
      <c r="N99" s="24" t="str">
        <f>IF(M99&lt;=M$88,VLOOKUP(M99,申込一覧表!$W$48:$AA$87,5,0),"")</f>
        <v/>
      </c>
    </row>
    <row r="100" spans="11:14" ht="14.25" customHeight="1">
      <c r="K100">
        <v>12</v>
      </c>
      <c r="L100" s="24" t="str">
        <f t="shared" si="78"/>
        <v/>
      </c>
      <c r="M100">
        <v>12</v>
      </c>
      <c r="N100" s="24" t="str">
        <f>IF(M100&lt;=M$88,VLOOKUP(M100,申込一覧表!$W$48:$AA$87,5,0),"")</f>
        <v/>
      </c>
    </row>
    <row r="101" spans="11:14" ht="14.25" customHeight="1">
      <c r="K101">
        <v>13</v>
      </c>
      <c r="L101" s="24" t="str">
        <f t="shared" si="78"/>
        <v/>
      </c>
      <c r="M101">
        <v>13</v>
      </c>
      <c r="N101" s="24" t="str">
        <f>IF(M101&lt;=M$88,VLOOKUP(M101,申込一覧表!$W$48:$AA$87,5,0),"")</f>
        <v/>
      </c>
    </row>
    <row r="102" spans="11:14" ht="14.25" customHeight="1">
      <c r="K102">
        <v>14</v>
      </c>
      <c r="L102" s="24" t="str">
        <f t="shared" si="78"/>
        <v/>
      </c>
      <c r="M102">
        <v>14</v>
      </c>
      <c r="N102" s="24" t="str">
        <f>IF(M102&lt;=M$88,VLOOKUP(M102,申込一覧表!$W$48:$AA$87,5,0),"")</f>
        <v/>
      </c>
    </row>
    <row r="103" spans="11:14" ht="14.25" customHeight="1">
      <c r="K103">
        <v>15</v>
      </c>
      <c r="L103" s="24" t="str">
        <f t="shared" si="78"/>
        <v/>
      </c>
      <c r="M103">
        <v>15</v>
      </c>
      <c r="N103" s="24" t="str">
        <f>IF(M103&lt;=M$88,VLOOKUP(M103,申込一覧表!$W$48:$AA$87,5,0),"")</f>
        <v/>
      </c>
    </row>
    <row r="104" spans="11:14" ht="14.25" customHeight="1">
      <c r="K104">
        <v>16</v>
      </c>
      <c r="L104" s="24" t="str">
        <f t="shared" si="78"/>
        <v/>
      </c>
      <c r="M104">
        <v>16</v>
      </c>
      <c r="N104" s="24" t="str">
        <f>IF(M104&lt;=M$88,VLOOKUP(M104,申込一覧表!$W$48:$AA$87,5,0),"")</f>
        <v/>
      </c>
    </row>
    <row r="105" spans="11:14" ht="14.25" customHeight="1">
      <c r="K105">
        <v>17</v>
      </c>
      <c r="L105" s="24" t="str">
        <f t="shared" si="78"/>
        <v/>
      </c>
      <c r="M105">
        <v>17</v>
      </c>
      <c r="N105" s="24" t="str">
        <f>IF(M105&lt;=M$88,VLOOKUP(M105,申込一覧表!$W$48:$AA$87,5,0),"")</f>
        <v/>
      </c>
    </row>
    <row r="106" spans="11:14" ht="14.25" customHeight="1">
      <c r="K106">
        <v>18</v>
      </c>
      <c r="L106" s="24" t="str">
        <f t="shared" si="78"/>
        <v/>
      </c>
      <c r="M106">
        <v>18</v>
      </c>
      <c r="N106" s="24" t="str">
        <f>IF(M106&lt;=M$88,VLOOKUP(M106,申込一覧表!$W$48:$AA$87,5,0),"")</f>
        <v/>
      </c>
    </row>
    <row r="107" spans="11:14" ht="14.25" customHeight="1">
      <c r="K107">
        <v>19</v>
      </c>
      <c r="L107" s="24" t="str">
        <f t="shared" si="78"/>
        <v/>
      </c>
      <c r="M107">
        <v>19</v>
      </c>
      <c r="N107" s="24" t="str">
        <f>IF(M107&lt;=M$88,VLOOKUP(M107,申込一覧表!$W$48:$AA$87,5,0),"")</f>
        <v/>
      </c>
    </row>
    <row r="108" spans="11:14" ht="14.25" customHeight="1">
      <c r="K108">
        <v>20</v>
      </c>
      <c r="L108" s="24" t="str">
        <f t="shared" si="78"/>
        <v/>
      </c>
      <c r="M108">
        <v>20</v>
      </c>
      <c r="N108" s="24" t="str">
        <f>IF(M108&lt;=M$88,VLOOKUP(M108,申込一覧表!$W$48:$AA$87,5,0),"")</f>
        <v/>
      </c>
    </row>
    <row r="109" spans="11:14" ht="14.25" customHeight="1">
      <c r="K109">
        <v>21</v>
      </c>
      <c r="L109" s="24" t="str">
        <f t="shared" si="78"/>
        <v/>
      </c>
      <c r="M109">
        <v>21</v>
      </c>
      <c r="N109" s="24" t="str">
        <f>IF(M109&lt;=M$88,VLOOKUP(M109,申込一覧表!$W$48:$AA$87,5,0),"")</f>
        <v/>
      </c>
    </row>
    <row r="110" spans="11:14" ht="14.25" customHeight="1">
      <c r="K110">
        <v>22</v>
      </c>
      <c r="L110" s="24" t="str">
        <f t="shared" si="78"/>
        <v/>
      </c>
      <c r="M110">
        <v>22</v>
      </c>
      <c r="N110" s="24" t="str">
        <f>IF(M110&lt;=M$88,VLOOKUP(M110,申込一覧表!$W$48:$AA$87,5,0),"")</f>
        <v/>
      </c>
    </row>
    <row r="111" spans="11:14" ht="14.25" customHeight="1">
      <c r="K111">
        <v>23</v>
      </c>
      <c r="L111" s="24" t="str">
        <f t="shared" si="78"/>
        <v/>
      </c>
      <c r="M111">
        <v>23</v>
      </c>
      <c r="N111" s="24" t="str">
        <f>IF(M111&lt;=M$88,VLOOKUP(M111,申込一覧表!$W$48:$AA$87,5,0),"")</f>
        <v/>
      </c>
    </row>
    <row r="112" spans="11:14" ht="14.25" customHeight="1">
      <c r="K112">
        <v>24</v>
      </c>
      <c r="L112" s="24" t="str">
        <f t="shared" si="78"/>
        <v/>
      </c>
      <c r="M112">
        <v>24</v>
      </c>
      <c r="N112" s="24" t="str">
        <f>IF(M112&lt;=M$88,VLOOKUP(M112,申込一覧表!$W$48:$AA$87,5,0),"")</f>
        <v/>
      </c>
    </row>
    <row r="113" spans="11:14" ht="14.25" customHeight="1">
      <c r="K113">
        <v>25</v>
      </c>
      <c r="L113" s="24" t="str">
        <f t="shared" si="78"/>
        <v/>
      </c>
      <c r="M113">
        <v>25</v>
      </c>
      <c r="N113" s="24" t="str">
        <f>IF(M113&lt;=M$88,VLOOKUP(M113,申込一覧表!$W$48:$AA$87,5,0),"")</f>
        <v/>
      </c>
    </row>
    <row r="114" spans="11:14" ht="14.25" customHeight="1">
      <c r="K114">
        <v>26</v>
      </c>
      <c r="L114" s="24" t="str">
        <f t="shared" si="78"/>
        <v/>
      </c>
      <c r="M114">
        <v>26</v>
      </c>
      <c r="N114" s="24" t="str">
        <f>IF(M114&lt;=M$88,VLOOKUP(M114,申込一覧表!$W$48:$AA$87,5,0),"")</f>
        <v/>
      </c>
    </row>
    <row r="115" spans="11:14" ht="14.25" customHeight="1">
      <c r="K115">
        <v>27</v>
      </c>
      <c r="L115" s="24" t="str">
        <f t="shared" si="78"/>
        <v/>
      </c>
      <c r="M115">
        <v>27</v>
      </c>
      <c r="N115" s="24" t="str">
        <f>IF(M115&lt;=M$88,VLOOKUP(M115,申込一覧表!$W$48:$AA$87,5,0),"")</f>
        <v/>
      </c>
    </row>
    <row r="116" spans="11:14" ht="14.25" customHeight="1">
      <c r="K116">
        <v>28</v>
      </c>
      <c r="L116" s="24" t="str">
        <f t="shared" si="78"/>
        <v/>
      </c>
      <c r="M116">
        <v>28</v>
      </c>
      <c r="N116" s="24" t="str">
        <f>IF(M116&lt;=M$88,VLOOKUP(M116,申込一覧表!$W$48:$AA$87,5,0),"")</f>
        <v/>
      </c>
    </row>
    <row r="117" spans="11:14" ht="14.25" customHeight="1">
      <c r="K117">
        <v>29</v>
      </c>
      <c r="L117" s="24" t="str">
        <f t="shared" si="78"/>
        <v/>
      </c>
      <c r="M117">
        <v>29</v>
      </c>
      <c r="N117" s="24" t="str">
        <f>IF(M117&lt;=M$88,VLOOKUP(M117,申込一覧表!$W$48:$AA$87,5,0),"")</f>
        <v/>
      </c>
    </row>
    <row r="118" spans="11:14" ht="14.25" customHeight="1">
      <c r="K118">
        <v>30</v>
      </c>
      <c r="L118" s="24" t="str">
        <f t="shared" si="78"/>
        <v/>
      </c>
      <c r="M118">
        <v>30</v>
      </c>
      <c r="N118" s="24" t="str">
        <f>IF(M118&lt;=M$88,VLOOKUP(M118,申込一覧表!$W$48:$AA$87,5,0),"")</f>
        <v/>
      </c>
    </row>
    <row r="119" spans="11:14" ht="14.25" customHeight="1">
      <c r="K119">
        <v>31</v>
      </c>
      <c r="L119" s="24" t="str">
        <f t="shared" si="78"/>
        <v/>
      </c>
      <c r="M119">
        <v>31</v>
      </c>
      <c r="N119" s="24" t="str">
        <f>IF(M119&lt;=M$88,VLOOKUP(M119,申込一覧表!$W$48:$AA$87,5,0),"")</f>
        <v/>
      </c>
    </row>
    <row r="120" spans="11:14" ht="14.25" customHeight="1">
      <c r="K120">
        <v>32</v>
      </c>
      <c r="L120" s="24" t="str">
        <f t="shared" si="78"/>
        <v/>
      </c>
      <c r="M120">
        <v>32</v>
      </c>
      <c r="N120" s="24" t="str">
        <f>IF(M120&lt;=M$88,VLOOKUP(M120,申込一覧表!$W$48:$AA$87,5,0),"")</f>
        <v/>
      </c>
    </row>
    <row r="121" spans="11:14" ht="14.25" customHeight="1">
      <c r="K121">
        <v>33</v>
      </c>
      <c r="L121" s="24" t="str">
        <f t="shared" si="78"/>
        <v/>
      </c>
      <c r="M121">
        <v>33</v>
      </c>
      <c r="N121" s="24" t="str">
        <f>IF(M121&lt;=M$88,VLOOKUP(M121,申込一覧表!$W$48:$AA$87,5,0),"")</f>
        <v/>
      </c>
    </row>
    <row r="122" spans="11:14" ht="14.25" customHeight="1">
      <c r="K122">
        <v>34</v>
      </c>
      <c r="L122" s="24" t="str">
        <f t="shared" si="78"/>
        <v/>
      </c>
      <c r="M122">
        <v>34</v>
      </c>
      <c r="N122" s="24" t="str">
        <f>IF(M122&lt;=M$88,VLOOKUP(M122,申込一覧表!$W$48:$AA$87,5,0),"")</f>
        <v/>
      </c>
    </row>
    <row r="123" spans="11:14" ht="14.25" customHeight="1">
      <c r="K123">
        <v>35</v>
      </c>
      <c r="L123" s="24" t="str">
        <f t="shared" si="78"/>
        <v/>
      </c>
      <c r="M123">
        <v>35</v>
      </c>
      <c r="N123" s="24" t="str">
        <f>IF(M123&lt;=M$88,VLOOKUP(M123,申込一覧表!$W$48:$AA$87,5,0),"")</f>
        <v/>
      </c>
    </row>
    <row r="124" spans="11:14" ht="14.25" customHeight="1">
      <c r="K124">
        <v>36</v>
      </c>
      <c r="L124" s="24" t="str">
        <f t="shared" si="78"/>
        <v/>
      </c>
      <c r="M124">
        <v>36</v>
      </c>
      <c r="N124" s="24" t="str">
        <f>IF(M124&lt;=M$88,VLOOKUP(M124,申込一覧表!$W$48:$AA$87,5,0),"")</f>
        <v/>
      </c>
    </row>
    <row r="125" spans="11:14" ht="14.25" customHeight="1">
      <c r="K125">
        <v>37</v>
      </c>
      <c r="L125" s="24" t="str">
        <f t="shared" si="78"/>
        <v/>
      </c>
      <c r="M125">
        <v>37</v>
      </c>
      <c r="N125" s="24" t="str">
        <f>IF(M125&lt;=M$88,VLOOKUP(M125,申込一覧表!$W$48:$AA$87,5,0),"")</f>
        <v/>
      </c>
    </row>
    <row r="126" spans="11:14" ht="14.25" customHeight="1">
      <c r="K126">
        <v>38</v>
      </c>
      <c r="L126" s="24" t="str">
        <f t="shared" si="78"/>
        <v/>
      </c>
      <c r="M126">
        <v>38</v>
      </c>
      <c r="N126" s="24" t="str">
        <f>IF(M126&lt;=M$88,VLOOKUP(M126,申込一覧表!$W$48:$AA$87,5,0),"")</f>
        <v/>
      </c>
    </row>
    <row r="127" spans="11:14" ht="14.25" customHeight="1">
      <c r="K127">
        <v>39</v>
      </c>
      <c r="L127" s="24" t="str">
        <f t="shared" si="78"/>
        <v/>
      </c>
      <c r="M127">
        <v>39</v>
      </c>
      <c r="N127" s="24" t="str">
        <f>IF(M127&lt;=M$88,VLOOKUP(M127,申込一覧表!$W$48:$AA$87,5,0),"")</f>
        <v/>
      </c>
    </row>
    <row r="128" spans="11:14" ht="14.25" customHeight="1">
      <c r="K128">
        <v>40</v>
      </c>
      <c r="L128" s="31" t="str">
        <f t="shared" si="78"/>
        <v/>
      </c>
      <c r="M128">
        <v>40</v>
      </c>
      <c r="N128" s="31" t="str">
        <f>IF(M128&lt;=M$88,VLOOKUP(M128,申込一覧表!$W$48:$AA$87,5,0),"")</f>
        <v/>
      </c>
    </row>
  </sheetData>
  <sheetProtection selectLockedCells="1"/>
  <mergeCells count="2">
    <mergeCell ref="I1:J1"/>
    <mergeCell ref="AS5:AV5"/>
  </mergeCells>
  <phoneticPr fontId="2"/>
  <conditionalFormatting sqref="F7:I13 F16:I22 F25:I31 F34:I40 F43:I49 F52:I58">
    <cfRule type="expression" dxfId="3" priority="1" stopIfTrue="1">
      <formula>AND(F7&lt;&gt;"",AC7&gt;1)</formula>
    </cfRule>
  </conditionalFormatting>
  <dataValidations xWindow="255" yWindow="350" count="7">
    <dataValidation imeMode="off" allowBlank="1" showInputMessage="1" showErrorMessage="1" promptTitle="エントリータイム入力" prompt="例　30秒45　→　30.45_x000a_１分13秒32 → 113.32" sqref="E16:E23 E43:E50 E34:E41 E25:E32 E7:E14 E52:E58" xr:uid="{00000000-0002-0000-0200-000000000000}"/>
    <dataValidation type="list" allowBlank="1" showInputMessage="1" showErrorMessage="1" promptTitle="リレー泳者" prompt="リレーの泳者を選択して下さい。_x000a_（個人種目出場者のみ選択可能です。）" sqref="F7:I13 F16:I22" xr:uid="{00000000-0002-0000-0200-000001000000}">
      <formula1>$L$88:$L$128</formula1>
    </dataValidation>
    <dataValidation type="list" allowBlank="1" showInputMessage="1" showErrorMessage="1" promptTitle="リレー泳者" prompt="リレーの泳者を選択して下さい。_x000a_（個人種目出場者のみ選択可能です。）" sqref="F25:I31 F34:I40" xr:uid="{00000000-0002-0000-0200-000002000000}">
      <formula1>$N$88:$N$128</formula1>
    </dataValidation>
    <dataValidation type="list" allowBlank="1" showInputMessage="1" showErrorMessage="1" promptTitle="泳者選択（混合リレー）" prompt="リレーの泳者を選択して下さい。_x000a_（個人種目出場者のみ選択可能です。）_x000a_※女子はリストの中の下の方にあります。" sqref="F52:I58 G43:I49 F44:F49" xr:uid="{00000000-0002-0000-0200-000003000000}">
      <formula1>$N$6:$N$87</formula1>
    </dataValidation>
    <dataValidation allowBlank="1" showInputMessage="1" showErrorMessage="1" prompt="入力不要" sqref="A7:D13 A43:D49 A34:D40 A25:D31 A16:D22 A52:D58" xr:uid="{00000000-0002-0000-0200-000004000000}"/>
    <dataValidation type="list" allowBlank="1" showInputMessage="1" showErrorMessage="1" sqref="F14:I14 F41:I41 F32:I32 F50:I50 F23:I23" xr:uid="{00000000-0002-0000-0200-000005000000}">
      <formula1>$N$7:$N$128</formula1>
    </dataValidation>
    <dataValidation type="list" allowBlank="1" showInputMessage="1" showErrorMessage="1" promptTitle="泳者選択（混合リレー）" prompt="リレーの泳者を選択して下さい。_x000a_（個人種目出場者のみ選択可能です。）_x000a_※女子はリストの中の下の方にあります。" sqref="F43" xr:uid="{00000000-0002-0000-0200-000006000000}">
      <formula1>$N$6:$N$86</formula1>
    </dataValidation>
  </dataValidations>
  <printOptions horizontalCentered="1"/>
  <pageMargins left="0.47244094488188981" right="0.47244094488188981" top="0.59055118110236227" bottom="0.78740157480314965" header="0.51181102362204722" footer="0.51181102362204722"/>
  <pageSetup paperSize="9" scale="96"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62"/>
  <sheetViews>
    <sheetView showGridLines="0" zoomScale="75" zoomScaleNormal="75" workbookViewId="0">
      <selection activeCell="U5" sqref="U5"/>
    </sheetView>
  </sheetViews>
  <sheetFormatPr defaultColWidth="10.140625" defaultRowHeight="11.25"/>
  <cols>
    <col min="1" max="1" width="7.140625" style="77" customWidth="1"/>
    <col min="2" max="2" width="11.140625" style="77" customWidth="1"/>
    <col min="3" max="10" width="7.140625" style="77" customWidth="1"/>
    <col min="11" max="11" width="4.85546875" style="77" customWidth="1"/>
    <col min="12" max="12" width="6" style="77" customWidth="1"/>
    <col min="13" max="13" width="25.85546875" style="77" customWidth="1"/>
    <col min="14" max="14" width="6.42578125" style="77" customWidth="1"/>
    <col min="15" max="15" width="9.5703125" style="77" customWidth="1"/>
    <col min="16" max="16" width="25.85546875" style="77" customWidth="1"/>
    <col min="17" max="17" width="6.42578125" style="77" customWidth="1"/>
    <col min="18" max="29" width="7.140625" style="77" customWidth="1"/>
    <col min="30" max="16384" width="10.140625" style="77"/>
  </cols>
  <sheetData>
    <row r="1" spans="1:17" s="49" customFormat="1" ht="13.5"/>
    <row r="2" spans="1:17" s="50" customFormat="1" ht="21.75" customHeight="1">
      <c r="A2" s="110" t="s">
        <v>133</v>
      </c>
    </row>
    <row r="3" spans="1:17" s="50" customFormat="1" ht="23.25" customHeight="1">
      <c r="A3" s="50" t="s">
        <v>146</v>
      </c>
      <c r="B3" s="51"/>
      <c r="L3" s="50" t="s">
        <v>66</v>
      </c>
      <c r="P3" s="116" t="s">
        <v>147</v>
      </c>
    </row>
    <row r="4" spans="1:17" s="50" customFormat="1" ht="23.25" customHeight="1">
      <c r="A4" s="50" t="s">
        <v>67</v>
      </c>
      <c r="B4" s="51"/>
    </row>
    <row r="5" spans="1:17" s="49" customFormat="1" ht="28.5" customHeight="1">
      <c r="L5" s="52" t="s">
        <v>68</v>
      </c>
      <c r="M5" s="53"/>
      <c r="N5" s="53"/>
      <c r="O5" s="53"/>
      <c r="P5" s="53"/>
      <c r="Q5" s="53"/>
    </row>
    <row r="6" spans="1:17" s="53" customFormat="1" ht="23.25" customHeight="1" thickBot="1">
      <c r="C6" s="54"/>
      <c r="D6" s="111" t="s">
        <v>134</v>
      </c>
      <c r="L6" s="49"/>
      <c r="M6" s="49"/>
      <c r="N6" s="49"/>
      <c r="O6" s="49"/>
      <c r="P6" s="49"/>
      <c r="Q6" s="49"/>
    </row>
    <row r="7" spans="1:17" s="49" customFormat="1" ht="21.75" customHeight="1">
      <c r="L7" s="55" t="s">
        <v>69</v>
      </c>
      <c r="M7" s="56" t="s">
        <v>135</v>
      </c>
      <c r="N7" s="56" t="s">
        <v>70</v>
      </c>
      <c r="O7" s="56" t="s">
        <v>71</v>
      </c>
      <c r="P7" s="56" t="s">
        <v>136</v>
      </c>
      <c r="Q7" s="57" t="s">
        <v>70</v>
      </c>
    </row>
    <row r="8" spans="1:17" s="49" customFormat="1" ht="35.25" customHeight="1">
      <c r="L8" s="58">
        <v>1</v>
      </c>
      <c r="M8" s="59"/>
      <c r="N8" s="59"/>
      <c r="O8" s="60">
        <v>11</v>
      </c>
      <c r="P8" s="59"/>
      <c r="Q8" s="61"/>
    </row>
    <row r="9" spans="1:17" s="49" customFormat="1" ht="35.25" customHeight="1">
      <c r="L9" s="62">
        <f t="shared" ref="L9:L17" si="0">L8+1</f>
        <v>2</v>
      </c>
      <c r="M9" s="63"/>
      <c r="N9" s="63"/>
      <c r="O9" s="64">
        <f t="shared" ref="O9:O17" si="1">O8+1</f>
        <v>12</v>
      </c>
      <c r="P9" s="63"/>
      <c r="Q9" s="65"/>
    </row>
    <row r="10" spans="1:17" s="49" customFormat="1" ht="35.25" customHeight="1">
      <c r="L10" s="62">
        <f t="shared" si="0"/>
        <v>3</v>
      </c>
      <c r="M10" s="63"/>
      <c r="N10" s="63"/>
      <c r="O10" s="64">
        <f t="shared" si="1"/>
        <v>13</v>
      </c>
      <c r="P10" s="63"/>
      <c r="Q10" s="65"/>
    </row>
    <row r="11" spans="1:17" s="49" customFormat="1" ht="35.25" customHeight="1">
      <c r="L11" s="62">
        <f t="shared" si="0"/>
        <v>4</v>
      </c>
      <c r="M11" s="63"/>
      <c r="N11" s="63"/>
      <c r="O11" s="64">
        <f t="shared" si="1"/>
        <v>14</v>
      </c>
      <c r="P11" s="63"/>
      <c r="Q11" s="65"/>
    </row>
    <row r="12" spans="1:17" s="49" customFormat="1" ht="35.25" customHeight="1">
      <c r="L12" s="62">
        <f t="shared" si="0"/>
        <v>5</v>
      </c>
      <c r="M12" s="63"/>
      <c r="N12" s="63"/>
      <c r="O12" s="64">
        <f t="shared" si="1"/>
        <v>15</v>
      </c>
      <c r="P12" s="63"/>
      <c r="Q12" s="65"/>
    </row>
    <row r="13" spans="1:17" s="49" customFormat="1" ht="35.25" customHeight="1">
      <c r="L13" s="62">
        <f t="shared" si="0"/>
        <v>6</v>
      </c>
      <c r="M13" s="63"/>
      <c r="N13" s="63"/>
      <c r="O13" s="64">
        <f t="shared" si="1"/>
        <v>16</v>
      </c>
      <c r="P13" s="63"/>
      <c r="Q13" s="65"/>
    </row>
    <row r="14" spans="1:17" s="49" customFormat="1" ht="35.25" customHeight="1">
      <c r="J14" s="66"/>
      <c r="L14" s="62">
        <f t="shared" si="0"/>
        <v>7</v>
      </c>
      <c r="M14" s="63"/>
      <c r="N14" s="63"/>
      <c r="O14" s="64">
        <f t="shared" si="1"/>
        <v>17</v>
      </c>
      <c r="P14" s="63"/>
      <c r="Q14" s="65"/>
    </row>
    <row r="15" spans="1:17" s="49" customFormat="1" ht="35.25" customHeight="1">
      <c r="A15" s="50"/>
      <c r="J15" s="66" t="s">
        <v>72</v>
      </c>
      <c r="K15" s="50"/>
      <c r="L15" s="68">
        <f t="shared" si="0"/>
        <v>8</v>
      </c>
      <c r="M15" s="69"/>
      <c r="N15" s="69"/>
      <c r="O15" s="70">
        <f t="shared" si="1"/>
        <v>18</v>
      </c>
      <c r="P15" s="69"/>
      <c r="Q15" s="71"/>
    </row>
    <row r="16" spans="1:17" s="50" customFormat="1" ht="35.25" customHeight="1">
      <c r="B16" s="67" t="s">
        <v>73</v>
      </c>
      <c r="C16" s="67"/>
      <c r="D16" s="67"/>
      <c r="E16" s="67"/>
      <c r="F16" s="67"/>
      <c r="G16" s="67"/>
      <c r="H16" s="67"/>
      <c r="I16" s="67"/>
      <c r="J16" s="67"/>
      <c r="L16" s="68">
        <f t="shared" si="0"/>
        <v>9</v>
      </c>
      <c r="M16" s="69"/>
      <c r="N16" s="69"/>
      <c r="O16" s="70">
        <f t="shared" si="1"/>
        <v>19</v>
      </c>
      <c r="P16" s="69"/>
      <c r="Q16" s="71"/>
    </row>
    <row r="17" spans="1:17" s="50" customFormat="1" ht="35.25" customHeight="1" thickBot="1">
      <c r="B17" s="72" t="s">
        <v>74</v>
      </c>
      <c r="C17" s="72"/>
      <c r="D17" s="72"/>
      <c r="E17" s="72"/>
      <c r="F17" s="72"/>
      <c r="G17" s="72"/>
      <c r="H17" s="72"/>
      <c r="I17" s="72"/>
      <c r="J17" s="72"/>
      <c r="L17" s="73">
        <f t="shared" si="0"/>
        <v>10</v>
      </c>
      <c r="M17" s="74"/>
      <c r="N17" s="74"/>
      <c r="O17" s="75">
        <f t="shared" si="1"/>
        <v>20</v>
      </c>
      <c r="P17" s="74"/>
      <c r="Q17" s="76"/>
    </row>
    <row r="18" spans="1:17" s="50" customFormat="1" ht="37.5" customHeight="1">
      <c r="B18" s="72" t="s">
        <v>75</v>
      </c>
      <c r="C18" s="72"/>
      <c r="D18" s="72"/>
      <c r="E18" s="72"/>
      <c r="F18" s="72"/>
      <c r="G18" s="72"/>
      <c r="H18" s="72"/>
      <c r="I18" s="72"/>
      <c r="J18" s="72"/>
      <c r="L18" s="49"/>
      <c r="M18" s="49"/>
      <c r="N18" s="49"/>
      <c r="O18" s="49"/>
      <c r="P18" s="49"/>
      <c r="Q18" s="49"/>
    </row>
    <row r="19" spans="1:17" s="50" customFormat="1" ht="38.25" customHeight="1">
      <c r="B19" s="72" t="s">
        <v>76</v>
      </c>
      <c r="C19" s="72"/>
      <c r="D19" s="72"/>
      <c r="E19" s="72"/>
      <c r="F19" s="72"/>
      <c r="G19" s="72"/>
      <c r="H19" s="72"/>
      <c r="I19" s="72"/>
      <c r="J19" s="72" t="s">
        <v>70</v>
      </c>
      <c r="L19" s="49"/>
      <c r="M19" s="49"/>
      <c r="N19" s="49"/>
      <c r="O19" s="49"/>
      <c r="P19" s="49"/>
      <c r="Q19" s="49"/>
    </row>
    <row r="20" spans="1:17" s="50" customFormat="1" ht="23.25" customHeight="1">
      <c r="A20" s="49"/>
      <c r="B20" s="49"/>
      <c r="C20" s="49"/>
      <c r="D20" s="49"/>
      <c r="E20" s="49"/>
      <c r="F20" s="49"/>
      <c r="G20" s="49"/>
      <c r="H20" s="49"/>
      <c r="I20" s="49"/>
      <c r="J20" s="49"/>
      <c r="K20" s="49"/>
      <c r="L20" s="49"/>
      <c r="M20" s="49"/>
      <c r="N20" s="49"/>
      <c r="O20" s="49"/>
      <c r="P20" s="49"/>
      <c r="Q20" s="49"/>
    </row>
    <row r="21" spans="1:17" s="49" customFormat="1" ht="23.25" customHeight="1">
      <c r="L21" s="77"/>
      <c r="M21" s="77"/>
      <c r="N21" s="77"/>
      <c r="O21" s="77"/>
      <c r="P21" s="77"/>
      <c r="Q21" s="77"/>
    </row>
    <row r="22" spans="1:17" s="49" customFormat="1" ht="35.1" customHeight="1">
      <c r="A22" s="77"/>
      <c r="B22" s="77"/>
      <c r="C22" s="77"/>
      <c r="D22" s="77"/>
      <c r="E22" s="77"/>
      <c r="F22" s="77"/>
      <c r="G22" s="77"/>
      <c r="H22" s="77"/>
      <c r="I22" s="77"/>
      <c r="J22" s="77"/>
      <c r="K22" s="77"/>
      <c r="L22" s="77"/>
      <c r="M22" s="77"/>
      <c r="N22" s="77"/>
      <c r="O22" s="77"/>
      <c r="P22" s="77"/>
      <c r="Q22" s="77"/>
    </row>
    <row r="26" spans="1:17" ht="13.5">
      <c r="L26" s="49"/>
      <c r="M26" s="49"/>
      <c r="N26" s="49"/>
      <c r="O26" s="49"/>
      <c r="P26" s="49"/>
      <c r="Q26" s="49"/>
    </row>
    <row r="27" spans="1:17" ht="13.5">
      <c r="A27" s="49"/>
      <c r="B27" s="49"/>
      <c r="C27" s="49"/>
      <c r="D27" s="49"/>
      <c r="E27" s="49"/>
      <c r="F27" s="49"/>
      <c r="G27" s="49"/>
      <c r="H27" s="49"/>
      <c r="I27" s="49"/>
      <c r="J27" s="49"/>
      <c r="K27" s="49"/>
      <c r="L27" s="49"/>
      <c r="M27" s="49"/>
      <c r="N27" s="49"/>
      <c r="O27" s="49"/>
      <c r="P27" s="49"/>
      <c r="Q27" s="49"/>
    </row>
    <row r="28" spans="1:17" s="49" customFormat="1" ht="12" customHeight="1"/>
    <row r="29" spans="1:17" s="49" customFormat="1" ht="8.4499999999999993" customHeight="1"/>
    <row r="30" spans="1:17" s="49" customFormat="1" ht="13.9" customHeight="1"/>
    <row r="31" spans="1:17" s="49" customFormat="1" ht="5.45" customHeight="1"/>
    <row r="32" spans="1:17" s="49" customFormat="1" ht="18" customHeight="1"/>
    <row r="33" s="49" customFormat="1" ht="12.6" customHeight="1"/>
    <row r="34" s="49" customFormat="1" ht="13.5"/>
    <row r="35" s="49" customFormat="1" ht="13.5"/>
    <row r="36" s="49" customFormat="1" ht="13.5"/>
    <row r="37" s="49" customFormat="1" ht="13.5"/>
    <row r="38" s="49" customFormat="1" ht="5.45" customHeight="1"/>
    <row r="39" s="49" customFormat="1" ht="15" customHeight="1"/>
    <row r="40" s="49" customFormat="1" ht="16.149999999999999" customHeight="1"/>
    <row r="41" s="49" customFormat="1" ht="6" customHeight="1"/>
    <row r="42" s="49" customFormat="1" ht="22.15" customHeight="1"/>
    <row r="43" s="49" customFormat="1" ht="22.15" customHeight="1"/>
    <row r="44" s="49" customFormat="1" ht="13.9" customHeight="1"/>
    <row r="45" s="49" customFormat="1" ht="18.75" customHeight="1"/>
    <row r="46" s="49" customFormat="1" ht="11.25" customHeight="1"/>
    <row r="47" s="49" customFormat="1" ht="23.25" customHeight="1"/>
    <row r="48" s="49" customFormat="1" ht="12.75" customHeight="1"/>
    <row r="49" spans="1:21" s="49" customFormat="1" ht="12" customHeight="1"/>
    <row r="50" spans="1:21" s="49" customFormat="1" ht="23.25" customHeight="1"/>
    <row r="51" spans="1:21" s="49" customFormat="1" ht="12" customHeight="1"/>
    <row r="52" spans="1:21" s="49" customFormat="1" ht="12" customHeight="1"/>
    <row r="53" spans="1:21" s="49" customFormat="1" ht="23.25" customHeight="1"/>
    <row r="54" spans="1:21" s="49" customFormat="1" ht="12" customHeight="1"/>
    <row r="55" spans="1:21" s="49" customFormat="1" ht="12" customHeight="1"/>
    <row r="56" spans="1:21" s="49" customFormat="1" ht="23.25" customHeight="1"/>
    <row r="57" spans="1:21" s="49" customFormat="1" ht="6.75" customHeight="1"/>
    <row r="58" spans="1:21" s="49" customFormat="1" ht="6.75" customHeight="1"/>
    <row r="59" spans="1:21" s="49" customFormat="1" ht="6.75" customHeight="1"/>
    <row r="60" spans="1:21" s="49" customFormat="1" ht="6.75" customHeight="1">
      <c r="L60" s="77"/>
      <c r="M60" s="77"/>
      <c r="N60" s="77"/>
      <c r="O60" s="77"/>
      <c r="P60" s="77"/>
      <c r="Q60" s="77"/>
    </row>
    <row r="61" spans="1:21" s="49" customFormat="1" ht="6.75" customHeight="1">
      <c r="A61" s="77"/>
      <c r="B61" s="78"/>
      <c r="C61" s="77"/>
      <c r="D61" s="77"/>
      <c r="E61" s="77"/>
      <c r="F61" s="77"/>
      <c r="G61" s="77"/>
      <c r="H61" s="77"/>
      <c r="I61" s="77"/>
      <c r="J61" s="77"/>
      <c r="K61" s="77"/>
      <c r="L61" s="77"/>
      <c r="M61" s="77"/>
      <c r="N61" s="77"/>
      <c r="O61" s="77"/>
      <c r="P61" s="77"/>
      <c r="Q61" s="77"/>
    </row>
    <row r="62" spans="1:21" ht="12.6" customHeight="1">
      <c r="U62" s="79"/>
    </row>
  </sheetData>
  <sheetProtection password="C18F" sheet="1" objects="1" scenarios="1" selectLockedCells="1"/>
  <phoneticPr fontId="13"/>
  <pageMargins left="0.43307086614173229" right="0.19685039370078741" top="0.19685039370078741" bottom="0.23622047244094491" header="0.23622047244094491" footer="0.19685039370078741"/>
  <pageSetup paperSize="9" scale="98" orientation="landscape" blackAndWhite="1"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188</v>
      </c>
      <c r="B1" t="s">
        <v>189</v>
      </c>
      <c r="C1" t="s">
        <v>190</v>
      </c>
    </row>
    <row r="2" spans="1:3">
      <c r="A2" t="str">
        <f>申込書!B1</f>
        <v>第29回ＪＳＣＡマスターズ水泳通信記録会</v>
      </c>
      <c r="B2" s="117">
        <v>40558</v>
      </c>
      <c r="C2" t="s">
        <v>191</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C3"/>
  <sheetViews>
    <sheetView workbookViewId="0">
      <selection activeCell="C7" sqref="C7:D7"/>
    </sheetView>
  </sheetViews>
  <sheetFormatPr defaultRowHeight="12"/>
  <cols>
    <col min="2" max="2" width="7.85546875" customWidth="1"/>
    <col min="3" max="3" width="14.7109375" customWidth="1"/>
    <col min="4" max="4" width="41.7109375" customWidth="1"/>
    <col min="5" max="5" width="15.7109375" customWidth="1"/>
    <col min="6" max="6" width="12.140625" customWidth="1"/>
    <col min="7" max="7" width="13.7109375" customWidth="1"/>
    <col min="8" max="8" width="10.140625" customWidth="1"/>
    <col min="9" max="10" width="51" customWidth="1"/>
    <col min="11" max="12" width="13.140625" customWidth="1"/>
    <col min="13" max="13" width="32.42578125" customWidth="1"/>
    <col min="14" max="15" width="20.85546875" customWidth="1"/>
    <col min="16" max="18" width="9.7109375" customWidth="1"/>
    <col min="19" max="20" width="20.85546875" customWidth="1"/>
    <col min="21" max="23" width="9.7109375" customWidth="1"/>
  </cols>
  <sheetData>
    <row r="1" spans="1:55">
      <c r="N1" t="s">
        <v>144</v>
      </c>
      <c r="S1" t="s">
        <v>145</v>
      </c>
      <c r="X1" t="s">
        <v>117</v>
      </c>
      <c r="AG1" t="s">
        <v>122</v>
      </c>
      <c r="AP1" t="s">
        <v>121</v>
      </c>
    </row>
    <row r="2" spans="1:55">
      <c r="A2" t="s">
        <v>131</v>
      </c>
      <c r="B2" t="s">
        <v>100</v>
      </c>
      <c r="C2" t="s">
        <v>101</v>
      </c>
      <c r="D2" t="s">
        <v>17</v>
      </c>
      <c r="E2" t="s">
        <v>105</v>
      </c>
      <c r="F2" t="s">
        <v>102</v>
      </c>
      <c r="G2" t="s">
        <v>103</v>
      </c>
      <c r="H2" t="s">
        <v>104</v>
      </c>
      <c r="I2" t="s">
        <v>106</v>
      </c>
      <c r="J2" t="s">
        <v>107</v>
      </c>
      <c r="K2" t="s">
        <v>108</v>
      </c>
      <c r="L2" t="s">
        <v>109</v>
      </c>
      <c r="M2" t="s">
        <v>110</v>
      </c>
      <c r="N2" t="s">
        <v>140</v>
      </c>
      <c r="O2" t="s">
        <v>31</v>
      </c>
      <c r="P2" t="s">
        <v>141</v>
      </c>
      <c r="Q2" t="s">
        <v>142</v>
      </c>
      <c r="R2" t="s">
        <v>143</v>
      </c>
      <c r="S2" t="s">
        <v>140</v>
      </c>
      <c r="T2" t="s">
        <v>31</v>
      </c>
      <c r="U2" t="s">
        <v>141</v>
      </c>
      <c r="V2" t="s">
        <v>142</v>
      </c>
      <c r="W2" t="s">
        <v>143</v>
      </c>
      <c r="X2" t="s">
        <v>111</v>
      </c>
      <c r="Y2" t="s">
        <v>112</v>
      </c>
      <c r="Z2" t="s">
        <v>113</v>
      </c>
      <c r="AA2" t="s">
        <v>114</v>
      </c>
      <c r="AB2" t="s">
        <v>115</v>
      </c>
      <c r="AC2" t="s">
        <v>116</v>
      </c>
      <c r="AD2" t="s">
        <v>118</v>
      </c>
      <c r="AE2" t="s">
        <v>119</v>
      </c>
      <c r="AF2" t="s">
        <v>120</v>
      </c>
      <c r="AG2" t="s">
        <v>111</v>
      </c>
      <c r="AH2" t="s">
        <v>112</v>
      </c>
      <c r="AI2" t="s">
        <v>113</v>
      </c>
      <c r="AJ2" t="s">
        <v>114</v>
      </c>
      <c r="AK2" t="s">
        <v>115</v>
      </c>
      <c r="AL2" t="s">
        <v>116</v>
      </c>
      <c r="AM2" t="s">
        <v>118</v>
      </c>
      <c r="AN2" t="s">
        <v>119</v>
      </c>
      <c r="AO2" t="s">
        <v>120</v>
      </c>
      <c r="AP2" t="s">
        <v>123</v>
      </c>
      <c r="AQ2" t="s">
        <v>124</v>
      </c>
      <c r="AR2" t="s">
        <v>125</v>
      </c>
      <c r="AS2" t="s">
        <v>126</v>
      </c>
      <c r="AT2" t="s">
        <v>127</v>
      </c>
      <c r="AU2" t="s">
        <v>128</v>
      </c>
      <c r="AV2" t="s">
        <v>35</v>
      </c>
      <c r="AW2" t="s">
        <v>46</v>
      </c>
      <c r="AX2" t="s">
        <v>129</v>
      </c>
      <c r="AY2" t="s">
        <v>130</v>
      </c>
      <c r="AZ2" t="s">
        <v>97</v>
      </c>
      <c r="BA2" t="s">
        <v>98</v>
      </c>
      <c r="BB2" t="s">
        <v>99</v>
      </c>
    </row>
    <row r="3" spans="1:55">
      <c r="B3" s="47" t="str">
        <f>申込書!AB4</f>
        <v/>
      </c>
      <c r="C3" s="48">
        <f>申込書!Q4</f>
        <v>0</v>
      </c>
      <c r="D3">
        <f>申込書!C6</f>
        <v>0</v>
      </c>
      <c r="E3">
        <f>申込書!S10</f>
        <v>0</v>
      </c>
      <c r="F3">
        <f>申込書!C10</f>
        <v>0</v>
      </c>
      <c r="G3">
        <f>申込書!C8</f>
        <v>0</v>
      </c>
      <c r="H3">
        <f>申込書!D12</f>
        <v>0</v>
      </c>
      <c r="I3">
        <f>申込書!D13</f>
        <v>0</v>
      </c>
      <c r="J3" t="str">
        <f>IF(申込書!D14="","",申込書!D14)</f>
        <v/>
      </c>
      <c r="K3">
        <f>申込書!F15</f>
        <v>0</v>
      </c>
      <c r="L3" t="str">
        <f>IF(申込書!P15="","",申込書!P15)</f>
        <v/>
      </c>
      <c r="M3" t="str">
        <f>IF(申込書!F16="","",申込書!F16)</f>
        <v/>
      </c>
      <c r="N3" t="str">
        <f>IF(申込書!E20="","",申込書!E20)</f>
        <v/>
      </c>
      <c r="O3" t="str">
        <f>IF(申込書!E18="","",申込書!E18)</f>
        <v/>
      </c>
      <c r="P3" t="str">
        <f>IF(申込書!G21="","",申込書!G21)</f>
        <v/>
      </c>
      <c r="Q3" t="str">
        <f>IF(申込書!G22="","",申込書!G22)</f>
        <v/>
      </c>
      <c r="R3" t="str">
        <f>IF(申込書!G23="","",申込書!G23)</f>
        <v/>
      </c>
      <c r="S3" t="str">
        <f>IF(申込書!P20="","",申込書!P20)</f>
        <v/>
      </c>
      <c r="T3" t="str">
        <f>IF(申込書!P18="","",申込書!P18)</f>
        <v/>
      </c>
      <c r="U3" t="str">
        <f>IF(申込書!R21="","",申込書!R21)</f>
        <v/>
      </c>
      <c r="V3" t="str">
        <f>IF(申込書!R22="","",申込書!R22)</f>
        <v/>
      </c>
      <c r="W3" t="str">
        <f>IF(申込書!R23="","",申込書!R23)</f>
        <v/>
      </c>
      <c r="X3">
        <f>申込書!H25</f>
        <v>0</v>
      </c>
      <c r="Y3">
        <f>申込書!N25</f>
        <v>0</v>
      </c>
      <c r="Z3">
        <f>申込書!E25</f>
        <v>0</v>
      </c>
      <c r="AA3">
        <f>申込書!H26</f>
        <v>0</v>
      </c>
      <c r="AB3">
        <f>申込書!N26</f>
        <v>0</v>
      </c>
      <c r="AC3">
        <f>申込書!E26</f>
        <v>0</v>
      </c>
      <c r="AD3">
        <f>X3+AA3</f>
        <v>0</v>
      </c>
      <c r="AE3">
        <f>Y3+AB3</f>
        <v>0</v>
      </c>
      <c r="AF3">
        <f>申込書!E27</f>
        <v>0</v>
      </c>
      <c r="AG3">
        <f>申込書!H29</f>
        <v>0</v>
      </c>
      <c r="AH3">
        <f>申込書!N29</f>
        <v>0</v>
      </c>
      <c r="AI3">
        <f>申込書!E29</f>
        <v>0</v>
      </c>
      <c r="AJ3">
        <f>申込書!H30</f>
        <v>0</v>
      </c>
      <c r="AK3">
        <f>申込書!N30</f>
        <v>0</v>
      </c>
      <c r="AL3">
        <f>申込書!E30</f>
        <v>0</v>
      </c>
      <c r="AM3">
        <f>AG3+AJ3</f>
        <v>0</v>
      </c>
      <c r="AN3">
        <f>AH3+AK3</f>
        <v>0</v>
      </c>
      <c r="AO3">
        <f>申込書!E31</f>
        <v>0</v>
      </c>
      <c r="AP3">
        <f>申込書!H33</f>
        <v>0</v>
      </c>
      <c r="AQ3">
        <f>申込書!P33</f>
        <v>0</v>
      </c>
      <c r="AR3">
        <f>申込書!H34</f>
        <v>0</v>
      </c>
      <c r="AS3">
        <f>申込書!P34</f>
        <v>0</v>
      </c>
      <c r="AT3">
        <f>申込書!H35</f>
        <v>0</v>
      </c>
      <c r="AU3">
        <f>申込書!P35</f>
        <v>0</v>
      </c>
      <c r="AV3">
        <f>SUM(AP3:AU3)</f>
        <v>0</v>
      </c>
      <c r="AW3">
        <f>申込書!L40</f>
        <v>0</v>
      </c>
      <c r="AX3">
        <f>申込書!L41</f>
        <v>0</v>
      </c>
      <c r="AY3">
        <f>申込書!N48</f>
        <v>0</v>
      </c>
      <c r="AZ3" s="108">
        <f>申込書!C47</f>
        <v>0</v>
      </c>
      <c r="BA3">
        <f>申込書!H47</f>
        <v>0</v>
      </c>
      <c r="BB3">
        <f>申込書!C48</f>
        <v>0</v>
      </c>
      <c r="BC3" t="s">
        <v>195</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C7" sqref="C7:D7"/>
    </sheetView>
  </sheetViews>
  <sheetFormatPr defaultRowHeight="12"/>
  <cols>
    <col min="2" max="2" width="26.5703125" customWidth="1"/>
    <col min="3" max="3" width="11.85546875" customWidth="1"/>
    <col min="4" max="5" width="15.5703125" customWidth="1"/>
  </cols>
  <sheetData>
    <row r="1" spans="1:5">
      <c r="A1" t="s">
        <v>148</v>
      </c>
      <c r="B1" t="s">
        <v>149</v>
      </c>
      <c r="C1" t="s">
        <v>150</v>
      </c>
      <c r="D1" t="s">
        <v>151</v>
      </c>
      <c r="E1" t="s">
        <v>152</v>
      </c>
    </row>
    <row r="2" spans="1:5">
      <c r="A2" s="47" t="str">
        <f>団体!B3</f>
        <v/>
      </c>
      <c r="B2">
        <f>申込書!C6</f>
        <v>0</v>
      </c>
      <c r="C2" s="48">
        <f>申込書!Q4</f>
        <v>0</v>
      </c>
      <c r="D2">
        <f>申込書!S10</f>
        <v>0</v>
      </c>
      <c r="E2">
        <f>D2</f>
        <v>0</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83"/>
  <sheetViews>
    <sheetView workbookViewId="0">
      <selection activeCell="C7" sqref="C7:D7"/>
    </sheetView>
  </sheetViews>
  <sheetFormatPr defaultRowHeight="12"/>
  <cols>
    <col min="1" max="1" width="7.28515625" customWidth="1"/>
    <col min="2" max="2" width="4.85546875" customWidth="1"/>
    <col min="3" max="3" width="14" customWidth="1"/>
    <col min="4" max="4" width="13.42578125" customWidth="1"/>
    <col min="5" max="5" width="10.7109375" bestFit="1" customWidth="1"/>
    <col min="6" max="6" width="5" customWidth="1"/>
    <col min="7" max="7" width="7.7109375" customWidth="1"/>
  </cols>
  <sheetData>
    <row r="1" spans="1:10" s="14" customFormat="1">
      <c r="A1" s="14" t="s">
        <v>153</v>
      </c>
      <c r="B1" s="14" t="s">
        <v>154</v>
      </c>
      <c r="C1" s="14" t="s">
        <v>159</v>
      </c>
      <c r="D1" s="14" t="s">
        <v>155</v>
      </c>
      <c r="E1" s="14" t="s">
        <v>9</v>
      </c>
      <c r="F1" s="14" t="s">
        <v>24</v>
      </c>
      <c r="G1" s="14" t="s">
        <v>156</v>
      </c>
      <c r="H1" s="14" t="s">
        <v>157</v>
      </c>
      <c r="I1" s="14" t="s">
        <v>158</v>
      </c>
      <c r="J1" s="14" t="s">
        <v>160</v>
      </c>
    </row>
    <row r="2" spans="1:10">
      <c r="A2" t="str">
        <f>IF(申込一覧表!D6="","",申込一覧表!Z6)</f>
        <v/>
      </c>
      <c r="B2">
        <v>0</v>
      </c>
      <c r="C2" t="str">
        <f>申込一覧表!AF6</f>
        <v xml:space="preserve">  </v>
      </c>
      <c r="D2" t="str">
        <f>申込一覧表!AE6</f>
        <v xml:space="preserve"> </v>
      </c>
      <c r="E2" s="117">
        <f>申込一覧表!B6</f>
        <v>0</v>
      </c>
      <c r="F2" t="str">
        <f>申込一覧表!P6</f>
        <v/>
      </c>
      <c r="G2" t="str">
        <f>申込一覧表!AC6</f>
        <v/>
      </c>
      <c r="I2">
        <f>申込一覧表!AP6</f>
        <v>0</v>
      </c>
      <c r="J2" s="47" t="str">
        <f>申込書!$AB$4</f>
        <v/>
      </c>
    </row>
    <row r="3" spans="1:10">
      <c r="A3" t="str">
        <f>IF(申込一覧表!D7="","",申込一覧表!Z7)</f>
        <v/>
      </c>
      <c r="B3">
        <v>0</v>
      </c>
      <c r="C3" t="str">
        <f>申込一覧表!AF7</f>
        <v xml:space="preserve">  </v>
      </c>
      <c r="D3" t="str">
        <f>申込一覧表!AE7</f>
        <v xml:space="preserve"> </v>
      </c>
      <c r="E3" s="117">
        <f>申込一覧表!B7</f>
        <v>0</v>
      </c>
      <c r="F3" t="str">
        <f>申込一覧表!P7</f>
        <v/>
      </c>
      <c r="G3" t="str">
        <f>申込一覧表!AC7</f>
        <v/>
      </c>
      <c r="I3">
        <f>申込一覧表!AP7</f>
        <v>0</v>
      </c>
      <c r="J3" s="47" t="str">
        <f>申込書!$AB$4</f>
        <v/>
      </c>
    </row>
    <row r="4" spans="1:10">
      <c r="A4" t="str">
        <f>IF(申込一覧表!D8="","",申込一覧表!Z8)</f>
        <v/>
      </c>
      <c r="B4">
        <v>0</v>
      </c>
      <c r="C4" t="str">
        <f>申込一覧表!AF8</f>
        <v xml:space="preserve">  </v>
      </c>
      <c r="D4" t="str">
        <f>申込一覧表!AE8</f>
        <v xml:space="preserve"> </v>
      </c>
      <c r="E4" s="117">
        <f>申込一覧表!B8</f>
        <v>0</v>
      </c>
      <c r="F4" t="str">
        <f>申込一覧表!P8</f>
        <v/>
      </c>
      <c r="G4" t="str">
        <f>申込一覧表!AC8</f>
        <v/>
      </c>
      <c r="I4">
        <f>申込一覧表!AP8</f>
        <v>0</v>
      </c>
      <c r="J4" s="47" t="str">
        <f>申込書!$AB$4</f>
        <v/>
      </c>
    </row>
    <row r="5" spans="1:10">
      <c r="A5" t="str">
        <f>IF(申込一覧表!D9="","",申込一覧表!Z9)</f>
        <v/>
      </c>
      <c r="B5">
        <v>0</v>
      </c>
      <c r="C5" t="str">
        <f>申込一覧表!AF9</f>
        <v xml:space="preserve">  </v>
      </c>
      <c r="D5" t="str">
        <f>申込一覧表!AE9</f>
        <v xml:space="preserve"> </v>
      </c>
      <c r="E5" s="117">
        <f>申込一覧表!B9</f>
        <v>0</v>
      </c>
      <c r="F5" t="str">
        <f>申込一覧表!P9</f>
        <v/>
      </c>
      <c r="G5" t="str">
        <f>申込一覧表!AC9</f>
        <v/>
      </c>
      <c r="I5">
        <f>申込一覧表!AP9</f>
        <v>0</v>
      </c>
      <c r="J5" s="47" t="str">
        <f>申込書!$AB$4</f>
        <v/>
      </c>
    </row>
    <row r="6" spans="1:10">
      <c r="A6" t="str">
        <f>IF(申込一覧表!D10="","",申込一覧表!Z10)</f>
        <v/>
      </c>
      <c r="B6">
        <v>0</v>
      </c>
      <c r="C6" t="str">
        <f>申込一覧表!AF10</f>
        <v xml:space="preserve">  </v>
      </c>
      <c r="D6" t="str">
        <f>申込一覧表!AE10</f>
        <v xml:space="preserve"> </v>
      </c>
      <c r="E6" s="117">
        <f>申込一覧表!B10</f>
        <v>0</v>
      </c>
      <c r="F6" t="str">
        <f>申込一覧表!P10</f>
        <v/>
      </c>
      <c r="G6" t="str">
        <f>申込一覧表!AC10</f>
        <v/>
      </c>
      <c r="I6">
        <f>申込一覧表!AP10</f>
        <v>0</v>
      </c>
      <c r="J6" s="47" t="str">
        <f>申込書!$AB$4</f>
        <v/>
      </c>
    </row>
    <row r="7" spans="1:10">
      <c r="A7" t="str">
        <f>IF(申込一覧表!D11="","",申込一覧表!Z11)</f>
        <v/>
      </c>
      <c r="B7">
        <v>0</v>
      </c>
      <c r="C7" t="str">
        <f>申込一覧表!AF11</f>
        <v xml:space="preserve">  </v>
      </c>
      <c r="D7" t="str">
        <f>申込一覧表!AE11</f>
        <v xml:space="preserve"> </v>
      </c>
      <c r="E7" s="117">
        <f>申込一覧表!B11</f>
        <v>0</v>
      </c>
      <c r="F7" t="str">
        <f>申込一覧表!P11</f>
        <v/>
      </c>
      <c r="G7" t="str">
        <f>申込一覧表!AC11</f>
        <v/>
      </c>
      <c r="I7">
        <f>申込一覧表!AP11</f>
        <v>0</v>
      </c>
      <c r="J7" s="47" t="str">
        <f>申込書!$AB$4</f>
        <v/>
      </c>
    </row>
    <row r="8" spans="1:10">
      <c r="A8" t="str">
        <f>IF(申込一覧表!D12="","",申込一覧表!Z12)</f>
        <v/>
      </c>
      <c r="B8">
        <v>0</v>
      </c>
      <c r="C8" t="str">
        <f>申込一覧表!AF12</f>
        <v xml:space="preserve">  </v>
      </c>
      <c r="D8" t="str">
        <f>申込一覧表!AE12</f>
        <v xml:space="preserve"> </v>
      </c>
      <c r="E8" s="117">
        <f>申込一覧表!B12</f>
        <v>0</v>
      </c>
      <c r="F8" t="str">
        <f>申込一覧表!P12</f>
        <v/>
      </c>
      <c r="G8" t="str">
        <f>申込一覧表!AC12</f>
        <v/>
      </c>
      <c r="I8">
        <f>申込一覧表!AP12</f>
        <v>0</v>
      </c>
      <c r="J8" s="47" t="str">
        <f>申込書!$AB$4</f>
        <v/>
      </c>
    </row>
    <row r="9" spans="1:10">
      <c r="A9" t="str">
        <f>IF(申込一覧表!D13="","",申込一覧表!Z13)</f>
        <v/>
      </c>
      <c r="B9">
        <v>0</v>
      </c>
      <c r="C9" t="str">
        <f>申込一覧表!AF13</f>
        <v xml:space="preserve">  </v>
      </c>
      <c r="D9" t="str">
        <f>申込一覧表!AE13</f>
        <v xml:space="preserve"> </v>
      </c>
      <c r="E9" s="117">
        <f>申込一覧表!B13</f>
        <v>0</v>
      </c>
      <c r="F9" t="str">
        <f>申込一覧表!P13</f>
        <v/>
      </c>
      <c r="G9" t="str">
        <f>申込一覧表!AC13</f>
        <v/>
      </c>
      <c r="I9">
        <f>申込一覧表!AP13</f>
        <v>0</v>
      </c>
      <c r="J9" s="47" t="str">
        <f>申込書!$AB$4</f>
        <v/>
      </c>
    </row>
    <row r="10" spans="1:10">
      <c r="A10" t="str">
        <f>IF(申込一覧表!D14="","",申込一覧表!Z14)</f>
        <v/>
      </c>
      <c r="B10">
        <v>0</v>
      </c>
      <c r="C10" t="str">
        <f>申込一覧表!AF14</f>
        <v xml:space="preserve">  </v>
      </c>
      <c r="D10" t="str">
        <f>申込一覧表!AE14</f>
        <v xml:space="preserve"> </v>
      </c>
      <c r="E10" s="117">
        <f>申込一覧表!B14</f>
        <v>0</v>
      </c>
      <c r="F10" t="str">
        <f>申込一覧表!P14</f>
        <v/>
      </c>
      <c r="G10" t="str">
        <f>申込一覧表!AC14</f>
        <v/>
      </c>
      <c r="I10">
        <f>申込一覧表!AP14</f>
        <v>0</v>
      </c>
      <c r="J10" s="47" t="str">
        <f>申込書!$AB$4</f>
        <v/>
      </c>
    </row>
    <row r="11" spans="1:10">
      <c r="A11" t="str">
        <f>IF(申込一覧表!D15="","",申込一覧表!Z15)</f>
        <v/>
      </c>
      <c r="B11">
        <v>0</v>
      </c>
      <c r="C11" t="str">
        <f>申込一覧表!AF15</f>
        <v xml:space="preserve">  </v>
      </c>
      <c r="D11" t="str">
        <f>申込一覧表!AE15</f>
        <v xml:space="preserve"> </v>
      </c>
      <c r="E11" s="117">
        <f>申込一覧表!B15</f>
        <v>0</v>
      </c>
      <c r="F11" t="str">
        <f>申込一覧表!P15</f>
        <v/>
      </c>
      <c r="G11" t="str">
        <f>申込一覧表!AC15</f>
        <v/>
      </c>
      <c r="I11">
        <f>申込一覧表!AP15</f>
        <v>0</v>
      </c>
      <c r="J11" s="47" t="str">
        <f>申込書!$AB$4</f>
        <v/>
      </c>
    </row>
    <row r="12" spans="1:10">
      <c r="A12" t="str">
        <f>IF(申込一覧表!D16="","",申込一覧表!Z16)</f>
        <v/>
      </c>
      <c r="B12">
        <v>0</v>
      </c>
      <c r="C12" t="str">
        <f>申込一覧表!AF16</f>
        <v xml:space="preserve">  </v>
      </c>
      <c r="D12" t="str">
        <f>申込一覧表!AE16</f>
        <v xml:space="preserve"> </v>
      </c>
      <c r="E12" s="117">
        <f>申込一覧表!B16</f>
        <v>0</v>
      </c>
      <c r="F12" t="str">
        <f>申込一覧表!P16</f>
        <v/>
      </c>
      <c r="G12" t="str">
        <f>申込一覧表!AC16</f>
        <v/>
      </c>
      <c r="I12">
        <f>申込一覧表!AP16</f>
        <v>0</v>
      </c>
      <c r="J12" s="47" t="str">
        <f>申込書!$AB$4</f>
        <v/>
      </c>
    </row>
    <row r="13" spans="1:10">
      <c r="A13" t="str">
        <f>IF(申込一覧表!D17="","",申込一覧表!Z17)</f>
        <v/>
      </c>
      <c r="B13">
        <v>0</v>
      </c>
      <c r="C13" t="str">
        <f>申込一覧表!AF17</f>
        <v xml:space="preserve">  </v>
      </c>
      <c r="D13" t="str">
        <f>申込一覧表!AE17</f>
        <v xml:space="preserve"> </v>
      </c>
      <c r="E13" s="117">
        <f>申込一覧表!B17</f>
        <v>0</v>
      </c>
      <c r="F13" t="str">
        <f>申込一覧表!P17</f>
        <v/>
      </c>
      <c r="G13" t="str">
        <f>申込一覧表!AC17</f>
        <v/>
      </c>
      <c r="I13">
        <f>申込一覧表!AP17</f>
        <v>0</v>
      </c>
      <c r="J13" s="47" t="str">
        <f>申込書!$AB$4</f>
        <v/>
      </c>
    </row>
    <row r="14" spans="1:10">
      <c r="A14" t="str">
        <f>IF(申込一覧表!D18="","",申込一覧表!Z18)</f>
        <v/>
      </c>
      <c r="B14">
        <v>0</v>
      </c>
      <c r="C14" t="str">
        <f>申込一覧表!AF18</f>
        <v xml:space="preserve">  </v>
      </c>
      <c r="D14" t="str">
        <f>申込一覧表!AE18</f>
        <v xml:space="preserve"> </v>
      </c>
      <c r="E14" s="117">
        <f>申込一覧表!B18</f>
        <v>0</v>
      </c>
      <c r="F14" t="str">
        <f>申込一覧表!P18</f>
        <v/>
      </c>
      <c r="G14" t="str">
        <f>申込一覧表!AC18</f>
        <v/>
      </c>
      <c r="I14">
        <f>申込一覧表!AP18</f>
        <v>0</v>
      </c>
      <c r="J14" s="47" t="str">
        <f>申込書!$AB$4</f>
        <v/>
      </c>
    </row>
    <row r="15" spans="1:10">
      <c r="A15" t="str">
        <f>IF(申込一覧表!D19="","",申込一覧表!Z19)</f>
        <v/>
      </c>
      <c r="B15">
        <v>0</v>
      </c>
      <c r="C15" t="str">
        <f>申込一覧表!AF19</f>
        <v xml:space="preserve">  </v>
      </c>
      <c r="D15" t="str">
        <f>申込一覧表!AE19</f>
        <v xml:space="preserve"> </v>
      </c>
      <c r="E15" s="117">
        <f>申込一覧表!B19</f>
        <v>0</v>
      </c>
      <c r="F15" t="str">
        <f>申込一覧表!P19</f>
        <v/>
      </c>
      <c r="G15" t="str">
        <f>申込一覧表!AC19</f>
        <v/>
      </c>
      <c r="I15">
        <f>申込一覧表!AP19</f>
        <v>0</v>
      </c>
      <c r="J15" s="47" t="str">
        <f>申込書!$AB$4</f>
        <v/>
      </c>
    </row>
    <row r="16" spans="1:10">
      <c r="A16" t="str">
        <f>IF(申込一覧表!D20="","",申込一覧表!Z20)</f>
        <v/>
      </c>
      <c r="B16">
        <v>0</v>
      </c>
      <c r="C16" t="str">
        <f>申込一覧表!AF20</f>
        <v xml:space="preserve">  </v>
      </c>
      <c r="D16" t="str">
        <f>申込一覧表!AE20</f>
        <v xml:space="preserve"> </v>
      </c>
      <c r="E16" s="117">
        <f>申込一覧表!B20</f>
        <v>0</v>
      </c>
      <c r="F16" t="str">
        <f>申込一覧表!P20</f>
        <v/>
      </c>
      <c r="G16" t="str">
        <f>申込一覧表!AC20</f>
        <v/>
      </c>
      <c r="I16">
        <f>申込一覧表!AP20</f>
        <v>0</v>
      </c>
      <c r="J16" s="47" t="str">
        <f>申込書!$AB$4</f>
        <v/>
      </c>
    </row>
    <row r="17" spans="1:10">
      <c r="A17" t="str">
        <f>IF(申込一覧表!D21="","",申込一覧表!Z21)</f>
        <v/>
      </c>
      <c r="B17">
        <v>0</v>
      </c>
      <c r="C17" t="str">
        <f>申込一覧表!AF21</f>
        <v xml:space="preserve">  </v>
      </c>
      <c r="D17" t="str">
        <f>申込一覧表!AE21</f>
        <v xml:space="preserve"> </v>
      </c>
      <c r="E17" s="117">
        <f>申込一覧表!B21</f>
        <v>0</v>
      </c>
      <c r="F17" t="str">
        <f>申込一覧表!P21</f>
        <v/>
      </c>
      <c r="G17" t="str">
        <f>申込一覧表!AC21</f>
        <v/>
      </c>
      <c r="I17">
        <f>申込一覧表!AP21</f>
        <v>0</v>
      </c>
      <c r="J17" s="47" t="str">
        <f>申込書!$AB$4</f>
        <v/>
      </c>
    </row>
    <row r="18" spans="1:10">
      <c r="A18" t="str">
        <f>IF(申込一覧表!D22="","",申込一覧表!Z22)</f>
        <v/>
      </c>
      <c r="B18">
        <v>0</v>
      </c>
      <c r="C18" t="str">
        <f>申込一覧表!AF22</f>
        <v xml:space="preserve">  </v>
      </c>
      <c r="D18" t="str">
        <f>申込一覧表!AE22</f>
        <v xml:space="preserve"> </v>
      </c>
      <c r="E18" s="117">
        <f>申込一覧表!B22</f>
        <v>0</v>
      </c>
      <c r="F18" t="str">
        <f>申込一覧表!P22</f>
        <v/>
      </c>
      <c r="G18" t="str">
        <f>申込一覧表!AC22</f>
        <v/>
      </c>
      <c r="I18">
        <f>申込一覧表!AP22</f>
        <v>0</v>
      </c>
      <c r="J18" s="47" t="str">
        <f>申込書!$AB$4</f>
        <v/>
      </c>
    </row>
    <row r="19" spans="1:10">
      <c r="A19" t="str">
        <f>IF(申込一覧表!D23="","",申込一覧表!Z23)</f>
        <v/>
      </c>
      <c r="B19">
        <v>0</v>
      </c>
      <c r="C19" t="str">
        <f>申込一覧表!AF23</f>
        <v xml:space="preserve">  </v>
      </c>
      <c r="D19" t="str">
        <f>申込一覧表!AE23</f>
        <v xml:space="preserve"> </v>
      </c>
      <c r="E19" s="117">
        <f>申込一覧表!B23</f>
        <v>0</v>
      </c>
      <c r="F19" t="str">
        <f>申込一覧表!P23</f>
        <v/>
      </c>
      <c r="G19" t="str">
        <f>申込一覧表!AC23</f>
        <v/>
      </c>
      <c r="I19">
        <f>申込一覧表!AP23</f>
        <v>0</v>
      </c>
      <c r="J19" s="47" t="str">
        <f>申込書!$AB$4</f>
        <v/>
      </c>
    </row>
    <row r="20" spans="1:10">
      <c r="A20" t="str">
        <f>IF(申込一覧表!D24="","",申込一覧表!Z24)</f>
        <v/>
      </c>
      <c r="B20">
        <v>0</v>
      </c>
      <c r="C20" t="str">
        <f>申込一覧表!AF24</f>
        <v xml:space="preserve">  </v>
      </c>
      <c r="D20" t="str">
        <f>申込一覧表!AE24</f>
        <v xml:space="preserve"> </v>
      </c>
      <c r="E20" s="117">
        <f>申込一覧表!B24</f>
        <v>0</v>
      </c>
      <c r="F20" t="str">
        <f>申込一覧表!P24</f>
        <v/>
      </c>
      <c r="G20" t="str">
        <f>申込一覧表!AC24</f>
        <v/>
      </c>
      <c r="I20">
        <f>申込一覧表!AP24</f>
        <v>0</v>
      </c>
      <c r="J20" s="47" t="str">
        <f>申込書!$AB$4</f>
        <v/>
      </c>
    </row>
    <row r="21" spans="1:10">
      <c r="A21" t="str">
        <f>IF(申込一覧表!D25="","",申込一覧表!Z25)</f>
        <v/>
      </c>
      <c r="B21">
        <v>0</v>
      </c>
      <c r="C21" t="str">
        <f>申込一覧表!AF25</f>
        <v xml:space="preserve">  </v>
      </c>
      <c r="D21" t="str">
        <f>申込一覧表!AE25</f>
        <v xml:space="preserve"> </v>
      </c>
      <c r="E21" s="117">
        <f>申込一覧表!B25</f>
        <v>0</v>
      </c>
      <c r="F21" t="str">
        <f>申込一覧表!P25</f>
        <v/>
      </c>
      <c r="G21" t="str">
        <f>申込一覧表!AC25</f>
        <v/>
      </c>
      <c r="I21">
        <f>申込一覧表!AP25</f>
        <v>0</v>
      </c>
      <c r="J21" s="47" t="str">
        <f>申込書!$AB$4</f>
        <v/>
      </c>
    </row>
    <row r="22" spans="1:10">
      <c r="A22" t="str">
        <f>IF(申込一覧表!D26="","",申込一覧表!Z26)</f>
        <v/>
      </c>
      <c r="B22">
        <v>0</v>
      </c>
      <c r="C22" t="str">
        <f>申込一覧表!AF26</f>
        <v xml:space="preserve">  </v>
      </c>
      <c r="D22" t="str">
        <f>申込一覧表!AE26</f>
        <v xml:space="preserve"> </v>
      </c>
      <c r="E22" s="117">
        <f>申込一覧表!B26</f>
        <v>0</v>
      </c>
      <c r="F22" t="str">
        <f>申込一覧表!P26</f>
        <v/>
      </c>
      <c r="G22" t="str">
        <f>申込一覧表!AC26</f>
        <v/>
      </c>
      <c r="I22">
        <f>申込一覧表!AP26</f>
        <v>0</v>
      </c>
      <c r="J22" s="47" t="str">
        <f>申込書!$AB$4</f>
        <v/>
      </c>
    </row>
    <row r="23" spans="1:10">
      <c r="A23" t="str">
        <f>IF(申込一覧表!D27="","",申込一覧表!Z27)</f>
        <v/>
      </c>
      <c r="B23">
        <v>0</v>
      </c>
      <c r="C23" t="str">
        <f>申込一覧表!AF27</f>
        <v xml:space="preserve">  </v>
      </c>
      <c r="D23" t="str">
        <f>申込一覧表!AE27</f>
        <v xml:space="preserve"> </v>
      </c>
      <c r="E23" s="117">
        <f>申込一覧表!B27</f>
        <v>0</v>
      </c>
      <c r="F23" t="str">
        <f>申込一覧表!P27</f>
        <v/>
      </c>
      <c r="G23" t="str">
        <f>申込一覧表!AC27</f>
        <v/>
      </c>
      <c r="I23">
        <f>申込一覧表!AP27</f>
        <v>0</v>
      </c>
      <c r="J23" s="47" t="str">
        <f>申込書!$AB$4</f>
        <v/>
      </c>
    </row>
    <row r="24" spans="1:10">
      <c r="A24" t="str">
        <f>IF(申込一覧表!D28="","",申込一覧表!Z28)</f>
        <v/>
      </c>
      <c r="B24">
        <v>0</v>
      </c>
      <c r="C24" t="str">
        <f>申込一覧表!AF28</f>
        <v xml:space="preserve">  </v>
      </c>
      <c r="D24" t="str">
        <f>申込一覧表!AE28</f>
        <v xml:space="preserve"> </v>
      </c>
      <c r="E24" s="117">
        <f>申込一覧表!B28</f>
        <v>0</v>
      </c>
      <c r="F24" t="str">
        <f>申込一覧表!P28</f>
        <v/>
      </c>
      <c r="G24" t="str">
        <f>申込一覧表!AC28</f>
        <v/>
      </c>
      <c r="I24">
        <f>申込一覧表!AP28</f>
        <v>0</v>
      </c>
      <c r="J24" s="47" t="str">
        <f>申込書!$AB$4</f>
        <v/>
      </c>
    </row>
    <row r="25" spans="1:10">
      <c r="A25" t="str">
        <f>IF(申込一覧表!D29="","",申込一覧表!Z29)</f>
        <v/>
      </c>
      <c r="B25">
        <v>0</v>
      </c>
      <c r="C25" t="str">
        <f>申込一覧表!AF29</f>
        <v xml:space="preserve">  </v>
      </c>
      <c r="D25" t="str">
        <f>申込一覧表!AE29</f>
        <v xml:space="preserve"> </v>
      </c>
      <c r="E25" s="117">
        <f>申込一覧表!B29</f>
        <v>0</v>
      </c>
      <c r="F25" t="str">
        <f>申込一覧表!P29</f>
        <v/>
      </c>
      <c r="G25" t="str">
        <f>申込一覧表!AC29</f>
        <v/>
      </c>
      <c r="I25">
        <f>申込一覧表!AP29</f>
        <v>0</v>
      </c>
      <c r="J25" s="47" t="str">
        <f>申込書!$AB$4</f>
        <v/>
      </c>
    </row>
    <row r="26" spans="1:10">
      <c r="A26" t="str">
        <f>IF(申込一覧表!D30="","",申込一覧表!Z30)</f>
        <v/>
      </c>
      <c r="B26">
        <v>0</v>
      </c>
      <c r="C26" t="str">
        <f>申込一覧表!AF30</f>
        <v xml:space="preserve">  </v>
      </c>
      <c r="D26" t="str">
        <f>申込一覧表!AE30</f>
        <v xml:space="preserve"> </v>
      </c>
      <c r="E26" s="117">
        <f>申込一覧表!B30</f>
        <v>0</v>
      </c>
      <c r="F26" t="str">
        <f>申込一覧表!P30</f>
        <v/>
      </c>
      <c r="G26" t="str">
        <f>申込一覧表!AC30</f>
        <v/>
      </c>
      <c r="I26">
        <f>申込一覧表!AP30</f>
        <v>0</v>
      </c>
      <c r="J26" s="47" t="str">
        <f>申込書!$AB$4</f>
        <v/>
      </c>
    </row>
    <row r="27" spans="1:10">
      <c r="A27" t="str">
        <f>IF(申込一覧表!D31="","",申込一覧表!Z31)</f>
        <v/>
      </c>
      <c r="B27">
        <v>0</v>
      </c>
      <c r="C27" t="str">
        <f>申込一覧表!AF31</f>
        <v xml:space="preserve">  </v>
      </c>
      <c r="D27" t="str">
        <f>申込一覧表!AE31</f>
        <v xml:space="preserve"> </v>
      </c>
      <c r="E27" s="117">
        <f>申込一覧表!B31</f>
        <v>0</v>
      </c>
      <c r="F27" t="str">
        <f>申込一覧表!P31</f>
        <v/>
      </c>
      <c r="G27" t="str">
        <f>申込一覧表!AC31</f>
        <v/>
      </c>
      <c r="I27">
        <f>申込一覧表!AP31</f>
        <v>0</v>
      </c>
      <c r="J27" s="47" t="str">
        <f>申込書!$AB$4</f>
        <v/>
      </c>
    </row>
    <row r="28" spans="1:10">
      <c r="A28" t="str">
        <f>IF(申込一覧表!D32="","",申込一覧表!Z32)</f>
        <v/>
      </c>
      <c r="B28">
        <v>0</v>
      </c>
      <c r="C28" t="str">
        <f>申込一覧表!AF32</f>
        <v xml:space="preserve">  </v>
      </c>
      <c r="D28" t="str">
        <f>申込一覧表!AE32</f>
        <v xml:space="preserve"> </v>
      </c>
      <c r="E28" s="117">
        <f>申込一覧表!B32</f>
        <v>0</v>
      </c>
      <c r="F28" t="str">
        <f>申込一覧表!P32</f>
        <v/>
      </c>
      <c r="G28" t="str">
        <f>申込一覧表!AC32</f>
        <v/>
      </c>
      <c r="I28">
        <f>申込一覧表!AP32</f>
        <v>0</v>
      </c>
      <c r="J28" s="47" t="str">
        <f>申込書!$AB$4</f>
        <v/>
      </c>
    </row>
    <row r="29" spans="1:10">
      <c r="A29" t="str">
        <f>IF(申込一覧表!D33="","",申込一覧表!Z33)</f>
        <v/>
      </c>
      <c r="B29">
        <v>0</v>
      </c>
      <c r="C29" t="str">
        <f>申込一覧表!AF33</f>
        <v xml:space="preserve">  </v>
      </c>
      <c r="D29" t="str">
        <f>申込一覧表!AE33</f>
        <v xml:space="preserve"> </v>
      </c>
      <c r="E29" s="117">
        <f>申込一覧表!B33</f>
        <v>0</v>
      </c>
      <c r="F29" t="str">
        <f>申込一覧表!P33</f>
        <v/>
      </c>
      <c r="G29" t="str">
        <f>申込一覧表!AC33</f>
        <v/>
      </c>
      <c r="I29">
        <f>申込一覧表!AP33</f>
        <v>0</v>
      </c>
      <c r="J29" s="47" t="str">
        <f>申込書!$AB$4</f>
        <v/>
      </c>
    </row>
    <row r="30" spans="1:10">
      <c r="A30" t="str">
        <f>IF(申込一覧表!D34="","",申込一覧表!Z34)</f>
        <v/>
      </c>
      <c r="B30">
        <v>0</v>
      </c>
      <c r="C30" t="str">
        <f>申込一覧表!AF34</f>
        <v xml:space="preserve">  </v>
      </c>
      <c r="D30" t="str">
        <f>申込一覧表!AE34</f>
        <v xml:space="preserve"> </v>
      </c>
      <c r="E30" s="117">
        <f>申込一覧表!B34</f>
        <v>0</v>
      </c>
      <c r="F30" t="str">
        <f>申込一覧表!P34</f>
        <v/>
      </c>
      <c r="G30" t="str">
        <f>申込一覧表!AC34</f>
        <v/>
      </c>
      <c r="I30">
        <f>申込一覧表!AP34</f>
        <v>0</v>
      </c>
      <c r="J30" s="47" t="str">
        <f>申込書!$AB$4</f>
        <v/>
      </c>
    </row>
    <row r="31" spans="1:10">
      <c r="A31" t="str">
        <f>IF(申込一覧表!D35="","",申込一覧表!Z35)</f>
        <v/>
      </c>
      <c r="B31">
        <v>0</v>
      </c>
      <c r="C31" t="str">
        <f>申込一覧表!AF35</f>
        <v xml:space="preserve">  </v>
      </c>
      <c r="D31" t="str">
        <f>申込一覧表!AE35</f>
        <v xml:space="preserve"> </v>
      </c>
      <c r="E31" s="117">
        <f>申込一覧表!B35</f>
        <v>0</v>
      </c>
      <c r="F31" t="str">
        <f>申込一覧表!P35</f>
        <v/>
      </c>
      <c r="G31" t="str">
        <f>申込一覧表!AC35</f>
        <v/>
      </c>
      <c r="I31">
        <f>申込一覧表!AP35</f>
        <v>0</v>
      </c>
      <c r="J31" s="47" t="str">
        <f>申込書!$AB$4</f>
        <v/>
      </c>
    </row>
    <row r="32" spans="1:10">
      <c r="A32" t="str">
        <f>IF(申込一覧表!D36="","",申込一覧表!Z36)</f>
        <v/>
      </c>
      <c r="B32">
        <v>0</v>
      </c>
      <c r="C32" t="str">
        <f>申込一覧表!AF36</f>
        <v xml:space="preserve">  </v>
      </c>
      <c r="D32" t="str">
        <f>申込一覧表!AE36</f>
        <v xml:space="preserve"> </v>
      </c>
      <c r="E32" s="117">
        <f>申込一覧表!B36</f>
        <v>0</v>
      </c>
      <c r="F32" t="str">
        <f>申込一覧表!P36</f>
        <v/>
      </c>
      <c r="G32" t="str">
        <f>申込一覧表!AC36</f>
        <v/>
      </c>
      <c r="I32">
        <f>申込一覧表!AP36</f>
        <v>0</v>
      </c>
      <c r="J32" s="47" t="str">
        <f>申込書!$AB$4</f>
        <v/>
      </c>
    </row>
    <row r="33" spans="1:10">
      <c r="A33" t="str">
        <f>IF(申込一覧表!D37="","",申込一覧表!Z37)</f>
        <v/>
      </c>
      <c r="B33">
        <v>0</v>
      </c>
      <c r="C33" t="str">
        <f>申込一覧表!AF37</f>
        <v xml:space="preserve">  </v>
      </c>
      <c r="D33" t="str">
        <f>申込一覧表!AE37</f>
        <v xml:space="preserve"> </v>
      </c>
      <c r="E33" s="117">
        <f>申込一覧表!B37</f>
        <v>0</v>
      </c>
      <c r="F33" t="str">
        <f>申込一覧表!P37</f>
        <v/>
      </c>
      <c r="G33" t="str">
        <f>申込一覧表!AC37</f>
        <v/>
      </c>
      <c r="I33">
        <f>申込一覧表!AP37</f>
        <v>0</v>
      </c>
      <c r="J33" s="47" t="str">
        <f>申込書!$AB$4</f>
        <v/>
      </c>
    </row>
    <row r="34" spans="1:10">
      <c r="A34" t="str">
        <f>IF(申込一覧表!D38="","",申込一覧表!Z38)</f>
        <v/>
      </c>
      <c r="B34">
        <v>0</v>
      </c>
      <c r="C34" t="str">
        <f>申込一覧表!AF38</f>
        <v xml:space="preserve">  </v>
      </c>
      <c r="D34" t="str">
        <f>申込一覧表!AE38</f>
        <v xml:space="preserve"> </v>
      </c>
      <c r="E34" s="117">
        <f>申込一覧表!B38</f>
        <v>0</v>
      </c>
      <c r="F34" t="str">
        <f>申込一覧表!P38</f>
        <v/>
      </c>
      <c r="G34" t="str">
        <f>申込一覧表!AC38</f>
        <v/>
      </c>
      <c r="I34">
        <f>申込一覧表!AP38</f>
        <v>0</v>
      </c>
      <c r="J34" s="47" t="str">
        <f>申込書!$AB$4</f>
        <v/>
      </c>
    </row>
    <row r="35" spans="1:10">
      <c r="A35" t="str">
        <f>IF(申込一覧表!D39="","",申込一覧表!Z39)</f>
        <v/>
      </c>
      <c r="B35">
        <v>0</v>
      </c>
      <c r="C35" t="str">
        <f>申込一覧表!AF39</f>
        <v xml:space="preserve">  </v>
      </c>
      <c r="D35" t="str">
        <f>申込一覧表!AE39</f>
        <v xml:space="preserve"> </v>
      </c>
      <c r="E35" s="117">
        <f>申込一覧表!B39</f>
        <v>0</v>
      </c>
      <c r="F35" t="str">
        <f>申込一覧表!P39</f>
        <v/>
      </c>
      <c r="G35" t="str">
        <f>申込一覧表!AC39</f>
        <v/>
      </c>
      <c r="I35">
        <f>申込一覧表!AP39</f>
        <v>0</v>
      </c>
      <c r="J35" s="47" t="str">
        <f>申込書!$AB$4</f>
        <v/>
      </c>
    </row>
    <row r="36" spans="1:10">
      <c r="A36" t="str">
        <f>IF(申込一覧表!D40="","",申込一覧表!Z40)</f>
        <v/>
      </c>
      <c r="B36">
        <v>0</v>
      </c>
      <c r="C36" t="str">
        <f>申込一覧表!AF40</f>
        <v xml:space="preserve">  </v>
      </c>
      <c r="D36" t="str">
        <f>申込一覧表!AE40</f>
        <v xml:space="preserve"> </v>
      </c>
      <c r="E36" s="117">
        <f>申込一覧表!B40</f>
        <v>0</v>
      </c>
      <c r="F36" t="str">
        <f>申込一覧表!P40</f>
        <v/>
      </c>
      <c r="G36" t="str">
        <f>申込一覧表!AC40</f>
        <v/>
      </c>
      <c r="I36">
        <f>申込一覧表!AP40</f>
        <v>0</v>
      </c>
      <c r="J36" s="47" t="str">
        <f>申込書!$AB$4</f>
        <v/>
      </c>
    </row>
    <row r="37" spans="1:10">
      <c r="A37" t="str">
        <f>IF(申込一覧表!D41="","",申込一覧表!Z41)</f>
        <v/>
      </c>
      <c r="B37">
        <v>0</v>
      </c>
      <c r="C37" t="str">
        <f>申込一覧表!AF41</f>
        <v xml:space="preserve">  </v>
      </c>
      <c r="D37" t="str">
        <f>申込一覧表!AE41</f>
        <v xml:space="preserve"> </v>
      </c>
      <c r="E37" s="117">
        <f>申込一覧表!B41</f>
        <v>0</v>
      </c>
      <c r="F37" t="str">
        <f>申込一覧表!P41</f>
        <v/>
      </c>
      <c r="G37" t="str">
        <f>申込一覧表!AC41</f>
        <v/>
      </c>
      <c r="I37">
        <f>申込一覧表!AP41</f>
        <v>0</v>
      </c>
      <c r="J37" s="47" t="str">
        <f>申込書!$AB$4</f>
        <v/>
      </c>
    </row>
    <row r="38" spans="1:10">
      <c r="A38" t="str">
        <f>IF(申込一覧表!D42="","",申込一覧表!Z42)</f>
        <v/>
      </c>
      <c r="B38">
        <v>0</v>
      </c>
      <c r="C38" t="str">
        <f>申込一覧表!AF42</f>
        <v xml:space="preserve">  </v>
      </c>
      <c r="D38" t="str">
        <f>申込一覧表!AE42</f>
        <v xml:space="preserve"> </v>
      </c>
      <c r="E38" s="117">
        <f>申込一覧表!B42</f>
        <v>0</v>
      </c>
      <c r="F38" t="str">
        <f>申込一覧表!P42</f>
        <v/>
      </c>
      <c r="G38" t="str">
        <f>申込一覧表!AC42</f>
        <v/>
      </c>
      <c r="I38">
        <f>申込一覧表!AP42</f>
        <v>0</v>
      </c>
      <c r="J38" s="47" t="str">
        <f>申込書!$AB$4</f>
        <v/>
      </c>
    </row>
    <row r="39" spans="1:10">
      <c r="A39" t="str">
        <f>IF(申込一覧表!D43="","",申込一覧表!Z43)</f>
        <v/>
      </c>
      <c r="B39">
        <v>0</v>
      </c>
      <c r="C39" t="str">
        <f>申込一覧表!AF43</f>
        <v xml:space="preserve">  </v>
      </c>
      <c r="D39" t="str">
        <f>申込一覧表!AE43</f>
        <v xml:space="preserve"> </v>
      </c>
      <c r="E39" s="117">
        <f>申込一覧表!B43</f>
        <v>0</v>
      </c>
      <c r="F39" t="str">
        <f>申込一覧表!P43</f>
        <v/>
      </c>
      <c r="G39" t="str">
        <f>申込一覧表!AC43</f>
        <v/>
      </c>
      <c r="I39">
        <f>申込一覧表!AP43</f>
        <v>0</v>
      </c>
      <c r="J39" s="47" t="str">
        <f>申込書!$AB$4</f>
        <v/>
      </c>
    </row>
    <row r="40" spans="1:10">
      <c r="A40" t="str">
        <f>IF(申込一覧表!D44="","",申込一覧表!Z44)</f>
        <v/>
      </c>
      <c r="B40">
        <v>0</v>
      </c>
      <c r="C40" t="str">
        <f>申込一覧表!AF44</f>
        <v xml:space="preserve">  </v>
      </c>
      <c r="D40" t="str">
        <f>申込一覧表!AE44</f>
        <v xml:space="preserve"> </v>
      </c>
      <c r="E40" s="117">
        <f>申込一覧表!B44</f>
        <v>0</v>
      </c>
      <c r="F40" t="str">
        <f>申込一覧表!P44</f>
        <v/>
      </c>
      <c r="G40" t="str">
        <f>申込一覧表!AC44</f>
        <v/>
      </c>
      <c r="I40">
        <f>申込一覧表!AP44</f>
        <v>0</v>
      </c>
      <c r="J40" s="47" t="str">
        <f>申込書!$AB$4</f>
        <v/>
      </c>
    </row>
    <row r="41" spans="1:10">
      <c r="A41" s="118" t="str">
        <f>IF(申込一覧表!D45="","",申込一覧表!Z45)</f>
        <v/>
      </c>
      <c r="B41" s="118">
        <v>0</v>
      </c>
      <c r="C41" s="118" t="str">
        <f>申込一覧表!AF45</f>
        <v xml:space="preserve">  </v>
      </c>
      <c r="D41" s="118" t="str">
        <f>申込一覧表!AE45</f>
        <v xml:space="preserve"> </v>
      </c>
      <c r="E41" s="119">
        <f>申込一覧表!B45</f>
        <v>0</v>
      </c>
      <c r="F41" s="118" t="str">
        <f>申込一覧表!P45</f>
        <v/>
      </c>
      <c r="G41" s="118" t="str">
        <f>申込一覧表!AC45</f>
        <v/>
      </c>
      <c r="H41" s="118"/>
      <c r="I41" s="118">
        <f>申込一覧表!AP45</f>
        <v>0</v>
      </c>
      <c r="J41" s="123" t="str">
        <f>申込書!$AB$4</f>
        <v/>
      </c>
    </row>
    <row r="42" spans="1:10">
      <c r="A42" t="str">
        <f>IF(申込一覧表!D46="","",申込一覧表!Z46)</f>
        <v/>
      </c>
      <c r="C42" t="str">
        <f>IF(A42="","",申込一覧表!AF46)</f>
        <v/>
      </c>
      <c r="D42" t="str">
        <f>IF(A42="","",申込一覧表!AE46)</f>
        <v/>
      </c>
      <c r="E42" s="117" t="str">
        <f>IF(A42="","",申込一覧表!B46)</f>
        <v/>
      </c>
      <c r="F42" t="str">
        <f>IF(A42="","",申込一覧表!P46)</f>
        <v/>
      </c>
      <c r="G42" t="str">
        <f>IF(A42="","",申込一覧表!AC46)</f>
        <v/>
      </c>
      <c r="I42" t="str">
        <f>IF(A42="","",申込一覧表!AP46)</f>
        <v/>
      </c>
      <c r="J42" t="str">
        <f>IF(A42="","",申込書!$AB$4)</f>
        <v/>
      </c>
    </row>
    <row r="43" spans="1:10">
      <c r="A43" s="118" t="str">
        <f>IF(申込一覧表!D47="","",申込一覧表!Z47)</f>
        <v/>
      </c>
      <c r="B43" s="118"/>
      <c r="C43" s="118" t="str">
        <f>IF(A43="","",申込一覧表!AF47)</f>
        <v/>
      </c>
      <c r="D43" s="118" t="str">
        <f>IF(A43="","",申込一覧表!AE47)</f>
        <v/>
      </c>
      <c r="E43" s="119" t="str">
        <f>IF(A43="","",申込一覧表!B47)</f>
        <v/>
      </c>
      <c r="F43" s="118" t="str">
        <f>IF(A43="","",申込一覧表!P47)</f>
        <v/>
      </c>
      <c r="G43" s="118" t="str">
        <f>IF(A43="","",申込一覧表!AC47)</f>
        <v/>
      </c>
      <c r="H43" s="118"/>
      <c r="I43" s="118" t="str">
        <f>IF(A43="","",申込一覧表!AP47)</f>
        <v/>
      </c>
      <c r="J43" s="118" t="str">
        <f>IF(A43="","",申込書!$AB$4)</f>
        <v/>
      </c>
    </row>
    <row r="44" spans="1:10">
      <c r="A44" t="str">
        <f>IF(申込一覧表!D48="","",申込一覧表!Z48)</f>
        <v/>
      </c>
      <c r="B44">
        <v>5</v>
      </c>
      <c r="C44" s="26" t="str">
        <f>申込一覧表!AF48</f>
        <v xml:space="preserve">  </v>
      </c>
      <c r="D44" s="26" t="str">
        <f>申込一覧表!AE48</f>
        <v xml:space="preserve"> </v>
      </c>
      <c r="E44" s="122">
        <f>申込一覧表!B48</f>
        <v>0</v>
      </c>
      <c r="F44" s="26" t="str">
        <f>申込一覧表!P48</f>
        <v/>
      </c>
      <c r="G44" s="26" t="str">
        <f>申込一覧表!AC48</f>
        <v/>
      </c>
      <c r="I44" s="26">
        <f>申込一覧表!AP48</f>
        <v>0</v>
      </c>
      <c r="J44" s="124" t="str">
        <f>申込書!$AB$4</f>
        <v/>
      </c>
    </row>
    <row r="45" spans="1:10">
      <c r="A45" t="str">
        <f>IF(申込一覧表!D49="","",申込一覧表!Z49)</f>
        <v/>
      </c>
      <c r="B45">
        <v>5</v>
      </c>
      <c r="C45" t="str">
        <f>申込一覧表!AF49</f>
        <v xml:space="preserve">  </v>
      </c>
      <c r="D45" t="str">
        <f>申込一覧表!AE49</f>
        <v xml:space="preserve"> </v>
      </c>
      <c r="E45" s="117">
        <f>申込一覧表!B49</f>
        <v>0</v>
      </c>
      <c r="F45" t="str">
        <f>申込一覧表!P49</f>
        <v/>
      </c>
      <c r="G45" t="str">
        <f>申込一覧表!AC49</f>
        <v/>
      </c>
      <c r="I45">
        <f>申込一覧表!AP49</f>
        <v>0</v>
      </c>
      <c r="J45" s="47" t="str">
        <f>申込書!$AB$4</f>
        <v/>
      </c>
    </row>
    <row r="46" spans="1:10">
      <c r="A46" t="str">
        <f>IF(申込一覧表!D50="","",申込一覧表!Z50)</f>
        <v/>
      </c>
      <c r="B46">
        <v>5</v>
      </c>
      <c r="C46" t="str">
        <f>申込一覧表!AF50</f>
        <v xml:space="preserve">  </v>
      </c>
      <c r="D46" t="str">
        <f>申込一覧表!AE50</f>
        <v xml:space="preserve"> </v>
      </c>
      <c r="E46" s="117">
        <f>申込一覧表!B50</f>
        <v>0</v>
      </c>
      <c r="F46" t="str">
        <f>申込一覧表!P50</f>
        <v/>
      </c>
      <c r="G46" t="str">
        <f>申込一覧表!AC50</f>
        <v/>
      </c>
      <c r="I46">
        <f>申込一覧表!AP50</f>
        <v>0</v>
      </c>
      <c r="J46" s="47" t="str">
        <f>申込書!$AB$4</f>
        <v/>
      </c>
    </row>
    <row r="47" spans="1:10">
      <c r="A47" t="str">
        <f>IF(申込一覧表!D51="","",申込一覧表!Z51)</f>
        <v/>
      </c>
      <c r="B47">
        <v>5</v>
      </c>
      <c r="C47" t="str">
        <f>申込一覧表!AF51</f>
        <v xml:space="preserve">  </v>
      </c>
      <c r="D47" t="str">
        <f>申込一覧表!AE51</f>
        <v xml:space="preserve"> </v>
      </c>
      <c r="E47" s="117">
        <f>申込一覧表!B51</f>
        <v>0</v>
      </c>
      <c r="F47" t="str">
        <f>申込一覧表!P51</f>
        <v/>
      </c>
      <c r="G47" t="str">
        <f>申込一覧表!AC51</f>
        <v/>
      </c>
      <c r="I47">
        <f>申込一覧表!AP51</f>
        <v>0</v>
      </c>
      <c r="J47" s="47" t="str">
        <f>申込書!$AB$4</f>
        <v/>
      </c>
    </row>
    <row r="48" spans="1:10">
      <c r="A48" t="str">
        <f>IF(申込一覧表!D52="","",申込一覧表!Z52)</f>
        <v/>
      </c>
      <c r="B48">
        <v>5</v>
      </c>
      <c r="C48" t="str">
        <f>申込一覧表!AF52</f>
        <v xml:space="preserve">  </v>
      </c>
      <c r="D48" t="str">
        <f>申込一覧表!AE52</f>
        <v xml:space="preserve"> </v>
      </c>
      <c r="E48" s="117">
        <f>申込一覧表!B52</f>
        <v>0</v>
      </c>
      <c r="F48" t="str">
        <f>申込一覧表!P52</f>
        <v/>
      </c>
      <c r="G48" t="str">
        <f>申込一覧表!AC52</f>
        <v/>
      </c>
      <c r="I48">
        <f>申込一覧表!AP52</f>
        <v>0</v>
      </c>
      <c r="J48" s="47" t="str">
        <f>申込書!$AB$4</f>
        <v/>
      </c>
    </row>
    <row r="49" spans="1:10">
      <c r="A49" t="str">
        <f>IF(申込一覧表!D53="","",申込一覧表!Z53)</f>
        <v/>
      </c>
      <c r="B49">
        <v>5</v>
      </c>
      <c r="C49" t="str">
        <f>申込一覧表!AF53</f>
        <v xml:space="preserve">  </v>
      </c>
      <c r="D49" t="str">
        <f>申込一覧表!AE53</f>
        <v xml:space="preserve"> </v>
      </c>
      <c r="E49" s="117">
        <f>申込一覧表!B53</f>
        <v>0</v>
      </c>
      <c r="F49" t="str">
        <f>申込一覧表!P53</f>
        <v/>
      </c>
      <c r="G49" t="str">
        <f>申込一覧表!AC53</f>
        <v/>
      </c>
      <c r="I49">
        <f>申込一覧表!AP53</f>
        <v>0</v>
      </c>
      <c r="J49" s="47" t="str">
        <f>申込書!$AB$4</f>
        <v/>
      </c>
    </row>
    <row r="50" spans="1:10">
      <c r="A50" t="str">
        <f>IF(申込一覧表!D54="","",申込一覧表!Z54)</f>
        <v/>
      </c>
      <c r="B50">
        <v>5</v>
      </c>
      <c r="C50" t="str">
        <f>申込一覧表!AF54</f>
        <v xml:space="preserve">  </v>
      </c>
      <c r="D50" t="str">
        <f>申込一覧表!AE54</f>
        <v xml:space="preserve"> </v>
      </c>
      <c r="E50" s="117">
        <f>申込一覧表!B54</f>
        <v>0</v>
      </c>
      <c r="F50" t="str">
        <f>申込一覧表!P54</f>
        <v/>
      </c>
      <c r="G50" t="str">
        <f>申込一覧表!AC54</f>
        <v/>
      </c>
      <c r="I50">
        <f>申込一覧表!AP54</f>
        <v>0</v>
      </c>
      <c r="J50" s="47" t="str">
        <f>申込書!$AB$4</f>
        <v/>
      </c>
    </row>
    <row r="51" spans="1:10">
      <c r="A51" t="str">
        <f>IF(申込一覧表!D55="","",申込一覧表!Z55)</f>
        <v/>
      </c>
      <c r="B51">
        <v>5</v>
      </c>
      <c r="C51" t="str">
        <f>申込一覧表!AF55</f>
        <v xml:space="preserve">  </v>
      </c>
      <c r="D51" t="str">
        <f>申込一覧表!AE55</f>
        <v xml:space="preserve"> </v>
      </c>
      <c r="E51" s="117">
        <f>申込一覧表!B55</f>
        <v>0</v>
      </c>
      <c r="F51" t="str">
        <f>申込一覧表!P55</f>
        <v/>
      </c>
      <c r="G51" t="str">
        <f>申込一覧表!AC55</f>
        <v/>
      </c>
      <c r="I51">
        <f>申込一覧表!AP55</f>
        <v>0</v>
      </c>
      <c r="J51" s="47" t="str">
        <f>申込書!$AB$4</f>
        <v/>
      </c>
    </row>
    <row r="52" spans="1:10">
      <c r="A52" t="str">
        <f>IF(申込一覧表!D56="","",申込一覧表!Z56)</f>
        <v/>
      </c>
      <c r="B52">
        <v>5</v>
      </c>
      <c r="C52" t="str">
        <f>申込一覧表!AF56</f>
        <v xml:space="preserve">  </v>
      </c>
      <c r="D52" t="str">
        <f>申込一覧表!AE56</f>
        <v xml:space="preserve"> </v>
      </c>
      <c r="E52" s="117">
        <f>申込一覧表!B56</f>
        <v>0</v>
      </c>
      <c r="F52" t="str">
        <f>申込一覧表!P56</f>
        <v/>
      </c>
      <c r="G52" t="str">
        <f>申込一覧表!AC56</f>
        <v/>
      </c>
      <c r="I52">
        <f>申込一覧表!AP56</f>
        <v>0</v>
      </c>
      <c r="J52" s="47" t="str">
        <f>申込書!$AB$4</f>
        <v/>
      </c>
    </row>
    <row r="53" spans="1:10">
      <c r="A53" t="str">
        <f>IF(申込一覧表!D57="","",申込一覧表!Z57)</f>
        <v/>
      </c>
      <c r="B53">
        <v>5</v>
      </c>
      <c r="C53" t="str">
        <f>申込一覧表!AF57</f>
        <v xml:space="preserve">  </v>
      </c>
      <c r="D53" t="str">
        <f>申込一覧表!AE57</f>
        <v xml:space="preserve"> </v>
      </c>
      <c r="E53" s="117">
        <f>申込一覧表!B57</f>
        <v>0</v>
      </c>
      <c r="F53" t="str">
        <f>申込一覧表!P57</f>
        <v/>
      </c>
      <c r="G53" t="str">
        <f>申込一覧表!AC57</f>
        <v/>
      </c>
      <c r="I53">
        <f>申込一覧表!AP57</f>
        <v>0</v>
      </c>
      <c r="J53" s="47" t="str">
        <f>申込書!$AB$4</f>
        <v/>
      </c>
    </row>
    <row r="54" spans="1:10">
      <c r="A54" t="str">
        <f>IF(申込一覧表!D58="","",申込一覧表!Z58)</f>
        <v/>
      </c>
      <c r="B54">
        <v>5</v>
      </c>
      <c r="C54" t="str">
        <f>申込一覧表!AF58</f>
        <v xml:space="preserve">  </v>
      </c>
      <c r="D54" t="str">
        <f>申込一覧表!AE58</f>
        <v xml:space="preserve"> </v>
      </c>
      <c r="E54" s="117">
        <f>申込一覧表!B58</f>
        <v>0</v>
      </c>
      <c r="F54" t="str">
        <f>申込一覧表!P58</f>
        <v/>
      </c>
      <c r="G54" t="str">
        <f>申込一覧表!AC58</f>
        <v/>
      </c>
      <c r="I54">
        <f>申込一覧表!AP58</f>
        <v>0</v>
      </c>
      <c r="J54" s="47" t="str">
        <f>申込書!$AB$4</f>
        <v/>
      </c>
    </row>
    <row r="55" spans="1:10">
      <c r="A55" t="str">
        <f>IF(申込一覧表!D59="","",申込一覧表!Z59)</f>
        <v/>
      </c>
      <c r="B55">
        <v>5</v>
      </c>
      <c r="C55" t="str">
        <f>申込一覧表!AF59</f>
        <v xml:space="preserve">  </v>
      </c>
      <c r="D55" t="str">
        <f>申込一覧表!AE59</f>
        <v xml:space="preserve"> </v>
      </c>
      <c r="E55" s="117">
        <f>申込一覧表!B59</f>
        <v>0</v>
      </c>
      <c r="F55" t="str">
        <f>申込一覧表!P59</f>
        <v/>
      </c>
      <c r="G55" t="str">
        <f>申込一覧表!AC59</f>
        <v/>
      </c>
      <c r="I55">
        <f>申込一覧表!AP59</f>
        <v>0</v>
      </c>
      <c r="J55" s="47" t="str">
        <f>申込書!$AB$4</f>
        <v/>
      </c>
    </row>
    <row r="56" spans="1:10">
      <c r="A56" t="str">
        <f>IF(申込一覧表!D60="","",申込一覧表!Z60)</f>
        <v/>
      </c>
      <c r="B56">
        <v>5</v>
      </c>
      <c r="C56" t="str">
        <f>申込一覧表!AF60</f>
        <v xml:space="preserve">  </v>
      </c>
      <c r="D56" t="str">
        <f>申込一覧表!AE60</f>
        <v xml:space="preserve"> </v>
      </c>
      <c r="E56" s="117">
        <f>申込一覧表!B60</f>
        <v>0</v>
      </c>
      <c r="F56" t="str">
        <f>申込一覧表!P60</f>
        <v/>
      </c>
      <c r="G56" t="str">
        <f>申込一覧表!AC60</f>
        <v/>
      </c>
      <c r="I56">
        <f>申込一覧表!AP60</f>
        <v>0</v>
      </c>
      <c r="J56" s="47" t="str">
        <f>申込書!$AB$4</f>
        <v/>
      </c>
    </row>
    <row r="57" spans="1:10">
      <c r="A57" t="str">
        <f>IF(申込一覧表!D61="","",申込一覧表!Z61)</f>
        <v/>
      </c>
      <c r="B57">
        <v>5</v>
      </c>
      <c r="C57" t="str">
        <f>申込一覧表!AF61</f>
        <v xml:space="preserve">  </v>
      </c>
      <c r="D57" t="str">
        <f>申込一覧表!AE61</f>
        <v xml:space="preserve"> </v>
      </c>
      <c r="E57" s="117">
        <f>申込一覧表!B61</f>
        <v>0</v>
      </c>
      <c r="F57" t="str">
        <f>申込一覧表!P61</f>
        <v/>
      </c>
      <c r="G57" t="str">
        <f>申込一覧表!AC61</f>
        <v/>
      </c>
      <c r="I57">
        <f>申込一覧表!AP61</f>
        <v>0</v>
      </c>
      <c r="J57" s="47" t="str">
        <f>申込書!$AB$4</f>
        <v/>
      </c>
    </row>
    <row r="58" spans="1:10">
      <c r="A58" t="str">
        <f>IF(申込一覧表!D62="","",申込一覧表!Z62)</f>
        <v/>
      </c>
      <c r="B58">
        <v>5</v>
      </c>
      <c r="C58" t="str">
        <f>申込一覧表!AF62</f>
        <v xml:space="preserve">  </v>
      </c>
      <c r="D58" t="str">
        <f>申込一覧表!AE62</f>
        <v xml:space="preserve"> </v>
      </c>
      <c r="E58" s="117">
        <f>申込一覧表!B62</f>
        <v>0</v>
      </c>
      <c r="F58" t="str">
        <f>申込一覧表!P62</f>
        <v/>
      </c>
      <c r="G58" t="str">
        <f>申込一覧表!AC62</f>
        <v/>
      </c>
      <c r="I58">
        <f>申込一覧表!AP62</f>
        <v>0</v>
      </c>
      <c r="J58" s="47" t="str">
        <f>申込書!$AB$4</f>
        <v/>
      </c>
    </row>
    <row r="59" spans="1:10">
      <c r="A59" t="str">
        <f>IF(申込一覧表!D63="","",申込一覧表!Z63)</f>
        <v/>
      </c>
      <c r="B59">
        <v>5</v>
      </c>
      <c r="C59" t="str">
        <f>申込一覧表!AF63</f>
        <v xml:space="preserve">  </v>
      </c>
      <c r="D59" t="str">
        <f>申込一覧表!AE63</f>
        <v xml:space="preserve"> </v>
      </c>
      <c r="E59" s="117">
        <f>申込一覧表!B63</f>
        <v>0</v>
      </c>
      <c r="F59" t="str">
        <f>申込一覧表!P63</f>
        <v/>
      </c>
      <c r="G59" t="str">
        <f>申込一覧表!AC63</f>
        <v/>
      </c>
      <c r="I59">
        <f>申込一覧表!AP63</f>
        <v>0</v>
      </c>
      <c r="J59" s="47" t="str">
        <f>申込書!$AB$4</f>
        <v/>
      </c>
    </row>
    <row r="60" spans="1:10">
      <c r="A60" t="str">
        <f>IF(申込一覧表!D64="","",申込一覧表!Z64)</f>
        <v/>
      </c>
      <c r="B60">
        <v>5</v>
      </c>
      <c r="C60" t="str">
        <f>申込一覧表!AF64</f>
        <v xml:space="preserve">  </v>
      </c>
      <c r="D60" t="str">
        <f>申込一覧表!AE64</f>
        <v xml:space="preserve"> </v>
      </c>
      <c r="E60" s="117">
        <f>申込一覧表!B64</f>
        <v>0</v>
      </c>
      <c r="F60" t="str">
        <f>申込一覧表!P64</f>
        <v/>
      </c>
      <c r="G60" t="str">
        <f>申込一覧表!AC64</f>
        <v/>
      </c>
      <c r="I60">
        <f>申込一覧表!AP64</f>
        <v>0</v>
      </c>
      <c r="J60" s="47" t="str">
        <f>申込書!$AB$4</f>
        <v/>
      </c>
    </row>
    <row r="61" spans="1:10">
      <c r="A61" t="str">
        <f>IF(申込一覧表!D65="","",申込一覧表!Z65)</f>
        <v/>
      </c>
      <c r="B61">
        <v>5</v>
      </c>
      <c r="C61" t="str">
        <f>申込一覧表!AF65</f>
        <v xml:space="preserve">  </v>
      </c>
      <c r="D61" t="str">
        <f>申込一覧表!AE65</f>
        <v xml:space="preserve"> </v>
      </c>
      <c r="E61" s="117">
        <f>申込一覧表!B65</f>
        <v>0</v>
      </c>
      <c r="F61" t="str">
        <f>申込一覧表!P65</f>
        <v/>
      </c>
      <c r="G61" t="str">
        <f>申込一覧表!AC65</f>
        <v/>
      </c>
      <c r="I61">
        <f>申込一覧表!AP65</f>
        <v>0</v>
      </c>
      <c r="J61" s="47" t="str">
        <f>申込書!$AB$4</f>
        <v/>
      </c>
    </row>
    <row r="62" spans="1:10">
      <c r="A62" t="str">
        <f>IF(申込一覧表!D66="","",申込一覧表!Z66)</f>
        <v/>
      </c>
      <c r="B62">
        <v>5</v>
      </c>
      <c r="C62" t="str">
        <f>申込一覧表!AF66</f>
        <v xml:space="preserve">  </v>
      </c>
      <c r="D62" t="str">
        <f>申込一覧表!AE66</f>
        <v xml:space="preserve"> </v>
      </c>
      <c r="E62" s="117">
        <f>申込一覧表!B66</f>
        <v>0</v>
      </c>
      <c r="F62" t="str">
        <f>申込一覧表!P66</f>
        <v/>
      </c>
      <c r="G62" t="str">
        <f>申込一覧表!AC66</f>
        <v/>
      </c>
      <c r="I62">
        <f>申込一覧表!AP66</f>
        <v>0</v>
      </c>
      <c r="J62" s="47" t="str">
        <f>申込書!$AB$4</f>
        <v/>
      </c>
    </row>
    <row r="63" spans="1:10">
      <c r="A63" t="str">
        <f>IF(申込一覧表!D67="","",申込一覧表!Z67)</f>
        <v/>
      </c>
      <c r="B63">
        <v>5</v>
      </c>
      <c r="C63" t="str">
        <f>申込一覧表!AF67</f>
        <v xml:space="preserve">  </v>
      </c>
      <c r="D63" t="str">
        <f>申込一覧表!AE67</f>
        <v xml:space="preserve"> </v>
      </c>
      <c r="E63" s="117">
        <f>申込一覧表!B67</f>
        <v>0</v>
      </c>
      <c r="F63" t="str">
        <f>申込一覧表!P67</f>
        <v/>
      </c>
      <c r="G63" t="str">
        <f>申込一覧表!AC67</f>
        <v/>
      </c>
      <c r="I63">
        <f>申込一覧表!AP67</f>
        <v>0</v>
      </c>
      <c r="J63" s="47" t="str">
        <f>申込書!$AB$4</f>
        <v/>
      </c>
    </row>
    <row r="64" spans="1:10">
      <c r="A64" t="str">
        <f>IF(申込一覧表!D68="","",申込一覧表!Z68)</f>
        <v/>
      </c>
      <c r="B64">
        <v>5</v>
      </c>
      <c r="C64" t="str">
        <f>申込一覧表!AF68</f>
        <v xml:space="preserve">  </v>
      </c>
      <c r="D64" t="str">
        <f>申込一覧表!AE68</f>
        <v xml:space="preserve"> </v>
      </c>
      <c r="E64" s="117">
        <f>申込一覧表!B68</f>
        <v>0</v>
      </c>
      <c r="F64" t="str">
        <f>申込一覧表!P68</f>
        <v/>
      </c>
      <c r="G64" t="str">
        <f>申込一覧表!AC68</f>
        <v/>
      </c>
      <c r="I64">
        <f>申込一覧表!AP68</f>
        <v>0</v>
      </c>
      <c r="J64" s="47" t="str">
        <f>申込書!$AB$4</f>
        <v/>
      </c>
    </row>
    <row r="65" spans="1:10">
      <c r="A65" t="str">
        <f>IF(申込一覧表!D69="","",申込一覧表!Z69)</f>
        <v/>
      </c>
      <c r="B65">
        <v>5</v>
      </c>
      <c r="C65" t="str">
        <f>申込一覧表!AF69</f>
        <v xml:space="preserve">  </v>
      </c>
      <c r="D65" t="str">
        <f>申込一覧表!AE69</f>
        <v xml:space="preserve"> </v>
      </c>
      <c r="E65" s="117">
        <f>申込一覧表!B69</f>
        <v>0</v>
      </c>
      <c r="F65" t="str">
        <f>申込一覧表!P69</f>
        <v/>
      </c>
      <c r="G65" t="str">
        <f>申込一覧表!AC69</f>
        <v/>
      </c>
      <c r="I65">
        <f>申込一覧表!AP69</f>
        <v>0</v>
      </c>
      <c r="J65" s="47" t="str">
        <f>申込書!$AB$4</f>
        <v/>
      </c>
    </row>
    <row r="66" spans="1:10">
      <c r="A66" t="str">
        <f>IF(申込一覧表!D70="","",申込一覧表!Z70)</f>
        <v/>
      </c>
      <c r="B66">
        <v>5</v>
      </c>
      <c r="C66" t="str">
        <f>申込一覧表!AF70</f>
        <v xml:space="preserve">  </v>
      </c>
      <c r="D66" t="str">
        <f>申込一覧表!AE70</f>
        <v xml:space="preserve"> </v>
      </c>
      <c r="E66" s="117">
        <f>申込一覧表!B70</f>
        <v>0</v>
      </c>
      <c r="F66" t="str">
        <f>申込一覧表!P70</f>
        <v/>
      </c>
      <c r="G66" t="str">
        <f>申込一覧表!AC70</f>
        <v/>
      </c>
      <c r="I66">
        <f>申込一覧表!AP70</f>
        <v>0</v>
      </c>
      <c r="J66" s="47" t="str">
        <f>申込書!$AB$4</f>
        <v/>
      </c>
    </row>
    <row r="67" spans="1:10">
      <c r="A67" t="str">
        <f>IF(申込一覧表!D71="","",申込一覧表!Z71)</f>
        <v/>
      </c>
      <c r="B67">
        <v>5</v>
      </c>
      <c r="C67" t="str">
        <f>申込一覧表!AF71</f>
        <v xml:space="preserve">  </v>
      </c>
      <c r="D67" t="str">
        <f>申込一覧表!AE71</f>
        <v xml:space="preserve"> </v>
      </c>
      <c r="E67" s="117">
        <f>申込一覧表!B71</f>
        <v>0</v>
      </c>
      <c r="F67" t="str">
        <f>申込一覧表!P71</f>
        <v/>
      </c>
      <c r="G67" t="str">
        <f>申込一覧表!AC71</f>
        <v/>
      </c>
      <c r="I67">
        <f>申込一覧表!AP71</f>
        <v>0</v>
      </c>
      <c r="J67" s="47" t="str">
        <f>申込書!$AB$4</f>
        <v/>
      </c>
    </row>
    <row r="68" spans="1:10">
      <c r="A68" t="str">
        <f>IF(申込一覧表!D72="","",申込一覧表!Z72)</f>
        <v/>
      </c>
      <c r="B68">
        <v>5</v>
      </c>
      <c r="C68" t="str">
        <f>申込一覧表!AF72</f>
        <v xml:space="preserve">  </v>
      </c>
      <c r="D68" t="str">
        <f>申込一覧表!AE72</f>
        <v xml:space="preserve"> </v>
      </c>
      <c r="E68" s="117">
        <f>申込一覧表!B72</f>
        <v>0</v>
      </c>
      <c r="F68" t="str">
        <f>申込一覧表!P72</f>
        <v/>
      </c>
      <c r="G68" t="str">
        <f>申込一覧表!AC72</f>
        <v/>
      </c>
      <c r="I68">
        <f>申込一覧表!AP72</f>
        <v>0</v>
      </c>
      <c r="J68" s="47" t="str">
        <f>申込書!$AB$4</f>
        <v/>
      </c>
    </row>
    <row r="69" spans="1:10">
      <c r="A69" t="str">
        <f>IF(申込一覧表!D73="","",申込一覧表!Z73)</f>
        <v/>
      </c>
      <c r="B69">
        <v>5</v>
      </c>
      <c r="C69" t="str">
        <f>申込一覧表!AF73</f>
        <v xml:space="preserve">  </v>
      </c>
      <c r="D69" t="str">
        <f>申込一覧表!AE73</f>
        <v xml:space="preserve"> </v>
      </c>
      <c r="E69" s="117">
        <f>申込一覧表!B73</f>
        <v>0</v>
      </c>
      <c r="F69" t="str">
        <f>申込一覧表!P73</f>
        <v/>
      </c>
      <c r="G69" t="str">
        <f>申込一覧表!AC73</f>
        <v/>
      </c>
      <c r="I69">
        <f>申込一覧表!AP73</f>
        <v>0</v>
      </c>
      <c r="J69" s="47" t="str">
        <f>申込書!$AB$4</f>
        <v/>
      </c>
    </row>
    <row r="70" spans="1:10">
      <c r="A70" t="str">
        <f>IF(申込一覧表!D74="","",申込一覧表!Z74)</f>
        <v/>
      </c>
      <c r="B70">
        <v>5</v>
      </c>
      <c r="C70" t="str">
        <f>申込一覧表!AF74</f>
        <v xml:space="preserve">  </v>
      </c>
      <c r="D70" t="str">
        <f>申込一覧表!AE74</f>
        <v xml:space="preserve"> </v>
      </c>
      <c r="E70" s="117">
        <f>申込一覧表!B74</f>
        <v>0</v>
      </c>
      <c r="F70" t="str">
        <f>申込一覧表!P74</f>
        <v/>
      </c>
      <c r="G70" t="str">
        <f>申込一覧表!AC74</f>
        <v/>
      </c>
      <c r="I70">
        <f>申込一覧表!AP74</f>
        <v>0</v>
      </c>
      <c r="J70" s="47" t="str">
        <f>申込書!$AB$4</f>
        <v/>
      </c>
    </row>
    <row r="71" spans="1:10">
      <c r="A71" t="str">
        <f>IF(申込一覧表!D75="","",申込一覧表!Z75)</f>
        <v/>
      </c>
      <c r="B71">
        <v>5</v>
      </c>
      <c r="C71" t="str">
        <f>申込一覧表!AF75</f>
        <v xml:space="preserve">  </v>
      </c>
      <c r="D71" t="str">
        <f>申込一覧表!AE75</f>
        <v xml:space="preserve"> </v>
      </c>
      <c r="E71" s="117">
        <f>申込一覧表!B75</f>
        <v>0</v>
      </c>
      <c r="F71" t="str">
        <f>申込一覧表!P75</f>
        <v/>
      </c>
      <c r="G71" t="str">
        <f>申込一覧表!AC75</f>
        <v/>
      </c>
      <c r="I71">
        <f>申込一覧表!AP75</f>
        <v>0</v>
      </c>
      <c r="J71" s="47" t="str">
        <f>申込書!$AB$4</f>
        <v/>
      </c>
    </row>
    <row r="72" spans="1:10">
      <c r="A72" t="str">
        <f>IF(申込一覧表!D76="","",申込一覧表!Z76)</f>
        <v/>
      </c>
      <c r="B72">
        <v>5</v>
      </c>
      <c r="C72" t="str">
        <f>申込一覧表!AF76</f>
        <v xml:space="preserve">  </v>
      </c>
      <c r="D72" t="str">
        <f>申込一覧表!AE76</f>
        <v xml:space="preserve"> </v>
      </c>
      <c r="E72" s="117">
        <f>申込一覧表!B76</f>
        <v>0</v>
      </c>
      <c r="F72" t="str">
        <f>申込一覧表!P76</f>
        <v/>
      </c>
      <c r="G72" t="str">
        <f>申込一覧表!AC76</f>
        <v/>
      </c>
      <c r="I72">
        <f>申込一覧表!AP76</f>
        <v>0</v>
      </c>
      <c r="J72" s="47" t="str">
        <f>申込書!$AB$4</f>
        <v/>
      </c>
    </row>
    <row r="73" spans="1:10">
      <c r="A73" t="str">
        <f>IF(申込一覧表!D77="","",申込一覧表!Z77)</f>
        <v/>
      </c>
      <c r="B73">
        <v>5</v>
      </c>
      <c r="C73" t="str">
        <f>申込一覧表!AF77</f>
        <v xml:space="preserve">  </v>
      </c>
      <c r="D73" t="str">
        <f>申込一覧表!AE77</f>
        <v xml:space="preserve"> </v>
      </c>
      <c r="E73" s="117">
        <f>申込一覧表!B77</f>
        <v>0</v>
      </c>
      <c r="F73" t="str">
        <f>申込一覧表!P77</f>
        <v/>
      </c>
      <c r="G73" t="str">
        <f>申込一覧表!AC77</f>
        <v/>
      </c>
      <c r="I73">
        <f>申込一覧表!AP77</f>
        <v>0</v>
      </c>
      <c r="J73" s="47" t="str">
        <f>申込書!$AB$4</f>
        <v/>
      </c>
    </row>
    <row r="74" spans="1:10">
      <c r="A74" t="str">
        <f>IF(申込一覧表!D78="","",申込一覧表!Z78)</f>
        <v/>
      </c>
      <c r="B74">
        <v>5</v>
      </c>
      <c r="C74" t="str">
        <f>申込一覧表!AF78</f>
        <v xml:space="preserve">  </v>
      </c>
      <c r="D74" t="str">
        <f>申込一覧表!AE78</f>
        <v xml:space="preserve"> </v>
      </c>
      <c r="E74" s="117">
        <f>申込一覧表!B78</f>
        <v>0</v>
      </c>
      <c r="F74" t="str">
        <f>申込一覧表!P78</f>
        <v/>
      </c>
      <c r="G74" t="str">
        <f>申込一覧表!AC78</f>
        <v/>
      </c>
      <c r="I74">
        <f>申込一覧表!AP78</f>
        <v>0</v>
      </c>
      <c r="J74" s="47" t="str">
        <f>申込書!$AB$4</f>
        <v/>
      </c>
    </row>
    <row r="75" spans="1:10">
      <c r="A75" t="str">
        <f>IF(申込一覧表!D79="","",申込一覧表!Z79)</f>
        <v/>
      </c>
      <c r="B75">
        <v>5</v>
      </c>
      <c r="C75" t="str">
        <f>申込一覧表!AF79</f>
        <v xml:space="preserve">  </v>
      </c>
      <c r="D75" t="str">
        <f>申込一覧表!AE79</f>
        <v xml:space="preserve"> </v>
      </c>
      <c r="E75" s="117">
        <f>申込一覧表!B79</f>
        <v>0</v>
      </c>
      <c r="F75" t="str">
        <f>申込一覧表!P79</f>
        <v/>
      </c>
      <c r="G75" t="str">
        <f>申込一覧表!AC79</f>
        <v/>
      </c>
      <c r="I75">
        <f>申込一覧表!AP79</f>
        <v>0</v>
      </c>
      <c r="J75" s="47" t="str">
        <f>申込書!$AB$4</f>
        <v/>
      </c>
    </row>
    <row r="76" spans="1:10">
      <c r="A76" t="str">
        <f>IF(申込一覧表!D80="","",申込一覧表!Z80)</f>
        <v/>
      </c>
      <c r="B76">
        <v>5</v>
      </c>
      <c r="C76" t="str">
        <f>申込一覧表!AF80</f>
        <v xml:space="preserve">  </v>
      </c>
      <c r="D76" t="str">
        <f>申込一覧表!AE80</f>
        <v xml:space="preserve"> </v>
      </c>
      <c r="E76" s="117">
        <f>申込一覧表!B80</f>
        <v>0</v>
      </c>
      <c r="F76" t="str">
        <f>申込一覧表!P80</f>
        <v/>
      </c>
      <c r="G76" t="str">
        <f>申込一覧表!AC80</f>
        <v/>
      </c>
      <c r="I76">
        <f>申込一覧表!AP80</f>
        <v>0</v>
      </c>
      <c r="J76" s="47" t="str">
        <f>申込書!$AB$4</f>
        <v/>
      </c>
    </row>
    <row r="77" spans="1:10">
      <c r="A77" t="str">
        <f>IF(申込一覧表!D81="","",申込一覧表!Z81)</f>
        <v/>
      </c>
      <c r="B77">
        <v>5</v>
      </c>
      <c r="C77" t="str">
        <f>申込一覧表!AF81</f>
        <v xml:space="preserve">  </v>
      </c>
      <c r="D77" t="str">
        <f>申込一覧表!AE81</f>
        <v xml:space="preserve"> </v>
      </c>
      <c r="E77" s="117">
        <f>申込一覧表!B81</f>
        <v>0</v>
      </c>
      <c r="F77" t="str">
        <f>申込一覧表!P81</f>
        <v/>
      </c>
      <c r="G77" t="str">
        <f>申込一覧表!AC81</f>
        <v/>
      </c>
      <c r="I77">
        <f>申込一覧表!AP81</f>
        <v>0</v>
      </c>
      <c r="J77" s="47" t="str">
        <f>申込書!$AB$4</f>
        <v/>
      </c>
    </row>
    <row r="78" spans="1:10">
      <c r="A78" t="str">
        <f>IF(申込一覧表!D82="","",申込一覧表!Z82)</f>
        <v/>
      </c>
      <c r="B78">
        <v>5</v>
      </c>
      <c r="C78" t="str">
        <f>申込一覧表!AF82</f>
        <v xml:space="preserve">  </v>
      </c>
      <c r="D78" t="str">
        <f>申込一覧表!AE82</f>
        <v xml:space="preserve"> </v>
      </c>
      <c r="E78" s="117">
        <f>申込一覧表!B82</f>
        <v>0</v>
      </c>
      <c r="F78" t="str">
        <f>申込一覧表!P82</f>
        <v/>
      </c>
      <c r="G78" t="str">
        <f>申込一覧表!AC82</f>
        <v/>
      </c>
      <c r="I78">
        <f>申込一覧表!AP82</f>
        <v>0</v>
      </c>
      <c r="J78" s="47" t="str">
        <f>申込書!$AB$4</f>
        <v/>
      </c>
    </row>
    <row r="79" spans="1:10">
      <c r="A79" t="str">
        <f>IF(申込一覧表!D83="","",申込一覧表!Z83)</f>
        <v/>
      </c>
      <c r="B79">
        <v>5</v>
      </c>
      <c r="C79" t="str">
        <f>申込一覧表!AF83</f>
        <v xml:space="preserve">  </v>
      </c>
      <c r="D79" t="str">
        <f>申込一覧表!AE83</f>
        <v xml:space="preserve"> </v>
      </c>
      <c r="E79" s="117">
        <f>申込一覧表!B83</f>
        <v>0</v>
      </c>
      <c r="F79" t="str">
        <f>申込一覧表!P83</f>
        <v/>
      </c>
      <c r="G79" t="str">
        <f>申込一覧表!AC83</f>
        <v/>
      </c>
      <c r="I79">
        <f>申込一覧表!AP83</f>
        <v>0</v>
      </c>
      <c r="J79" s="47" t="str">
        <f>申込書!$AB$4</f>
        <v/>
      </c>
    </row>
    <row r="80" spans="1:10">
      <c r="A80" t="str">
        <f>IF(申込一覧表!D84="","",申込一覧表!Z84)</f>
        <v/>
      </c>
      <c r="B80">
        <v>5</v>
      </c>
      <c r="C80" t="str">
        <f>申込一覧表!AF84</f>
        <v xml:space="preserve">  </v>
      </c>
      <c r="D80" t="str">
        <f>申込一覧表!AE84</f>
        <v xml:space="preserve"> </v>
      </c>
      <c r="E80" s="117">
        <f>申込一覧表!B84</f>
        <v>0</v>
      </c>
      <c r="F80" t="str">
        <f>申込一覧表!P84</f>
        <v/>
      </c>
      <c r="G80" t="str">
        <f>申込一覧表!AC84</f>
        <v/>
      </c>
      <c r="I80">
        <f>申込一覧表!AP84</f>
        <v>0</v>
      </c>
      <c r="J80" s="47" t="str">
        <f>申込書!$AB$4</f>
        <v/>
      </c>
    </row>
    <row r="81" spans="1:10">
      <c r="A81" t="str">
        <f>IF(申込一覧表!D85="","",申込一覧表!Z85)</f>
        <v/>
      </c>
      <c r="B81">
        <v>5</v>
      </c>
      <c r="C81" t="str">
        <f>申込一覧表!AF85</f>
        <v xml:space="preserve">  </v>
      </c>
      <c r="D81" t="str">
        <f>申込一覧表!AE85</f>
        <v xml:space="preserve"> </v>
      </c>
      <c r="E81" s="117">
        <f>申込一覧表!B85</f>
        <v>0</v>
      </c>
      <c r="F81" t="str">
        <f>申込一覧表!P85</f>
        <v/>
      </c>
      <c r="G81" t="str">
        <f>申込一覧表!AC85</f>
        <v/>
      </c>
      <c r="I81">
        <f>申込一覧表!AP85</f>
        <v>0</v>
      </c>
      <c r="J81" s="47" t="str">
        <f>申込書!$AB$4</f>
        <v/>
      </c>
    </row>
    <row r="82" spans="1:10">
      <c r="A82" t="str">
        <f>IF(申込一覧表!D86="","",申込一覧表!Z86)</f>
        <v/>
      </c>
      <c r="B82">
        <v>5</v>
      </c>
      <c r="C82" t="str">
        <f>申込一覧表!AF86</f>
        <v xml:space="preserve">  </v>
      </c>
      <c r="D82" t="str">
        <f>申込一覧表!AE86</f>
        <v xml:space="preserve"> </v>
      </c>
      <c r="E82" s="117">
        <f>申込一覧表!B86</f>
        <v>0</v>
      </c>
      <c r="F82" t="str">
        <f>申込一覧表!P86</f>
        <v/>
      </c>
      <c r="G82" t="str">
        <f>申込一覧表!AC86</f>
        <v/>
      </c>
      <c r="I82">
        <f>申込一覧表!AP86</f>
        <v>0</v>
      </c>
      <c r="J82" s="47" t="str">
        <f>申込書!$AB$4</f>
        <v/>
      </c>
    </row>
    <row r="83" spans="1:10">
      <c r="A83" s="118" t="str">
        <f>IF(申込一覧表!D87="","",申込一覧表!Z87)</f>
        <v/>
      </c>
      <c r="B83" s="118">
        <v>5</v>
      </c>
      <c r="C83" s="118" t="str">
        <f>申込一覧表!AF87</f>
        <v xml:space="preserve">  </v>
      </c>
      <c r="D83" s="118" t="str">
        <f>申込一覧表!AE87</f>
        <v xml:space="preserve"> </v>
      </c>
      <c r="E83" s="119">
        <f>申込一覧表!B87</f>
        <v>0</v>
      </c>
      <c r="F83" s="118" t="str">
        <f>申込一覧表!P87</f>
        <v/>
      </c>
      <c r="G83" s="118" t="str">
        <f>申込一覧表!AC87</f>
        <v/>
      </c>
      <c r="H83" s="118"/>
      <c r="I83" s="118">
        <f>申込一覧表!AP87</f>
        <v>0</v>
      </c>
      <c r="J83" s="123" t="str">
        <f>申込書!$AB$4</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29"/>
  <sheetViews>
    <sheetView workbookViewId="0">
      <pane ySplit="1" topLeftCell="A2" activePane="bottomLeft" state="frozen"/>
      <selection activeCell="C7" sqref="C7:D7"/>
      <selection pane="bottomLeft" activeCell="C7" sqref="C7:D7"/>
    </sheetView>
  </sheetViews>
  <sheetFormatPr defaultRowHeight="12"/>
  <cols>
    <col min="1" max="1" width="7.42578125" customWidth="1"/>
    <col min="2" max="2" width="7.28515625" customWidth="1"/>
    <col min="3" max="3" width="6.140625" customWidth="1"/>
    <col min="4" max="4" width="7.28515625" customWidth="1"/>
    <col min="6" max="6" width="5.5703125" customWidth="1"/>
    <col min="7" max="7" width="17.7109375" customWidth="1"/>
  </cols>
  <sheetData>
    <row r="1" spans="1:7">
      <c r="A1" t="s">
        <v>153</v>
      </c>
      <c r="B1" t="s">
        <v>161</v>
      </c>
      <c r="C1" t="s">
        <v>162</v>
      </c>
      <c r="D1" t="s">
        <v>156</v>
      </c>
      <c r="E1" t="s">
        <v>163</v>
      </c>
      <c r="F1" t="s">
        <v>154</v>
      </c>
      <c r="G1" t="s">
        <v>164</v>
      </c>
    </row>
    <row r="2" spans="1:7">
      <c r="A2" t="str">
        <f>IF(申込一覧表!H6="","",申込一覧表!Z6)</f>
        <v/>
      </c>
      <c r="B2" t="str">
        <f>IF(A2="","",申込一覧表!AH6)</f>
        <v/>
      </c>
      <c r="C2" t="str">
        <f>IF(A2="","",申込一覧表!AL6)</f>
        <v/>
      </c>
      <c r="D2" t="str">
        <f>申込一覧表!AC6</f>
        <v/>
      </c>
      <c r="E2">
        <v>0</v>
      </c>
      <c r="F2">
        <v>0</v>
      </c>
      <c r="G2" t="str">
        <f>申込一覧表!AQ6</f>
        <v>999:99.99</v>
      </c>
    </row>
    <row r="3" spans="1:7">
      <c r="A3" t="str">
        <f>IF(申込一覧表!H7="","",申込一覧表!Z7)</f>
        <v/>
      </c>
      <c r="B3" t="str">
        <f>IF(A3="","",申込一覧表!AH7)</f>
        <v/>
      </c>
      <c r="C3" t="str">
        <f>IF(A3="","",申込一覧表!AL7)</f>
        <v/>
      </c>
      <c r="D3" t="str">
        <f>申込一覧表!AC7</f>
        <v/>
      </c>
      <c r="E3">
        <v>0</v>
      </c>
      <c r="F3">
        <v>0</v>
      </c>
      <c r="G3" t="str">
        <f>申込一覧表!AQ7</f>
        <v>999:99.99</v>
      </c>
    </row>
    <row r="4" spans="1:7">
      <c r="A4" t="str">
        <f>IF(申込一覧表!H8="","",申込一覧表!Z8)</f>
        <v/>
      </c>
      <c r="B4" t="str">
        <f>IF(A4="","",申込一覧表!AH8)</f>
        <v/>
      </c>
      <c r="C4" t="str">
        <f>IF(A4="","",申込一覧表!AL8)</f>
        <v/>
      </c>
      <c r="D4" t="str">
        <f>申込一覧表!AC8</f>
        <v/>
      </c>
      <c r="E4">
        <v>0</v>
      </c>
      <c r="F4">
        <v>0</v>
      </c>
      <c r="G4" t="str">
        <f>申込一覧表!AQ8</f>
        <v>999:99.99</v>
      </c>
    </row>
    <row r="5" spans="1:7">
      <c r="A5" t="str">
        <f>IF(申込一覧表!H9="","",申込一覧表!Z9)</f>
        <v/>
      </c>
      <c r="B5" t="str">
        <f>IF(A5="","",申込一覧表!AH9)</f>
        <v/>
      </c>
      <c r="C5" t="str">
        <f>IF(A5="","",申込一覧表!AL9)</f>
        <v/>
      </c>
      <c r="D5" t="str">
        <f>申込一覧表!AC9</f>
        <v/>
      </c>
      <c r="E5">
        <v>0</v>
      </c>
      <c r="F5">
        <v>0</v>
      </c>
      <c r="G5" t="str">
        <f>申込一覧表!AQ9</f>
        <v>999:99.99</v>
      </c>
    </row>
    <row r="6" spans="1:7">
      <c r="A6" t="str">
        <f>IF(申込一覧表!H10="","",申込一覧表!Z10)</f>
        <v/>
      </c>
      <c r="B6" t="str">
        <f>IF(A6="","",申込一覧表!AH10)</f>
        <v/>
      </c>
      <c r="C6" t="str">
        <f>IF(A6="","",申込一覧表!AL10)</f>
        <v/>
      </c>
      <c r="D6" t="str">
        <f>申込一覧表!AC10</f>
        <v/>
      </c>
      <c r="E6">
        <v>0</v>
      </c>
      <c r="F6">
        <v>0</v>
      </c>
      <c r="G6" t="str">
        <f>申込一覧表!AQ10</f>
        <v>999:99.99</v>
      </c>
    </row>
    <row r="7" spans="1:7">
      <c r="A7" t="str">
        <f>IF(申込一覧表!H11="","",申込一覧表!Z11)</f>
        <v/>
      </c>
      <c r="B7" t="str">
        <f>IF(A7="","",申込一覧表!AH11)</f>
        <v/>
      </c>
      <c r="C7" t="str">
        <f>IF(A7="","",申込一覧表!AL11)</f>
        <v/>
      </c>
      <c r="D7" t="str">
        <f>申込一覧表!AC11</f>
        <v/>
      </c>
      <c r="E7">
        <v>0</v>
      </c>
      <c r="F7">
        <v>0</v>
      </c>
      <c r="G7" t="str">
        <f>申込一覧表!AQ11</f>
        <v>999:99.99</v>
      </c>
    </row>
    <row r="8" spans="1:7">
      <c r="A8" t="str">
        <f>IF(申込一覧表!H12="","",申込一覧表!Z12)</f>
        <v/>
      </c>
      <c r="B8" t="str">
        <f>IF(A8="","",申込一覧表!AH12)</f>
        <v/>
      </c>
      <c r="C8" t="str">
        <f>IF(A8="","",申込一覧表!AL12)</f>
        <v/>
      </c>
      <c r="D8" t="str">
        <f>申込一覧表!AC12</f>
        <v/>
      </c>
      <c r="E8">
        <v>0</v>
      </c>
      <c r="F8">
        <v>0</v>
      </c>
      <c r="G8" t="str">
        <f>申込一覧表!AQ12</f>
        <v>999:99.99</v>
      </c>
    </row>
    <row r="9" spans="1:7">
      <c r="A9" t="str">
        <f>IF(申込一覧表!H13="","",申込一覧表!Z13)</f>
        <v/>
      </c>
      <c r="B9" t="str">
        <f>IF(A9="","",申込一覧表!AH13)</f>
        <v/>
      </c>
      <c r="C9" t="str">
        <f>IF(A9="","",申込一覧表!AL13)</f>
        <v/>
      </c>
      <c r="D9" t="str">
        <f>申込一覧表!AC13</f>
        <v/>
      </c>
      <c r="E9">
        <v>0</v>
      </c>
      <c r="F9">
        <v>0</v>
      </c>
      <c r="G9" t="str">
        <f>申込一覧表!AQ13</f>
        <v>999:99.99</v>
      </c>
    </row>
    <row r="10" spans="1:7">
      <c r="A10" t="str">
        <f>IF(申込一覧表!H14="","",申込一覧表!Z14)</f>
        <v/>
      </c>
      <c r="B10" t="str">
        <f>IF(A10="","",申込一覧表!AH14)</f>
        <v/>
      </c>
      <c r="C10" t="str">
        <f>IF(A10="","",申込一覧表!AL14)</f>
        <v/>
      </c>
      <c r="D10" t="str">
        <f>申込一覧表!AC14</f>
        <v/>
      </c>
      <c r="E10">
        <v>0</v>
      </c>
      <c r="F10">
        <v>0</v>
      </c>
      <c r="G10" t="str">
        <f>申込一覧表!AQ14</f>
        <v>999:99.99</v>
      </c>
    </row>
    <row r="11" spans="1:7">
      <c r="A11" t="str">
        <f>IF(申込一覧表!H15="","",申込一覧表!Z15)</f>
        <v/>
      </c>
      <c r="B11" t="str">
        <f>IF(A11="","",申込一覧表!AH15)</f>
        <v/>
      </c>
      <c r="C11" t="str">
        <f>IF(A11="","",申込一覧表!AL15)</f>
        <v/>
      </c>
      <c r="D11" t="str">
        <f>申込一覧表!AC15</f>
        <v/>
      </c>
      <c r="E11">
        <v>0</v>
      </c>
      <c r="F11">
        <v>0</v>
      </c>
      <c r="G11" t="str">
        <f>申込一覧表!AQ15</f>
        <v>999:99.99</v>
      </c>
    </row>
    <row r="12" spans="1:7">
      <c r="A12" t="str">
        <f>IF(申込一覧表!H16="","",申込一覧表!Z16)</f>
        <v/>
      </c>
      <c r="B12" t="str">
        <f>IF(A12="","",申込一覧表!AH16)</f>
        <v/>
      </c>
      <c r="C12" t="str">
        <f>IF(A12="","",申込一覧表!AL16)</f>
        <v/>
      </c>
      <c r="D12" t="str">
        <f>申込一覧表!AC16</f>
        <v/>
      </c>
      <c r="E12">
        <v>0</v>
      </c>
      <c r="F12">
        <v>0</v>
      </c>
      <c r="G12" t="str">
        <f>申込一覧表!AQ16</f>
        <v>999:99.99</v>
      </c>
    </row>
    <row r="13" spans="1:7">
      <c r="A13" t="str">
        <f>IF(申込一覧表!H17="","",申込一覧表!Z17)</f>
        <v/>
      </c>
      <c r="B13" t="str">
        <f>IF(A13="","",申込一覧表!AH17)</f>
        <v/>
      </c>
      <c r="C13" t="str">
        <f>IF(A13="","",申込一覧表!AL17)</f>
        <v/>
      </c>
      <c r="D13" t="str">
        <f>申込一覧表!AC17</f>
        <v/>
      </c>
      <c r="E13">
        <v>0</v>
      </c>
      <c r="F13">
        <v>0</v>
      </c>
      <c r="G13" t="str">
        <f>申込一覧表!AQ17</f>
        <v>999:99.99</v>
      </c>
    </row>
    <row r="14" spans="1:7">
      <c r="A14" t="str">
        <f>IF(申込一覧表!H18="","",申込一覧表!Z18)</f>
        <v/>
      </c>
      <c r="B14" t="str">
        <f>IF(A14="","",申込一覧表!AH18)</f>
        <v/>
      </c>
      <c r="C14" t="str">
        <f>IF(A14="","",申込一覧表!AL18)</f>
        <v/>
      </c>
      <c r="D14" t="str">
        <f>申込一覧表!AC18</f>
        <v/>
      </c>
      <c r="E14">
        <v>0</v>
      </c>
      <c r="F14">
        <v>0</v>
      </c>
      <c r="G14" t="str">
        <f>申込一覧表!AQ18</f>
        <v>999:99.99</v>
      </c>
    </row>
    <row r="15" spans="1:7">
      <c r="A15" t="str">
        <f>IF(申込一覧表!H19="","",申込一覧表!Z19)</f>
        <v/>
      </c>
      <c r="B15" t="str">
        <f>IF(A15="","",申込一覧表!AH19)</f>
        <v/>
      </c>
      <c r="C15" t="str">
        <f>IF(A15="","",申込一覧表!AL19)</f>
        <v/>
      </c>
      <c r="D15" t="str">
        <f>申込一覧表!AC19</f>
        <v/>
      </c>
      <c r="E15">
        <v>0</v>
      </c>
      <c r="F15">
        <v>0</v>
      </c>
      <c r="G15" t="str">
        <f>申込一覧表!AQ19</f>
        <v>999:99.99</v>
      </c>
    </row>
    <row r="16" spans="1:7">
      <c r="A16" t="str">
        <f>IF(申込一覧表!H20="","",申込一覧表!Z20)</f>
        <v/>
      </c>
      <c r="B16" t="str">
        <f>IF(A16="","",申込一覧表!AH20)</f>
        <v/>
      </c>
      <c r="C16" t="str">
        <f>IF(A16="","",申込一覧表!AL20)</f>
        <v/>
      </c>
      <c r="D16" t="str">
        <f>申込一覧表!AC20</f>
        <v/>
      </c>
      <c r="E16">
        <v>0</v>
      </c>
      <c r="F16">
        <v>0</v>
      </c>
      <c r="G16" t="str">
        <f>申込一覧表!AQ20</f>
        <v>999:99.99</v>
      </c>
    </row>
    <row r="17" spans="1:7">
      <c r="A17" t="str">
        <f>IF(申込一覧表!H21="","",申込一覧表!Z21)</f>
        <v/>
      </c>
      <c r="B17" t="str">
        <f>IF(A17="","",申込一覧表!AH21)</f>
        <v/>
      </c>
      <c r="C17" t="str">
        <f>IF(A17="","",申込一覧表!AL21)</f>
        <v/>
      </c>
      <c r="D17" t="str">
        <f>申込一覧表!AC21</f>
        <v/>
      </c>
      <c r="E17">
        <v>0</v>
      </c>
      <c r="F17">
        <v>0</v>
      </c>
      <c r="G17" t="str">
        <f>申込一覧表!AQ21</f>
        <v>999:99.99</v>
      </c>
    </row>
    <row r="18" spans="1:7">
      <c r="A18" t="str">
        <f>IF(申込一覧表!H22="","",申込一覧表!Z22)</f>
        <v/>
      </c>
      <c r="B18" t="str">
        <f>IF(A18="","",申込一覧表!AH22)</f>
        <v/>
      </c>
      <c r="C18" t="str">
        <f>IF(A18="","",申込一覧表!AL22)</f>
        <v/>
      </c>
      <c r="D18" t="str">
        <f>申込一覧表!AC22</f>
        <v/>
      </c>
      <c r="E18">
        <v>0</v>
      </c>
      <c r="F18">
        <v>0</v>
      </c>
      <c r="G18" t="str">
        <f>申込一覧表!AQ22</f>
        <v>999:99.99</v>
      </c>
    </row>
    <row r="19" spans="1:7">
      <c r="A19" t="str">
        <f>IF(申込一覧表!H23="","",申込一覧表!Z23)</f>
        <v/>
      </c>
      <c r="B19" t="str">
        <f>IF(A19="","",申込一覧表!AH23)</f>
        <v/>
      </c>
      <c r="C19" t="str">
        <f>IF(A19="","",申込一覧表!AL23)</f>
        <v/>
      </c>
      <c r="D19" t="str">
        <f>申込一覧表!AC23</f>
        <v/>
      </c>
      <c r="E19">
        <v>0</v>
      </c>
      <c r="F19">
        <v>0</v>
      </c>
      <c r="G19" t="str">
        <f>申込一覧表!AQ23</f>
        <v>999:99.99</v>
      </c>
    </row>
    <row r="20" spans="1:7">
      <c r="A20" t="str">
        <f>IF(申込一覧表!H24="","",申込一覧表!Z24)</f>
        <v/>
      </c>
      <c r="B20" t="str">
        <f>IF(A20="","",申込一覧表!AH24)</f>
        <v/>
      </c>
      <c r="C20" t="str">
        <f>IF(A20="","",申込一覧表!AL24)</f>
        <v/>
      </c>
      <c r="D20" t="str">
        <f>申込一覧表!AC24</f>
        <v/>
      </c>
      <c r="E20">
        <v>0</v>
      </c>
      <c r="F20">
        <v>0</v>
      </c>
      <c r="G20" t="str">
        <f>申込一覧表!AQ24</f>
        <v>999:99.99</v>
      </c>
    </row>
    <row r="21" spans="1:7">
      <c r="A21" t="str">
        <f>IF(申込一覧表!H25="","",申込一覧表!Z25)</f>
        <v/>
      </c>
      <c r="B21" t="str">
        <f>IF(A21="","",申込一覧表!AH25)</f>
        <v/>
      </c>
      <c r="C21" t="str">
        <f>IF(A21="","",申込一覧表!AL25)</f>
        <v/>
      </c>
      <c r="D21" t="str">
        <f>申込一覧表!AC25</f>
        <v/>
      </c>
      <c r="E21">
        <v>0</v>
      </c>
      <c r="F21">
        <v>0</v>
      </c>
      <c r="G21" t="str">
        <f>申込一覧表!AQ25</f>
        <v>999:99.99</v>
      </c>
    </row>
    <row r="22" spans="1:7">
      <c r="A22" t="str">
        <f>IF(申込一覧表!H26="","",申込一覧表!Z26)</f>
        <v/>
      </c>
      <c r="B22" t="str">
        <f>IF(A22="","",申込一覧表!AH26)</f>
        <v/>
      </c>
      <c r="C22" t="str">
        <f>IF(A22="","",申込一覧表!AL26)</f>
        <v/>
      </c>
      <c r="D22" t="str">
        <f>申込一覧表!AC26</f>
        <v/>
      </c>
      <c r="E22">
        <v>0</v>
      </c>
      <c r="F22">
        <v>0</v>
      </c>
      <c r="G22" t="str">
        <f>申込一覧表!AQ26</f>
        <v>999:99.99</v>
      </c>
    </row>
    <row r="23" spans="1:7">
      <c r="A23" t="str">
        <f>IF(申込一覧表!H27="","",申込一覧表!Z27)</f>
        <v/>
      </c>
      <c r="B23" t="str">
        <f>IF(A23="","",申込一覧表!AH27)</f>
        <v/>
      </c>
      <c r="C23" t="str">
        <f>IF(A23="","",申込一覧表!AL27)</f>
        <v/>
      </c>
      <c r="D23" t="str">
        <f>申込一覧表!AC27</f>
        <v/>
      </c>
      <c r="E23">
        <v>0</v>
      </c>
      <c r="F23">
        <v>0</v>
      </c>
      <c r="G23" t="str">
        <f>申込一覧表!AQ27</f>
        <v>999:99.99</v>
      </c>
    </row>
    <row r="24" spans="1:7">
      <c r="A24" t="str">
        <f>IF(申込一覧表!H28="","",申込一覧表!Z28)</f>
        <v/>
      </c>
      <c r="B24" t="str">
        <f>IF(A24="","",申込一覧表!AH28)</f>
        <v/>
      </c>
      <c r="C24" t="str">
        <f>IF(A24="","",申込一覧表!AL28)</f>
        <v/>
      </c>
      <c r="D24" t="str">
        <f>申込一覧表!AC28</f>
        <v/>
      </c>
      <c r="E24">
        <v>0</v>
      </c>
      <c r="F24">
        <v>0</v>
      </c>
      <c r="G24" t="str">
        <f>申込一覧表!AQ28</f>
        <v>999:99.99</v>
      </c>
    </row>
    <row r="25" spans="1:7">
      <c r="A25" t="str">
        <f>IF(申込一覧表!H29="","",申込一覧表!Z29)</f>
        <v/>
      </c>
      <c r="B25" t="str">
        <f>IF(A25="","",申込一覧表!AH29)</f>
        <v/>
      </c>
      <c r="C25" t="str">
        <f>IF(A25="","",申込一覧表!AL29)</f>
        <v/>
      </c>
      <c r="D25" t="str">
        <f>申込一覧表!AC29</f>
        <v/>
      </c>
      <c r="E25">
        <v>0</v>
      </c>
      <c r="F25">
        <v>0</v>
      </c>
      <c r="G25" t="str">
        <f>申込一覧表!AQ29</f>
        <v>999:99.99</v>
      </c>
    </row>
    <row r="26" spans="1:7">
      <c r="A26" t="str">
        <f>IF(申込一覧表!H30="","",申込一覧表!Z30)</f>
        <v/>
      </c>
      <c r="B26" t="str">
        <f>IF(A26="","",申込一覧表!AH30)</f>
        <v/>
      </c>
      <c r="C26" t="str">
        <f>IF(A26="","",申込一覧表!AL30)</f>
        <v/>
      </c>
      <c r="D26" t="str">
        <f>申込一覧表!AC30</f>
        <v/>
      </c>
      <c r="E26">
        <v>0</v>
      </c>
      <c r="F26">
        <v>0</v>
      </c>
      <c r="G26" t="str">
        <f>申込一覧表!AQ30</f>
        <v>999:99.99</v>
      </c>
    </row>
    <row r="27" spans="1:7">
      <c r="A27" t="str">
        <f>IF(申込一覧表!H31="","",申込一覧表!Z31)</f>
        <v/>
      </c>
      <c r="B27" t="str">
        <f>IF(A27="","",申込一覧表!AH31)</f>
        <v/>
      </c>
      <c r="C27" t="str">
        <f>IF(A27="","",申込一覧表!AL31)</f>
        <v/>
      </c>
      <c r="D27" t="str">
        <f>申込一覧表!AC31</f>
        <v/>
      </c>
      <c r="E27">
        <v>0</v>
      </c>
      <c r="F27">
        <v>0</v>
      </c>
      <c r="G27" t="str">
        <f>申込一覧表!AQ31</f>
        <v>999:99.99</v>
      </c>
    </row>
    <row r="28" spans="1:7">
      <c r="A28" t="str">
        <f>IF(申込一覧表!H32="","",申込一覧表!Z32)</f>
        <v/>
      </c>
      <c r="B28" t="str">
        <f>IF(A28="","",申込一覧表!AH32)</f>
        <v/>
      </c>
      <c r="C28" t="str">
        <f>IF(A28="","",申込一覧表!AL32)</f>
        <v/>
      </c>
      <c r="D28" t="str">
        <f>申込一覧表!AC32</f>
        <v/>
      </c>
      <c r="E28">
        <v>0</v>
      </c>
      <c r="F28">
        <v>0</v>
      </c>
      <c r="G28" t="str">
        <f>申込一覧表!AQ32</f>
        <v>999:99.99</v>
      </c>
    </row>
    <row r="29" spans="1:7">
      <c r="A29" t="str">
        <f>IF(申込一覧表!H33="","",申込一覧表!Z33)</f>
        <v/>
      </c>
      <c r="B29" t="str">
        <f>IF(A29="","",申込一覧表!AH33)</f>
        <v/>
      </c>
      <c r="C29" t="str">
        <f>IF(A29="","",申込一覧表!AL33)</f>
        <v/>
      </c>
      <c r="D29" t="str">
        <f>申込一覧表!AC33</f>
        <v/>
      </c>
      <c r="E29">
        <v>0</v>
      </c>
      <c r="F29">
        <v>0</v>
      </c>
      <c r="G29" t="str">
        <f>申込一覧表!AQ33</f>
        <v>999:99.99</v>
      </c>
    </row>
    <row r="30" spans="1:7">
      <c r="A30" t="str">
        <f>IF(申込一覧表!H34="","",申込一覧表!Z34)</f>
        <v/>
      </c>
      <c r="B30" t="str">
        <f>IF(A30="","",申込一覧表!AH34)</f>
        <v/>
      </c>
      <c r="C30" t="str">
        <f>IF(A30="","",申込一覧表!AL34)</f>
        <v/>
      </c>
      <c r="D30" t="str">
        <f>申込一覧表!AC34</f>
        <v/>
      </c>
      <c r="E30">
        <v>0</v>
      </c>
      <c r="F30">
        <v>0</v>
      </c>
      <c r="G30" t="str">
        <f>申込一覧表!AQ34</f>
        <v>999:99.99</v>
      </c>
    </row>
    <row r="31" spans="1:7">
      <c r="A31" t="str">
        <f>IF(申込一覧表!H35="","",申込一覧表!Z35)</f>
        <v/>
      </c>
      <c r="B31" t="str">
        <f>IF(A31="","",申込一覧表!AH35)</f>
        <v/>
      </c>
      <c r="C31" t="str">
        <f>IF(A31="","",申込一覧表!AL35)</f>
        <v/>
      </c>
      <c r="D31" t="str">
        <f>申込一覧表!AC35</f>
        <v/>
      </c>
      <c r="E31">
        <v>0</v>
      </c>
      <c r="F31">
        <v>0</v>
      </c>
      <c r="G31" t="str">
        <f>申込一覧表!AQ35</f>
        <v>999:99.99</v>
      </c>
    </row>
    <row r="32" spans="1:7">
      <c r="A32" t="str">
        <f>IF(申込一覧表!H36="","",申込一覧表!Z36)</f>
        <v/>
      </c>
      <c r="B32" t="str">
        <f>IF(A32="","",申込一覧表!AH36)</f>
        <v/>
      </c>
      <c r="C32" t="str">
        <f>IF(A32="","",申込一覧表!AL36)</f>
        <v/>
      </c>
      <c r="D32" t="str">
        <f>申込一覧表!AC36</f>
        <v/>
      </c>
      <c r="E32">
        <v>0</v>
      </c>
      <c r="F32">
        <v>0</v>
      </c>
      <c r="G32" t="str">
        <f>申込一覧表!AQ36</f>
        <v>999:99.99</v>
      </c>
    </row>
    <row r="33" spans="1:7">
      <c r="A33" t="str">
        <f>IF(申込一覧表!H37="","",申込一覧表!Z37)</f>
        <v/>
      </c>
      <c r="B33" t="str">
        <f>IF(A33="","",申込一覧表!AH37)</f>
        <v/>
      </c>
      <c r="C33" t="str">
        <f>IF(A33="","",申込一覧表!AL37)</f>
        <v/>
      </c>
      <c r="D33" t="str">
        <f>申込一覧表!AC37</f>
        <v/>
      </c>
      <c r="E33">
        <v>0</v>
      </c>
      <c r="F33">
        <v>0</v>
      </c>
      <c r="G33" t="str">
        <f>申込一覧表!AQ37</f>
        <v>999:99.99</v>
      </c>
    </row>
    <row r="34" spans="1:7">
      <c r="A34" t="str">
        <f>IF(申込一覧表!H38="","",申込一覧表!Z38)</f>
        <v/>
      </c>
      <c r="B34" t="str">
        <f>IF(A34="","",申込一覧表!AH38)</f>
        <v/>
      </c>
      <c r="C34" t="str">
        <f>IF(A34="","",申込一覧表!AL38)</f>
        <v/>
      </c>
      <c r="D34" t="str">
        <f>申込一覧表!AC38</f>
        <v/>
      </c>
      <c r="E34">
        <v>0</v>
      </c>
      <c r="F34">
        <v>0</v>
      </c>
      <c r="G34" t="str">
        <f>申込一覧表!AQ38</f>
        <v>999:99.99</v>
      </c>
    </row>
    <row r="35" spans="1:7">
      <c r="A35" t="str">
        <f>IF(申込一覧表!H39="","",申込一覧表!Z39)</f>
        <v/>
      </c>
      <c r="B35" t="str">
        <f>IF(A35="","",申込一覧表!AH39)</f>
        <v/>
      </c>
      <c r="C35" t="str">
        <f>IF(A35="","",申込一覧表!AL39)</f>
        <v/>
      </c>
      <c r="D35" t="str">
        <f>申込一覧表!AC39</f>
        <v/>
      </c>
      <c r="E35">
        <v>0</v>
      </c>
      <c r="F35">
        <v>0</v>
      </c>
      <c r="G35" t="str">
        <f>申込一覧表!AQ39</f>
        <v>999:99.99</v>
      </c>
    </row>
    <row r="36" spans="1:7">
      <c r="A36" t="str">
        <f>IF(申込一覧表!H40="","",申込一覧表!Z40)</f>
        <v/>
      </c>
      <c r="B36" t="str">
        <f>IF(A36="","",申込一覧表!AH40)</f>
        <v/>
      </c>
      <c r="C36" t="str">
        <f>IF(A36="","",申込一覧表!AL40)</f>
        <v/>
      </c>
      <c r="D36" t="str">
        <f>申込一覧表!AC40</f>
        <v/>
      </c>
      <c r="E36">
        <v>0</v>
      </c>
      <c r="F36">
        <v>0</v>
      </c>
      <c r="G36" t="str">
        <f>申込一覧表!AQ40</f>
        <v>999:99.99</v>
      </c>
    </row>
    <row r="37" spans="1:7">
      <c r="A37" t="str">
        <f>IF(申込一覧表!H41="","",申込一覧表!Z41)</f>
        <v/>
      </c>
      <c r="B37" t="str">
        <f>IF(A37="","",申込一覧表!AH41)</f>
        <v/>
      </c>
      <c r="C37" t="str">
        <f>IF(A37="","",申込一覧表!AL41)</f>
        <v/>
      </c>
      <c r="D37" t="str">
        <f>申込一覧表!AC41</f>
        <v/>
      </c>
      <c r="E37">
        <v>0</v>
      </c>
      <c r="F37">
        <v>0</v>
      </c>
      <c r="G37" t="str">
        <f>申込一覧表!AQ41</f>
        <v>999:99.99</v>
      </c>
    </row>
    <row r="38" spans="1:7">
      <c r="A38" t="str">
        <f>IF(申込一覧表!H42="","",申込一覧表!Z42)</f>
        <v/>
      </c>
      <c r="B38" t="str">
        <f>IF(A38="","",申込一覧表!AH42)</f>
        <v/>
      </c>
      <c r="C38" t="str">
        <f>IF(A38="","",申込一覧表!AL42)</f>
        <v/>
      </c>
      <c r="D38" t="str">
        <f>申込一覧表!AC42</f>
        <v/>
      </c>
      <c r="E38">
        <v>0</v>
      </c>
      <c r="F38">
        <v>0</v>
      </c>
      <c r="G38" t="str">
        <f>申込一覧表!AQ42</f>
        <v>999:99.99</v>
      </c>
    </row>
    <row r="39" spans="1:7">
      <c r="A39" t="str">
        <f>IF(申込一覧表!H43="","",申込一覧表!Z43)</f>
        <v/>
      </c>
      <c r="B39" t="str">
        <f>IF(A39="","",申込一覧表!AH43)</f>
        <v/>
      </c>
      <c r="C39" t="str">
        <f>IF(A39="","",申込一覧表!AL43)</f>
        <v/>
      </c>
      <c r="D39" t="str">
        <f>申込一覧表!AC43</f>
        <v/>
      </c>
      <c r="E39">
        <v>0</v>
      </c>
      <c r="F39">
        <v>0</v>
      </c>
      <c r="G39" t="str">
        <f>申込一覧表!AQ43</f>
        <v>999:99.99</v>
      </c>
    </row>
    <row r="40" spans="1:7">
      <c r="A40" t="str">
        <f>IF(申込一覧表!H44="","",申込一覧表!Z44)</f>
        <v/>
      </c>
      <c r="B40" t="str">
        <f>IF(A40="","",申込一覧表!AH44)</f>
        <v/>
      </c>
      <c r="C40" t="str">
        <f>IF(A40="","",申込一覧表!AL44)</f>
        <v/>
      </c>
      <c r="D40" t="str">
        <f>申込一覧表!AC44</f>
        <v/>
      </c>
      <c r="E40">
        <v>0</v>
      </c>
      <c r="F40">
        <v>0</v>
      </c>
      <c r="G40" t="str">
        <f>申込一覧表!AQ44</f>
        <v>999:99.99</v>
      </c>
    </row>
    <row r="41" spans="1:7">
      <c r="A41" s="118" t="str">
        <f>IF(申込一覧表!H45="","",申込一覧表!Z45)</f>
        <v/>
      </c>
      <c r="B41" s="118" t="str">
        <f>IF(A41="","",申込一覧表!AH45)</f>
        <v/>
      </c>
      <c r="C41" s="118" t="str">
        <f>IF(A41="","",申込一覧表!AL45)</f>
        <v/>
      </c>
      <c r="D41" s="118" t="str">
        <f>申込一覧表!AC45</f>
        <v/>
      </c>
      <c r="E41" s="118">
        <v>0</v>
      </c>
      <c r="F41" s="118">
        <v>0</v>
      </c>
      <c r="G41" s="118" t="str">
        <f>申込一覧表!AQ45</f>
        <v>999:99.99</v>
      </c>
    </row>
    <row r="43" spans="1:7">
      <c r="A43" s="118"/>
      <c r="B43" s="118"/>
      <c r="C43" s="118"/>
      <c r="D43" s="118"/>
      <c r="E43" s="118"/>
      <c r="F43" s="118"/>
      <c r="G43" s="118"/>
    </row>
    <row r="44" spans="1:7">
      <c r="A44" t="str">
        <f>IF(申込一覧表!H48="","",申込一覧表!Z48)</f>
        <v/>
      </c>
      <c r="B44" s="26" t="str">
        <f>IF(A44="","",申込一覧表!AH48)</f>
        <v/>
      </c>
      <c r="C44" s="26" t="str">
        <f>IF(A44="","",申込一覧表!AL48)</f>
        <v/>
      </c>
      <c r="D44" s="26" t="str">
        <f>申込一覧表!AC48</f>
        <v/>
      </c>
      <c r="E44">
        <v>0</v>
      </c>
      <c r="F44">
        <v>5</v>
      </c>
      <c r="G44" s="26" t="str">
        <f>申込一覧表!AQ48</f>
        <v>999:99.99</v>
      </c>
    </row>
    <row r="45" spans="1:7">
      <c r="A45" t="str">
        <f>IF(申込一覧表!H49="","",申込一覧表!Z49)</f>
        <v/>
      </c>
      <c r="B45" t="str">
        <f>IF(A45="","",申込一覧表!AH49)</f>
        <v/>
      </c>
      <c r="C45" t="str">
        <f>IF(A45="","",申込一覧表!AL49)</f>
        <v/>
      </c>
      <c r="D45" t="str">
        <f>申込一覧表!AC49</f>
        <v/>
      </c>
      <c r="E45">
        <v>0</v>
      </c>
      <c r="F45">
        <v>5</v>
      </c>
      <c r="G45" t="str">
        <f>申込一覧表!AQ49</f>
        <v>999:99.99</v>
      </c>
    </row>
    <row r="46" spans="1:7">
      <c r="A46" t="str">
        <f>IF(申込一覧表!H50="","",申込一覧表!Z50)</f>
        <v/>
      </c>
      <c r="B46" t="str">
        <f>IF(A46="","",申込一覧表!AH50)</f>
        <v/>
      </c>
      <c r="C46" t="str">
        <f>IF(A46="","",申込一覧表!AL50)</f>
        <v/>
      </c>
      <c r="D46" t="str">
        <f>申込一覧表!AC50</f>
        <v/>
      </c>
      <c r="E46">
        <v>0</v>
      </c>
      <c r="F46">
        <v>5</v>
      </c>
      <c r="G46" t="str">
        <f>申込一覧表!AQ50</f>
        <v>999:99.99</v>
      </c>
    </row>
    <row r="47" spans="1:7">
      <c r="A47" t="str">
        <f>IF(申込一覧表!H51="","",申込一覧表!Z51)</f>
        <v/>
      </c>
      <c r="B47" t="str">
        <f>IF(A47="","",申込一覧表!AH51)</f>
        <v/>
      </c>
      <c r="C47" t="str">
        <f>IF(A47="","",申込一覧表!AL51)</f>
        <v/>
      </c>
      <c r="D47" t="str">
        <f>申込一覧表!AC51</f>
        <v/>
      </c>
      <c r="E47">
        <v>0</v>
      </c>
      <c r="F47">
        <v>5</v>
      </c>
      <c r="G47" t="str">
        <f>申込一覧表!AQ51</f>
        <v>999:99.99</v>
      </c>
    </row>
    <row r="48" spans="1:7">
      <c r="A48" t="str">
        <f>IF(申込一覧表!H52="","",申込一覧表!Z52)</f>
        <v/>
      </c>
      <c r="B48" t="str">
        <f>IF(A48="","",申込一覧表!AH52)</f>
        <v/>
      </c>
      <c r="C48" t="str">
        <f>IF(A48="","",申込一覧表!AL52)</f>
        <v/>
      </c>
      <c r="D48" t="str">
        <f>申込一覧表!AC52</f>
        <v/>
      </c>
      <c r="E48">
        <v>0</v>
      </c>
      <c r="F48">
        <v>5</v>
      </c>
      <c r="G48" t="str">
        <f>申込一覧表!AQ52</f>
        <v>999:99.99</v>
      </c>
    </row>
    <row r="49" spans="1:7">
      <c r="A49" t="str">
        <f>IF(申込一覧表!H53="","",申込一覧表!Z53)</f>
        <v/>
      </c>
      <c r="B49" t="str">
        <f>IF(A49="","",申込一覧表!AH53)</f>
        <v/>
      </c>
      <c r="C49" t="str">
        <f>IF(A49="","",申込一覧表!AL53)</f>
        <v/>
      </c>
      <c r="D49" t="str">
        <f>申込一覧表!AC53</f>
        <v/>
      </c>
      <c r="E49">
        <v>0</v>
      </c>
      <c r="F49">
        <v>5</v>
      </c>
      <c r="G49" t="str">
        <f>申込一覧表!AQ53</f>
        <v>999:99.99</v>
      </c>
    </row>
    <row r="50" spans="1:7">
      <c r="A50" t="str">
        <f>IF(申込一覧表!H54="","",申込一覧表!Z54)</f>
        <v/>
      </c>
      <c r="B50" t="str">
        <f>IF(A50="","",申込一覧表!AH54)</f>
        <v/>
      </c>
      <c r="C50" t="str">
        <f>IF(A50="","",申込一覧表!AL54)</f>
        <v/>
      </c>
      <c r="D50" t="str">
        <f>申込一覧表!AC54</f>
        <v/>
      </c>
      <c r="E50">
        <v>0</v>
      </c>
      <c r="F50">
        <v>5</v>
      </c>
      <c r="G50" t="str">
        <f>申込一覧表!AQ54</f>
        <v>999:99.99</v>
      </c>
    </row>
    <row r="51" spans="1:7">
      <c r="A51" t="str">
        <f>IF(申込一覧表!H55="","",申込一覧表!Z55)</f>
        <v/>
      </c>
      <c r="B51" t="str">
        <f>IF(A51="","",申込一覧表!AH55)</f>
        <v/>
      </c>
      <c r="C51" t="str">
        <f>IF(A51="","",申込一覧表!AL55)</f>
        <v/>
      </c>
      <c r="D51" t="str">
        <f>申込一覧表!AC55</f>
        <v/>
      </c>
      <c r="E51">
        <v>0</v>
      </c>
      <c r="F51">
        <v>5</v>
      </c>
      <c r="G51" t="str">
        <f>申込一覧表!AQ55</f>
        <v>999:99.99</v>
      </c>
    </row>
    <row r="52" spans="1:7">
      <c r="A52" t="str">
        <f>IF(申込一覧表!H56="","",申込一覧表!Z56)</f>
        <v/>
      </c>
      <c r="B52" t="str">
        <f>IF(A52="","",申込一覧表!AH56)</f>
        <v/>
      </c>
      <c r="C52" t="str">
        <f>IF(A52="","",申込一覧表!AL56)</f>
        <v/>
      </c>
      <c r="D52" t="str">
        <f>申込一覧表!AC56</f>
        <v/>
      </c>
      <c r="E52">
        <v>0</v>
      </c>
      <c r="F52">
        <v>5</v>
      </c>
      <c r="G52" t="str">
        <f>申込一覧表!AQ56</f>
        <v>999:99.99</v>
      </c>
    </row>
    <row r="53" spans="1:7">
      <c r="A53" t="str">
        <f>IF(申込一覧表!H57="","",申込一覧表!Z57)</f>
        <v/>
      </c>
      <c r="B53" t="str">
        <f>IF(A53="","",申込一覧表!AH57)</f>
        <v/>
      </c>
      <c r="C53" t="str">
        <f>IF(A53="","",申込一覧表!AL57)</f>
        <v/>
      </c>
      <c r="D53" t="str">
        <f>申込一覧表!AC57</f>
        <v/>
      </c>
      <c r="E53">
        <v>0</v>
      </c>
      <c r="F53">
        <v>5</v>
      </c>
      <c r="G53" t="str">
        <f>申込一覧表!AQ57</f>
        <v>999:99.99</v>
      </c>
    </row>
    <row r="54" spans="1:7">
      <c r="A54" t="str">
        <f>IF(申込一覧表!H58="","",申込一覧表!Z58)</f>
        <v/>
      </c>
      <c r="B54" t="str">
        <f>IF(A54="","",申込一覧表!AH58)</f>
        <v/>
      </c>
      <c r="C54" t="str">
        <f>IF(A54="","",申込一覧表!AL58)</f>
        <v/>
      </c>
      <c r="D54" t="str">
        <f>申込一覧表!AC58</f>
        <v/>
      </c>
      <c r="E54">
        <v>0</v>
      </c>
      <c r="F54">
        <v>5</v>
      </c>
      <c r="G54" t="str">
        <f>申込一覧表!AQ58</f>
        <v>999:99.99</v>
      </c>
    </row>
    <row r="55" spans="1:7">
      <c r="A55" t="str">
        <f>IF(申込一覧表!H59="","",申込一覧表!Z59)</f>
        <v/>
      </c>
      <c r="B55" t="str">
        <f>IF(A55="","",申込一覧表!AH59)</f>
        <v/>
      </c>
      <c r="C55" t="str">
        <f>IF(A55="","",申込一覧表!AL59)</f>
        <v/>
      </c>
      <c r="D55" t="str">
        <f>申込一覧表!AC59</f>
        <v/>
      </c>
      <c r="E55">
        <v>0</v>
      </c>
      <c r="F55">
        <v>5</v>
      </c>
      <c r="G55" t="str">
        <f>申込一覧表!AQ59</f>
        <v>999:99.99</v>
      </c>
    </row>
    <row r="56" spans="1:7">
      <c r="A56" t="str">
        <f>IF(申込一覧表!H60="","",申込一覧表!Z60)</f>
        <v/>
      </c>
      <c r="B56" t="str">
        <f>IF(A56="","",申込一覧表!AH60)</f>
        <v/>
      </c>
      <c r="C56" t="str">
        <f>IF(A56="","",申込一覧表!AL60)</f>
        <v/>
      </c>
      <c r="D56" t="str">
        <f>申込一覧表!AC60</f>
        <v/>
      </c>
      <c r="E56">
        <v>0</v>
      </c>
      <c r="F56">
        <v>5</v>
      </c>
      <c r="G56" t="str">
        <f>申込一覧表!AQ60</f>
        <v>999:99.99</v>
      </c>
    </row>
    <row r="57" spans="1:7">
      <c r="A57" t="str">
        <f>IF(申込一覧表!H61="","",申込一覧表!Z61)</f>
        <v/>
      </c>
      <c r="B57" t="str">
        <f>IF(A57="","",申込一覧表!AH61)</f>
        <v/>
      </c>
      <c r="C57" t="str">
        <f>IF(A57="","",申込一覧表!AL61)</f>
        <v/>
      </c>
      <c r="D57" t="str">
        <f>申込一覧表!AC61</f>
        <v/>
      </c>
      <c r="E57">
        <v>0</v>
      </c>
      <c r="F57">
        <v>5</v>
      </c>
      <c r="G57" t="str">
        <f>申込一覧表!AQ61</f>
        <v>999:99.99</v>
      </c>
    </row>
    <row r="58" spans="1:7">
      <c r="A58" t="str">
        <f>IF(申込一覧表!H62="","",申込一覧表!Z62)</f>
        <v/>
      </c>
      <c r="B58" t="str">
        <f>IF(A58="","",申込一覧表!AH62)</f>
        <v/>
      </c>
      <c r="C58" t="str">
        <f>IF(A58="","",申込一覧表!AL62)</f>
        <v/>
      </c>
      <c r="D58" t="str">
        <f>申込一覧表!AC62</f>
        <v/>
      </c>
      <c r="E58">
        <v>0</v>
      </c>
      <c r="F58">
        <v>5</v>
      </c>
      <c r="G58" t="str">
        <f>申込一覧表!AQ62</f>
        <v>999:99.99</v>
      </c>
    </row>
    <row r="59" spans="1:7">
      <c r="A59" t="str">
        <f>IF(申込一覧表!H63="","",申込一覧表!Z63)</f>
        <v/>
      </c>
      <c r="B59" t="str">
        <f>IF(A59="","",申込一覧表!AH63)</f>
        <v/>
      </c>
      <c r="C59" t="str">
        <f>IF(A59="","",申込一覧表!AL63)</f>
        <v/>
      </c>
      <c r="D59" t="str">
        <f>申込一覧表!AC63</f>
        <v/>
      </c>
      <c r="E59">
        <v>0</v>
      </c>
      <c r="F59">
        <v>5</v>
      </c>
      <c r="G59" t="str">
        <f>申込一覧表!AQ63</f>
        <v>999:99.99</v>
      </c>
    </row>
    <row r="60" spans="1:7">
      <c r="A60" t="str">
        <f>IF(申込一覧表!H64="","",申込一覧表!Z64)</f>
        <v/>
      </c>
      <c r="B60" t="str">
        <f>IF(A60="","",申込一覧表!AH64)</f>
        <v/>
      </c>
      <c r="C60" t="str">
        <f>IF(A60="","",申込一覧表!AL64)</f>
        <v/>
      </c>
      <c r="D60" t="str">
        <f>申込一覧表!AC64</f>
        <v/>
      </c>
      <c r="E60">
        <v>0</v>
      </c>
      <c r="F60">
        <v>5</v>
      </c>
      <c r="G60" t="str">
        <f>申込一覧表!AQ64</f>
        <v>999:99.99</v>
      </c>
    </row>
    <row r="61" spans="1:7">
      <c r="A61" t="str">
        <f>IF(申込一覧表!H65="","",申込一覧表!Z65)</f>
        <v/>
      </c>
      <c r="B61" t="str">
        <f>IF(A61="","",申込一覧表!AH65)</f>
        <v/>
      </c>
      <c r="C61" t="str">
        <f>IF(A61="","",申込一覧表!AL65)</f>
        <v/>
      </c>
      <c r="D61" t="str">
        <f>申込一覧表!AC65</f>
        <v/>
      </c>
      <c r="E61">
        <v>0</v>
      </c>
      <c r="F61">
        <v>5</v>
      </c>
      <c r="G61" t="str">
        <f>申込一覧表!AQ65</f>
        <v>999:99.99</v>
      </c>
    </row>
    <row r="62" spans="1:7">
      <c r="A62" t="str">
        <f>IF(申込一覧表!H66="","",申込一覧表!Z66)</f>
        <v/>
      </c>
      <c r="B62" t="str">
        <f>IF(A62="","",申込一覧表!AH66)</f>
        <v/>
      </c>
      <c r="C62" t="str">
        <f>IF(A62="","",申込一覧表!AL66)</f>
        <v/>
      </c>
      <c r="D62" t="str">
        <f>申込一覧表!AC66</f>
        <v/>
      </c>
      <c r="E62">
        <v>0</v>
      </c>
      <c r="F62">
        <v>5</v>
      </c>
      <c r="G62" t="str">
        <f>申込一覧表!AQ66</f>
        <v>999:99.99</v>
      </c>
    </row>
    <row r="63" spans="1:7">
      <c r="A63" t="str">
        <f>IF(申込一覧表!H67="","",申込一覧表!Z67)</f>
        <v/>
      </c>
      <c r="B63" t="str">
        <f>IF(A63="","",申込一覧表!AH67)</f>
        <v/>
      </c>
      <c r="C63" t="str">
        <f>IF(A63="","",申込一覧表!AL67)</f>
        <v/>
      </c>
      <c r="D63" t="str">
        <f>申込一覧表!AC67</f>
        <v/>
      </c>
      <c r="E63">
        <v>0</v>
      </c>
      <c r="F63">
        <v>5</v>
      </c>
      <c r="G63" t="str">
        <f>申込一覧表!AQ67</f>
        <v>999:99.99</v>
      </c>
    </row>
    <row r="64" spans="1:7">
      <c r="A64" t="str">
        <f>IF(申込一覧表!H68="","",申込一覧表!Z68)</f>
        <v/>
      </c>
      <c r="B64" t="str">
        <f>IF(A64="","",申込一覧表!AH68)</f>
        <v/>
      </c>
      <c r="C64" t="str">
        <f>IF(A64="","",申込一覧表!AL68)</f>
        <v/>
      </c>
      <c r="D64" t="str">
        <f>申込一覧表!AC68</f>
        <v/>
      </c>
      <c r="E64">
        <v>0</v>
      </c>
      <c r="F64">
        <v>5</v>
      </c>
      <c r="G64" t="str">
        <f>申込一覧表!AQ68</f>
        <v>999:99.99</v>
      </c>
    </row>
    <row r="65" spans="1:7">
      <c r="A65" t="str">
        <f>IF(申込一覧表!H69="","",申込一覧表!Z69)</f>
        <v/>
      </c>
      <c r="B65" t="str">
        <f>IF(A65="","",申込一覧表!AH69)</f>
        <v/>
      </c>
      <c r="C65" t="str">
        <f>IF(A65="","",申込一覧表!AL69)</f>
        <v/>
      </c>
      <c r="D65" t="str">
        <f>申込一覧表!AC69</f>
        <v/>
      </c>
      <c r="E65">
        <v>0</v>
      </c>
      <c r="F65">
        <v>5</v>
      </c>
      <c r="G65" t="str">
        <f>申込一覧表!AQ69</f>
        <v>999:99.99</v>
      </c>
    </row>
    <row r="66" spans="1:7">
      <c r="A66" t="str">
        <f>IF(申込一覧表!H70="","",申込一覧表!Z70)</f>
        <v/>
      </c>
      <c r="B66" t="str">
        <f>IF(A66="","",申込一覧表!AH70)</f>
        <v/>
      </c>
      <c r="C66" t="str">
        <f>IF(A66="","",申込一覧表!AL70)</f>
        <v/>
      </c>
      <c r="D66" t="str">
        <f>申込一覧表!AC70</f>
        <v/>
      </c>
      <c r="E66">
        <v>0</v>
      </c>
      <c r="F66">
        <v>5</v>
      </c>
      <c r="G66" t="str">
        <f>申込一覧表!AQ70</f>
        <v>999:99.99</v>
      </c>
    </row>
    <row r="67" spans="1:7">
      <c r="A67" t="str">
        <f>IF(申込一覧表!H71="","",申込一覧表!Z71)</f>
        <v/>
      </c>
      <c r="B67" t="str">
        <f>IF(A67="","",申込一覧表!AH71)</f>
        <v/>
      </c>
      <c r="C67" t="str">
        <f>IF(A67="","",申込一覧表!AL71)</f>
        <v/>
      </c>
      <c r="D67" t="str">
        <f>申込一覧表!AC71</f>
        <v/>
      </c>
      <c r="E67">
        <v>0</v>
      </c>
      <c r="F67">
        <v>5</v>
      </c>
      <c r="G67" t="str">
        <f>申込一覧表!AQ71</f>
        <v>999:99.99</v>
      </c>
    </row>
    <row r="68" spans="1:7">
      <c r="A68" t="str">
        <f>IF(申込一覧表!H72="","",申込一覧表!Z72)</f>
        <v/>
      </c>
      <c r="B68" t="str">
        <f>IF(A68="","",申込一覧表!AH72)</f>
        <v/>
      </c>
      <c r="C68" t="str">
        <f>IF(A68="","",申込一覧表!AL72)</f>
        <v/>
      </c>
      <c r="D68" t="str">
        <f>申込一覧表!AC72</f>
        <v/>
      </c>
      <c r="E68">
        <v>0</v>
      </c>
      <c r="F68">
        <v>5</v>
      </c>
      <c r="G68" t="str">
        <f>申込一覧表!AQ72</f>
        <v>999:99.99</v>
      </c>
    </row>
    <row r="69" spans="1:7">
      <c r="A69" t="str">
        <f>IF(申込一覧表!H73="","",申込一覧表!Z73)</f>
        <v/>
      </c>
      <c r="B69" t="str">
        <f>IF(A69="","",申込一覧表!AH73)</f>
        <v/>
      </c>
      <c r="C69" t="str">
        <f>IF(A69="","",申込一覧表!AL73)</f>
        <v/>
      </c>
      <c r="D69" t="str">
        <f>申込一覧表!AC73</f>
        <v/>
      </c>
      <c r="E69">
        <v>0</v>
      </c>
      <c r="F69">
        <v>5</v>
      </c>
      <c r="G69" t="str">
        <f>申込一覧表!AQ73</f>
        <v>999:99.99</v>
      </c>
    </row>
    <row r="70" spans="1:7">
      <c r="A70" t="str">
        <f>IF(申込一覧表!H74="","",申込一覧表!Z74)</f>
        <v/>
      </c>
      <c r="B70" t="str">
        <f>IF(A70="","",申込一覧表!AH74)</f>
        <v/>
      </c>
      <c r="C70" t="str">
        <f>IF(A70="","",申込一覧表!AL74)</f>
        <v/>
      </c>
      <c r="D70" t="str">
        <f>申込一覧表!AC74</f>
        <v/>
      </c>
      <c r="E70">
        <v>0</v>
      </c>
      <c r="F70">
        <v>5</v>
      </c>
      <c r="G70" t="str">
        <f>申込一覧表!AQ74</f>
        <v>999:99.99</v>
      </c>
    </row>
    <row r="71" spans="1:7">
      <c r="A71" t="str">
        <f>IF(申込一覧表!H75="","",申込一覧表!Z75)</f>
        <v/>
      </c>
      <c r="B71" t="str">
        <f>IF(A71="","",申込一覧表!AH75)</f>
        <v/>
      </c>
      <c r="C71" t="str">
        <f>IF(A71="","",申込一覧表!AL75)</f>
        <v/>
      </c>
      <c r="D71" t="str">
        <f>申込一覧表!AC75</f>
        <v/>
      </c>
      <c r="E71">
        <v>0</v>
      </c>
      <c r="F71">
        <v>5</v>
      </c>
      <c r="G71" t="str">
        <f>申込一覧表!AQ75</f>
        <v>999:99.99</v>
      </c>
    </row>
    <row r="72" spans="1:7">
      <c r="A72" t="str">
        <f>IF(申込一覧表!H76="","",申込一覧表!Z76)</f>
        <v/>
      </c>
      <c r="B72" t="str">
        <f>IF(A72="","",申込一覧表!AH76)</f>
        <v/>
      </c>
      <c r="C72" t="str">
        <f>IF(A72="","",申込一覧表!AL76)</f>
        <v/>
      </c>
      <c r="D72" t="str">
        <f>申込一覧表!AC76</f>
        <v/>
      </c>
      <c r="E72">
        <v>0</v>
      </c>
      <c r="F72">
        <v>5</v>
      </c>
      <c r="G72" t="str">
        <f>申込一覧表!AQ76</f>
        <v>999:99.99</v>
      </c>
    </row>
    <row r="73" spans="1:7">
      <c r="A73" t="str">
        <f>IF(申込一覧表!H77="","",申込一覧表!Z77)</f>
        <v/>
      </c>
      <c r="B73" t="str">
        <f>IF(A73="","",申込一覧表!AH77)</f>
        <v/>
      </c>
      <c r="C73" t="str">
        <f>IF(A73="","",申込一覧表!AL77)</f>
        <v/>
      </c>
      <c r="D73" t="str">
        <f>申込一覧表!AC77</f>
        <v/>
      </c>
      <c r="E73">
        <v>0</v>
      </c>
      <c r="F73">
        <v>5</v>
      </c>
      <c r="G73" t="str">
        <f>申込一覧表!AQ77</f>
        <v>999:99.99</v>
      </c>
    </row>
    <row r="74" spans="1:7">
      <c r="A74" t="str">
        <f>IF(申込一覧表!H78="","",申込一覧表!Z78)</f>
        <v/>
      </c>
      <c r="B74" t="str">
        <f>IF(A74="","",申込一覧表!AH78)</f>
        <v/>
      </c>
      <c r="C74" t="str">
        <f>IF(A74="","",申込一覧表!AL78)</f>
        <v/>
      </c>
      <c r="D74" t="str">
        <f>申込一覧表!AC78</f>
        <v/>
      </c>
      <c r="E74">
        <v>0</v>
      </c>
      <c r="F74">
        <v>5</v>
      </c>
      <c r="G74" t="str">
        <f>申込一覧表!AQ78</f>
        <v>999:99.99</v>
      </c>
    </row>
    <row r="75" spans="1:7">
      <c r="A75" t="str">
        <f>IF(申込一覧表!H79="","",申込一覧表!Z79)</f>
        <v/>
      </c>
      <c r="B75" t="str">
        <f>IF(A75="","",申込一覧表!AH79)</f>
        <v/>
      </c>
      <c r="C75" t="str">
        <f>IF(A75="","",申込一覧表!AL79)</f>
        <v/>
      </c>
      <c r="D75" t="str">
        <f>申込一覧表!AC79</f>
        <v/>
      </c>
      <c r="E75">
        <v>0</v>
      </c>
      <c r="F75">
        <v>5</v>
      </c>
      <c r="G75" t="str">
        <f>申込一覧表!AQ79</f>
        <v>999:99.99</v>
      </c>
    </row>
    <row r="76" spans="1:7">
      <c r="A76" t="str">
        <f>IF(申込一覧表!H80="","",申込一覧表!Z80)</f>
        <v/>
      </c>
      <c r="B76" t="str">
        <f>IF(A76="","",申込一覧表!AH80)</f>
        <v/>
      </c>
      <c r="C76" t="str">
        <f>IF(A76="","",申込一覧表!AL80)</f>
        <v/>
      </c>
      <c r="D76" t="str">
        <f>申込一覧表!AC80</f>
        <v/>
      </c>
      <c r="E76">
        <v>0</v>
      </c>
      <c r="F76">
        <v>5</v>
      </c>
      <c r="G76" t="str">
        <f>申込一覧表!AQ80</f>
        <v>999:99.99</v>
      </c>
    </row>
    <row r="77" spans="1:7">
      <c r="A77" t="str">
        <f>IF(申込一覧表!H81="","",申込一覧表!Z81)</f>
        <v/>
      </c>
      <c r="B77" t="str">
        <f>IF(A77="","",申込一覧表!AH81)</f>
        <v/>
      </c>
      <c r="C77" t="str">
        <f>IF(A77="","",申込一覧表!AL81)</f>
        <v/>
      </c>
      <c r="D77" t="str">
        <f>申込一覧表!AC81</f>
        <v/>
      </c>
      <c r="E77">
        <v>0</v>
      </c>
      <c r="F77">
        <v>5</v>
      </c>
      <c r="G77" t="str">
        <f>申込一覧表!AQ81</f>
        <v>999:99.99</v>
      </c>
    </row>
    <row r="78" spans="1:7">
      <c r="A78" t="str">
        <f>IF(申込一覧表!H82="","",申込一覧表!Z82)</f>
        <v/>
      </c>
      <c r="B78" t="str">
        <f>IF(A78="","",申込一覧表!AH82)</f>
        <v/>
      </c>
      <c r="C78" t="str">
        <f>IF(A78="","",申込一覧表!AL82)</f>
        <v/>
      </c>
      <c r="D78" t="str">
        <f>申込一覧表!AC82</f>
        <v/>
      </c>
      <c r="E78">
        <v>0</v>
      </c>
      <c r="F78">
        <v>5</v>
      </c>
      <c r="G78" t="str">
        <f>申込一覧表!AQ82</f>
        <v>999:99.99</v>
      </c>
    </row>
    <row r="79" spans="1:7">
      <c r="A79" t="str">
        <f>IF(申込一覧表!H83="","",申込一覧表!Z83)</f>
        <v/>
      </c>
      <c r="B79" t="str">
        <f>IF(A79="","",申込一覧表!AH83)</f>
        <v/>
      </c>
      <c r="C79" t="str">
        <f>IF(A79="","",申込一覧表!AL83)</f>
        <v/>
      </c>
      <c r="D79" t="str">
        <f>申込一覧表!AC83</f>
        <v/>
      </c>
      <c r="E79">
        <v>0</v>
      </c>
      <c r="F79">
        <v>5</v>
      </c>
      <c r="G79" t="str">
        <f>申込一覧表!AQ83</f>
        <v>999:99.99</v>
      </c>
    </row>
    <row r="80" spans="1:7">
      <c r="A80" t="str">
        <f>IF(申込一覧表!H84="","",申込一覧表!Z84)</f>
        <v/>
      </c>
      <c r="B80" t="str">
        <f>IF(A80="","",申込一覧表!AH84)</f>
        <v/>
      </c>
      <c r="C80" t="str">
        <f>IF(A80="","",申込一覧表!AL84)</f>
        <v/>
      </c>
      <c r="D80" t="str">
        <f>申込一覧表!AC84</f>
        <v/>
      </c>
      <c r="E80">
        <v>0</v>
      </c>
      <c r="F80">
        <v>5</v>
      </c>
      <c r="G80" t="str">
        <f>申込一覧表!AQ84</f>
        <v>999:99.99</v>
      </c>
    </row>
    <row r="81" spans="1:7">
      <c r="A81" t="str">
        <f>IF(申込一覧表!H85="","",申込一覧表!Z85)</f>
        <v/>
      </c>
      <c r="B81" t="str">
        <f>IF(A81="","",申込一覧表!AH85)</f>
        <v/>
      </c>
      <c r="C81" t="str">
        <f>IF(A81="","",申込一覧表!AL85)</f>
        <v/>
      </c>
      <c r="D81" t="str">
        <f>申込一覧表!AC85</f>
        <v/>
      </c>
      <c r="E81">
        <v>0</v>
      </c>
      <c r="F81">
        <v>5</v>
      </c>
      <c r="G81" t="str">
        <f>申込一覧表!AQ85</f>
        <v>999:99.99</v>
      </c>
    </row>
    <row r="82" spans="1:7">
      <c r="A82" t="str">
        <f>IF(申込一覧表!H86="","",申込一覧表!Z86)</f>
        <v/>
      </c>
      <c r="B82" t="str">
        <f>IF(A82="","",申込一覧表!AH86)</f>
        <v/>
      </c>
      <c r="C82" t="str">
        <f>IF(A82="","",申込一覧表!AL86)</f>
        <v/>
      </c>
      <c r="D82" t="str">
        <f>申込一覧表!AC86</f>
        <v/>
      </c>
      <c r="E82">
        <v>0</v>
      </c>
      <c r="F82">
        <v>5</v>
      </c>
      <c r="G82" t="str">
        <f>申込一覧表!AQ86</f>
        <v>999:99.99</v>
      </c>
    </row>
    <row r="83" spans="1:7">
      <c r="A83" s="118" t="str">
        <f>IF(申込一覧表!H87="","",申込一覧表!Z87)</f>
        <v/>
      </c>
      <c r="B83" s="118" t="str">
        <f>IF(A83="","",申込一覧表!AH87)</f>
        <v/>
      </c>
      <c r="C83" s="118" t="str">
        <f>IF(A83="","",申込一覧表!AL87)</f>
        <v/>
      </c>
      <c r="D83" s="118" t="str">
        <f>申込一覧表!AC87</f>
        <v/>
      </c>
      <c r="E83" s="118">
        <v>0</v>
      </c>
      <c r="F83" s="118">
        <v>5</v>
      </c>
      <c r="G83" s="118" t="str">
        <f>申込一覧表!AQ87</f>
        <v>999:99.99</v>
      </c>
    </row>
    <row r="84" spans="1:7">
      <c r="A84" t="str">
        <f>IF(申込一覧表!J6="","",申込一覧表!Z6)</f>
        <v/>
      </c>
      <c r="B84" s="26" t="str">
        <f>IF(A84="","",申込一覧表!AI6)</f>
        <v/>
      </c>
      <c r="C84" s="26" t="str">
        <f>IF(A84="","",申込一覧表!AM6)</f>
        <v/>
      </c>
      <c r="D84" s="26" t="str">
        <f>申込一覧表!AC6</f>
        <v/>
      </c>
      <c r="E84">
        <v>0</v>
      </c>
      <c r="F84">
        <v>0</v>
      </c>
      <c r="G84" s="26" t="str">
        <f>申込一覧表!AR6</f>
        <v>999:99.99</v>
      </c>
    </row>
    <row r="85" spans="1:7">
      <c r="A85" t="str">
        <f>IF(申込一覧表!J7="","",申込一覧表!Z7)</f>
        <v/>
      </c>
      <c r="B85" t="str">
        <f>申込一覧表!AI7</f>
        <v/>
      </c>
      <c r="C85" t="str">
        <f>IF(A85="","",申込一覧表!AM7)</f>
        <v/>
      </c>
      <c r="D85" t="str">
        <f>申込一覧表!AC7</f>
        <v/>
      </c>
      <c r="E85">
        <v>0</v>
      </c>
      <c r="F85">
        <v>0</v>
      </c>
      <c r="G85" t="str">
        <f>申込一覧表!AR7</f>
        <v>999:99.99</v>
      </c>
    </row>
    <row r="86" spans="1:7">
      <c r="A86" t="str">
        <f>IF(申込一覧表!J8="","",申込一覧表!Z8)</f>
        <v/>
      </c>
      <c r="B86" t="str">
        <f>申込一覧表!AI8</f>
        <v/>
      </c>
      <c r="C86" t="str">
        <f>IF(A86="","",申込一覧表!AM8)</f>
        <v/>
      </c>
      <c r="D86" t="str">
        <f>申込一覧表!AC8</f>
        <v/>
      </c>
      <c r="E86">
        <v>0</v>
      </c>
      <c r="F86">
        <v>0</v>
      </c>
      <c r="G86" t="str">
        <f>申込一覧表!AR8</f>
        <v>999:99.99</v>
      </c>
    </row>
    <row r="87" spans="1:7">
      <c r="A87" t="str">
        <f>IF(申込一覧表!J9="","",申込一覧表!Z9)</f>
        <v/>
      </c>
      <c r="B87" t="str">
        <f>申込一覧表!AI9</f>
        <v/>
      </c>
      <c r="C87" t="str">
        <f>IF(A87="","",申込一覧表!AM9)</f>
        <v/>
      </c>
      <c r="D87" t="str">
        <f>申込一覧表!AC9</f>
        <v/>
      </c>
      <c r="E87">
        <v>0</v>
      </c>
      <c r="F87">
        <v>0</v>
      </c>
      <c r="G87" t="str">
        <f>申込一覧表!AR9</f>
        <v>999:99.99</v>
      </c>
    </row>
    <row r="88" spans="1:7">
      <c r="A88" t="str">
        <f>IF(申込一覧表!J10="","",申込一覧表!Z10)</f>
        <v/>
      </c>
      <c r="B88" t="str">
        <f>申込一覧表!AI10</f>
        <v/>
      </c>
      <c r="C88" t="str">
        <f>IF(A88="","",申込一覧表!AM10)</f>
        <v/>
      </c>
      <c r="D88" t="str">
        <f>申込一覧表!AC10</f>
        <v/>
      </c>
      <c r="E88">
        <v>0</v>
      </c>
      <c r="F88">
        <v>0</v>
      </c>
      <c r="G88" t="str">
        <f>申込一覧表!AR10</f>
        <v>999:99.99</v>
      </c>
    </row>
    <row r="89" spans="1:7">
      <c r="A89" t="str">
        <f>IF(申込一覧表!J11="","",申込一覧表!Z11)</f>
        <v/>
      </c>
      <c r="B89" t="str">
        <f>申込一覧表!AI11</f>
        <v/>
      </c>
      <c r="C89" t="str">
        <f>IF(A89="","",申込一覧表!AM11)</f>
        <v/>
      </c>
      <c r="D89" t="str">
        <f>申込一覧表!AC11</f>
        <v/>
      </c>
      <c r="E89">
        <v>0</v>
      </c>
      <c r="F89">
        <v>0</v>
      </c>
      <c r="G89" t="str">
        <f>申込一覧表!AR11</f>
        <v>999:99.99</v>
      </c>
    </row>
    <row r="90" spans="1:7">
      <c r="A90" t="str">
        <f>IF(申込一覧表!J12="","",申込一覧表!Z12)</f>
        <v/>
      </c>
      <c r="B90" t="str">
        <f>申込一覧表!AI12</f>
        <v/>
      </c>
      <c r="C90" t="str">
        <f>IF(A90="","",申込一覧表!AM12)</f>
        <v/>
      </c>
      <c r="D90" t="str">
        <f>申込一覧表!AC12</f>
        <v/>
      </c>
      <c r="E90">
        <v>0</v>
      </c>
      <c r="F90">
        <v>0</v>
      </c>
      <c r="G90" t="str">
        <f>申込一覧表!AR12</f>
        <v>999:99.99</v>
      </c>
    </row>
    <row r="91" spans="1:7">
      <c r="A91" t="str">
        <f>IF(申込一覧表!J13="","",申込一覧表!Z13)</f>
        <v/>
      </c>
      <c r="B91" t="str">
        <f>申込一覧表!AI13</f>
        <v/>
      </c>
      <c r="C91" t="str">
        <f>IF(A91="","",申込一覧表!AM13)</f>
        <v/>
      </c>
      <c r="D91" t="str">
        <f>申込一覧表!AC13</f>
        <v/>
      </c>
      <c r="E91">
        <v>0</v>
      </c>
      <c r="F91">
        <v>0</v>
      </c>
      <c r="G91" t="str">
        <f>申込一覧表!AR13</f>
        <v>999:99.99</v>
      </c>
    </row>
    <row r="92" spans="1:7">
      <c r="A92" t="str">
        <f>IF(申込一覧表!J14="","",申込一覧表!Z14)</f>
        <v/>
      </c>
      <c r="B92" t="str">
        <f>申込一覧表!AI14</f>
        <v/>
      </c>
      <c r="C92" t="str">
        <f>IF(A92="","",申込一覧表!AM14)</f>
        <v/>
      </c>
      <c r="D92" t="str">
        <f>申込一覧表!AC14</f>
        <v/>
      </c>
      <c r="E92">
        <v>0</v>
      </c>
      <c r="F92">
        <v>0</v>
      </c>
      <c r="G92" t="str">
        <f>申込一覧表!AR14</f>
        <v>999:99.99</v>
      </c>
    </row>
    <row r="93" spans="1:7">
      <c r="A93" t="str">
        <f>IF(申込一覧表!J15="","",申込一覧表!Z15)</f>
        <v/>
      </c>
      <c r="B93" t="str">
        <f>申込一覧表!AI15</f>
        <v/>
      </c>
      <c r="C93" t="str">
        <f>IF(A93="","",申込一覧表!AM15)</f>
        <v/>
      </c>
      <c r="D93" t="str">
        <f>申込一覧表!AC15</f>
        <v/>
      </c>
      <c r="E93">
        <v>0</v>
      </c>
      <c r="F93">
        <v>0</v>
      </c>
      <c r="G93" t="str">
        <f>申込一覧表!AR15</f>
        <v>999:99.99</v>
      </c>
    </row>
    <row r="94" spans="1:7">
      <c r="A94" t="str">
        <f>IF(申込一覧表!J16="","",申込一覧表!Z16)</f>
        <v/>
      </c>
      <c r="B94" t="str">
        <f>申込一覧表!AI16</f>
        <v/>
      </c>
      <c r="C94" t="str">
        <f>IF(A94="","",申込一覧表!AM16)</f>
        <v/>
      </c>
      <c r="D94" t="str">
        <f>申込一覧表!AC16</f>
        <v/>
      </c>
      <c r="E94">
        <v>0</v>
      </c>
      <c r="F94">
        <v>0</v>
      </c>
      <c r="G94" t="str">
        <f>申込一覧表!AR16</f>
        <v>999:99.99</v>
      </c>
    </row>
    <row r="95" spans="1:7">
      <c r="A95" t="str">
        <f>IF(申込一覧表!J17="","",申込一覧表!Z17)</f>
        <v/>
      </c>
      <c r="B95" t="str">
        <f>申込一覧表!AI17</f>
        <v/>
      </c>
      <c r="C95" t="str">
        <f>IF(A95="","",申込一覧表!AM17)</f>
        <v/>
      </c>
      <c r="D95" t="str">
        <f>申込一覧表!AC17</f>
        <v/>
      </c>
      <c r="E95">
        <v>0</v>
      </c>
      <c r="F95">
        <v>0</v>
      </c>
      <c r="G95" t="str">
        <f>申込一覧表!AR17</f>
        <v>999:99.99</v>
      </c>
    </row>
    <row r="96" spans="1:7">
      <c r="A96" t="str">
        <f>IF(申込一覧表!J18="","",申込一覧表!Z18)</f>
        <v/>
      </c>
      <c r="B96" t="str">
        <f>申込一覧表!AI18</f>
        <v/>
      </c>
      <c r="C96" t="str">
        <f>IF(A96="","",申込一覧表!AM18)</f>
        <v/>
      </c>
      <c r="D96" t="str">
        <f>申込一覧表!AC18</f>
        <v/>
      </c>
      <c r="E96">
        <v>0</v>
      </c>
      <c r="F96">
        <v>0</v>
      </c>
      <c r="G96" t="str">
        <f>申込一覧表!AR18</f>
        <v>999:99.99</v>
      </c>
    </row>
    <row r="97" spans="1:7">
      <c r="A97" t="str">
        <f>IF(申込一覧表!J19="","",申込一覧表!Z19)</f>
        <v/>
      </c>
      <c r="B97" t="str">
        <f>申込一覧表!AI19</f>
        <v/>
      </c>
      <c r="C97" t="str">
        <f>IF(A97="","",申込一覧表!AM19)</f>
        <v/>
      </c>
      <c r="D97" t="str">
        <f>申込一覧表!AC19</f>
        <v/>
      </c>
      <c r="E97">
        <v>0</v>
      </c>
      <c r="F97">
        <v>0</v>
      </c>
      <c r="G97" t="str">
        <f>申込一覧表!AR19</f>
        <v>999:99.99</v>
      </c>
    </row>
    <row r="98" spans="1:7">
      <c r="A98" t="str">
        <f>IF(申込一覧表!J20="","",申込一覧表!Z20)</f>
        <v/>
      </c>
      <c r="B98" t="str">
        <f>申込一覧表!AI20</f>
        <v/>
      </c>
      <c r="C98" t="str">
        <f>IF(A98="","",申込一覧表!AM20)</f>
        <v/>
      </c>
      <c r="D98" t="str">
        <f>申込一覧表!AC20</f>
        <v/>
      </c>
      <c r="E98">
        <v>0</v>
      </c>
      <c r="F98">
        <v>0</v>
      </c>
      <c r="G98" t="str">
        <f>申込一覧表!AR20</f>
        <v>999:99.99</v>
      </c>
    </row>
    <row r="99" spans="1:7">
      <c r="A99" t="str">
        <f>IF(申込一覧表!J21="","",申込一覧表!Z21)</f>
        <v/>
      </c>
      <c r="B99" t="str">
        <f>申込一覧表!AI21</f>
        <v/>
      </c>
      <c r="C99" t="str">
        <f>IF(A99="","",申込一覧表!AM21)</f>
        <v/>
      </c>
      <c r="D99" t="str">
        <f>申込一覧表!AC21</f>
        <v/>
      </c>
      <c r="E99">
        <v>0</v>
      </c>
      <c r="F99">
        <v>0</v>
      </c>
      <c r="G99" t="str">
        <f>申込一覧表!AR21</f>
        <v>999:99.99</v>
      </c>
    </row>
    <row r="100" spans="1:7">
      <c r="A100" t="str">
        <f>IF(申込一覧表!J22="","",申込一覧表!Z22)</f>
        <v/>
      </c>
      <c r="B100" t="str">
        <f>申込一覧表!AI22</f>
        <v/>
      </c>
      <c r="C100" t="str">
        <f>IF(A100="","",申込一覧表!AM22)</f>
        <v/>
      </c>
      <c r="D100" t="str">
        <f>申込一覧表!AC22</f>
        <v/>
      </c>
      <c r="E100">
        <v>0</v>
      </c>
      <c r="F100">
        <v>0</v>
      </c>
      <c r="G100" t="str">
        <f>申込一覧表!AR22</f>
        <v>999:99.99</v>
      </c>
    </row>
    <row r="101" spans="1:7">
      <c r="A101" t="str">
        <f>IF(申込一覧表!J23="","",申込一覧表!Z23)</f>
        <v/>
      </c>
      <c r="B101" t="str">
        <f>申込一覧表!AI23</f>
        <v/>
      </c>
      <c r="C101" t="str">
        <f>IF(A101="","",申込一覧表!AM23)</f>
        <v/>
      </c>
      <c r="D101" t="str">
        <f>申込一覧表!AC23</f>
        <v/>
      </c>
      <c r="E101">
        <v>0</v>
      </c>
      <c r="F101">
        <v>0</v>
      </c>
      <c r="G101" t="str">
        <f>申込一覧表!AR23</f>
        <v>999:99.99</v>
      </c>
    </row>
    <row r="102" spans="1:7">
      <c r="A102" t="str">
        <f>IF(申込一覧表!J24="","",申込一覧表!Z24)</f>
        <v/>
      </c>
      <c r="B102" t="str">
        <f>申込一覧表!AI24</f>
        <v/>
      </c>
      <c r="C102" t="str">
        <f>IF(A102="","",申込一覧表!AM24)</f>
        <v/>
      </c>
      <c r="D102" t="str">
        <f>申込一覧表!AC24</f>
        <v/>
      </c>
      <c r="E102">
        <v>0</v>
      </c>
      <c r="F102">
        <v>0</v>
      </c>
      <c r="G102" t="str">
        <f>申込一覧表!AR24</f>
        <v>999:99.99</v>
      </c>
    </row>
    <row r="103" spans="1:7">
      <c r="A103" t="str">
        <f>IF(申込一覧表!J25="","",申込一覧表!Z25)</f>
        <v/>
      </c>
      <c r="B103" t="str">
        <f>申込一覧表!AI25</f>
        <v/>
      </c>
      <c r="C103" t="str">
        <f>IF(A103="","",申込一覧表!AM25)</f>
        <v/>
      </c>
      <c r="D103" t="str">
        <f>申込一覧表!AC25</f>
        <v/>
      </c>
      <c r="E103">
        <v>0</v>
      </c>
      <c r="F103">
        <v>0</v>
      </c>
      <c r="G103" t="str">
        <f>申込一覧表!AR25</f>
        <v>999:99.99</v>
      </c>
    </row>
    <row r="104" spans="1:7">
      <c r="A104" t="str">
        <f>IF(申込一覧表!J26="","",申込一覧表!Z26)</f>
        <v/>
      </c>
      <c r="B104" t="str">
        <f>申込一覧表!AI26</f>
        <v/>
      </c>
      <c r="C104" t="str">
        <f>IF(A104="","",申込一覧表!AM26)</f>
        <v/>
      </c>
      <c r="D104" t="str">
        <f>申込一覧表!AC26</f>
        <v/>
      </c>
      <c r="E104">
        <v>0</v>
      </c>
      <c r="F104">
        <v>0</v>
      </c>
      <c r="G104" t="str">
        <f>申込一覧表!AR26</f>
        <v>999:99.99</v>
      </c>
    </row>
    <row r="105" spans="1:7">
      <c r="A105" t="str">
        <f>IF(申込一覧表!J27="","",申込一覧表!Z27)</f>
        <v/>
      </c>
      <c r="B105" t="str">
        <f>申込一覧表!AI27</f>
        <v/>
      </c>
      <c r="C105" t="str">
        <f>IF(A105="","",申込一覧表!AM27)</f>
        <v/>
      </c>
      <c r="D105" t="str">
        <f>申込一覧表!AC27</f>
        <v/>
      </c>
      <c r="E105">
        <v>0</v>
      </c>
      <c r="F105">
        <v>0</v>
      </c>
      <c r="G105" t="str">
        <f>申込一覧表!AR27</f>
        <v>999:99.99</v>
      </c>
    </row>
    <row r="106" spans="1:7">
      <c r="A106" t="str">
        <f>IF(申込一覧表!J28="","",申込一覧表!Z28)</f>
        <v/>
      </c>
      <c r="B106" t="str">
        <f>申込一覧表!AI28</f>
        <v/>
      </c>
      <c r="C106" t="str">
        <f>IF(A106="","",申込一覧表!AM28)</f>
        <v/>
      </c>
      <c r="D106" t="str">
        <f>申込一覧表!AC28</f>
        <v/>
      </c>
      <c r="E106">
        <v>0</v>
      </c>
      <c r="F106">
        <v>0</v>
      </c>
      <c r="G106" t="str">
        <f>申込一覧表!AR28</f>
        <v>999:99.99</v>
      </c>
    </row>
    <row r="107" spans="1:7">
      <c r="A107" t="str">
        <f>IF(申込一覧表!J29="","",申込一覧表!Z29)</f>
        <v/>
      </c>
      <c r="B107" t="str">
        <f>申込一覧表!AI29</f>
        <v/>
      </c>
      <c r="C107" t="str">
        <f>IF(A107="","",申込一覧表!AM29)</f>
        <v/>
      </c>
      <c r="D107" t="str">
        <f>申込一覧表!AC29</f>
        <v/>
      </c>
      <c r="E107">
        <v>0</v>
      </c>
      <c r="F107">
        <v>0</v>
      </c>
      <c r="G107" t="str">
        <f>申込一覧表!AR29</f>
        <v>999:99.99</v>
      </c>
    </row>
    <row r="108" spans="1:7">
      <c r="A108" t="str">
        <f>IF(申込一覧表!J30="","",申込一覧表!Z30)</f>
        <v/>
      </c>
      <c r="B108" t="str">
        <f>申込一覧表!AI30</f>
        <v/>
      </c>
      <c r="C108" t="str">
        <f>IF(A108="","",申込一覧表!AM30)</f>
        <v/>
      </c>
      <c r="D108" t="str">
        <f>申込一覧表!AC30</f>
        <v/>
      </c>
      <c r="E108">
        <v>0</v>
      </c>
      <c r="F108">
        <v>0</v>
      </c>
      <c r="G108" t="str">
        <f>申込一覧表!AR30</f>
        <v>999:99.99</v>
      </c>
    </row>
    <row r="109" spans="1:7">
      <c r="A109" t="str">
        <f>IF(申込一覧表!J31="","",申込一覧表!Z31)</f>
        <v/>
      </c>
      <c r="B109" t="str">
        <f>申込一覧表!AI31</f>
        <v/>
      </c>
      <c r="C109" t="str">
        <f>IF(A109="","",申込一覧表!AM31)</f>
        <v/>
      </c>
      <c r="D109" t="str">
        <f>申込一覧表!AC31</f>
        <v/>
      </c>
      <c r="E109">
        <v>0</v>
      </c>
      <c r="F109">
        <v>0</v>
      </c>
      <c r="G109" t="str">
        <f>申込一覧表!AR31</f>
        <v>999:99.99</v>
      </c>
    </row>
    <row r="110" spans="1:7">
      <c r="A110" t="str">
        <f>IF(申込一覧表!J32="","",申込一覧表!Z32)</f>
        <v/>
      </c>
      <c r="B110" t="str">
        <f>申込一覧表!AI32</f>
        <v/>
      </c>
      <c r="C110" t="str">
        <f>IF(A110="","",申込一覧表!AM32)</f>
        <v/>
      </c>
      <c r="D110" t="str">
        <f>申込一覧表!AC32</f>
        <v/>
      </c>
      <c r="E110">
        <v>0</v>
      </c>
      <c r="F110">
        <v>0</v>
      </c>
      <c r="G110" t="str">
        <f>申込一覧表!AR32</f>
        <v>999:99.99</v>
      </c>
    </row>
    <row r="111" spans="1:7">
      <c r="A111" t="str">
        <f>IF(申込一覧表!J33="","",申込一覧表!Z33)</f>
        <v/>
      </c>
      <c r="B111" t="str">
        <f>申込一覧表!AI33</f>
        <v/>
      </c>
      <c r="C111" t="str">
        <f>IF(A111="","",申込一覧表!AM33)</f>
        <v/>
      </c>
      <c r="D111" t="str">
        <f>申込一覧表!AC33</f>
        <v/>
      </c>
      <c r="E111">
        <v>0</v>
      </c>
      <c r="F111">
        <v>0</v>
      </c>
      <c r="G111" t="str">
        <f>申込一覧表!AR33</f>
        <v>999:99.99</v>
      </c>
    </row>
    <row r="112" spans="1:7">
      <c r="A112" t="str">
        <f>IF(申込一覧表!J34="","",申込一覧表!Z34)</f>
        <v/>
      </c>
      <c r="B112" t="str">
        <f>申込一覧表!AI34</f>
        <v/>
      </c>
      <c r="C112" t="str">
        <f>IF(A112="","",申込一覧表!AM34)</f>
        <v/>
      </c>
      <c r="D112" t="str">
        <f>申込一覧表!AC34</f>
        <v/>
      </c>
      <c r="E112">
        <v>0</v>
      </c>
      <c r="F112">
        <v>0</v>
      </c>
      <c r="G112" t="str">
        <f>申込一覧表!AR34</f>
        <v>999:99.99</v>
      </c>
    </row>
    <row r="113" spans="1:7">
      <c r="A113" t="str">
        <f>IF(申込一覧表!J35="","",申込一覧表!Z35)</f>
        <v/>
      </c>
      <c r="B113" t="str">
        <f>申込一覧表!AI35</f>
        <v/>
      </c>
      <c r="C113" t="str">
        <f>IF(A113="","",申込一覧表!AM35)</f>
        <v/>
      </c>
      <c r="D113" t="str">
        <f>申込一覧表!AC35</f>
        <v/>
      </c>
      <c r="E113">
        <v>0</v>
      </c>
      <c r="F113">
        <v>0</v>
      </c>
      <c r="G113" t="str">
        <f>申込一覧表!AR35</f>
        <v>999:99.99</v>
      </c>
    </row>
    <row r="114" spans="1:7">
      <c r="A114" t="str">
        <f>IF(申込一覧表!J36="","",申込一覧表!Z36)</f>
        <v/>
      </c>
      <c r="B114" t="str">
        <f>申込一覧表!AI36</f>
        <v/>
      </c>
      <c r="C114" t="str">
        <f>IF(A114="","",申込一覧表!AM36)</f>
        <v/>
      </c>
      <c r="D114" t="str">
        <f>申込一覧表!AC36</f>
        <v/>
      </c>
      <c r="E114">
        <v>0</v>
      </c>
      <c r="F114">
        <v>0</v>
      </c>
      <c r="G114" t="str">
        <f>申込一覧表!AR36</f>
        <v>999:99.99</v>
      </c>
    </row>
    <row r="115" spans="1:7">
      <c r="A115" t="str">
        <f>IF(申込一覧表!J37="","",申込一覧表!Z37)</f>
        <v/>
      </c>
      <c r="B115" t="str">
        <f>申込一覧表!AI37</f>
        <v/>
      </c>
      <c r="C115" t="str">
        <f>IF(A115="","",申込一覧表!AM37)</f>
        <v/>
      </c>
      <c r="D115" t="str">
        <f>申込一覧表!AC37</f>
        <v/>
      </c>
      <c r="E115">
        <v>0</v>
      </c>
      <c r="F115">
        <v>0</v>
      </c>
      <c r="G115" t="str">
        <f>申込一覧表!AR37</f>
        <v>999:99.99</v>
      </c>
    </row>
    <row r="116" spans="1:7">
      <c r="A116" t="str">
        <f>IF(申込一覧表!J38="","",申込一覧表!Z38)</f>
        <v/>
      </c>
      <c r="B116" t="str">
        <f>申込一覧表!AI38</f>
        <v/>
      </c>
      <c r="C116" t="str">
        <f>IF(A116="","",申込一覧表!AM38)</f>
        <v/>
      </c>
      <c r="D116" t="str">
        <f>申込一覧表!AC38</f>
        <v/>
      </c>
      <c r="E116">
        <v>0</v>
      </c>
      <c r="F116">
        <v>0</v>
      </c>
      <c r="G116" t="str">
        <f>申込一覧表!AR38</f>
        <v>999:99.99</v>
      </c>
    </row>
    <row r="117" spans="1:7">
      <c r="A117" t="str">
        <f>IF(申込一覧表!J39="","",申込一覧表!Z39)</f>
        <v/>
      </c>
      <c r="B117" t="str">
        <f>申込一覧表!AI39</f>
        <v/>
      </c>
      <c r="C117" t="str">
        <f>IF(A117="","",申込一覧表!AM39)</f>
        <v/>
      </c>
      <c r="D117" t="str">
        <f>申込一覧表!AC39</f>
        <v/>
      </c>
      <c r="E117">
        <v>0</v>
      </c>
      <c r="F117">
        <v>0</v>
      </c>
      <c r="G117" t="str">
        <f>申込一覧表!AR39</f>
        <v>999:99.99</v>
      </c>
    </row>
    <row r="118" spans="1:7">
      <c r="A118" t="str">
        <f>IF(申込一覧表!J40="","",申込一覧表!Z40)</f>
        <v/>
      </c>
      <c r="B118" t="str">
        <f>申込一覧表!AI40</f>
        <v/>
      </c>
      <c r="C118" t="str">
        <f>IF(A118="","",申込一覧表!AM40)</f>
        <v/>
      </c>
      <c r="D118" t="str">
        <f>申込一覧表!AC40</f>
        <v/>
      </c>
      <c r="E118">
        <v>0</v>
      </c>
      <c r="F118">
        <v>0</v>
      </c>
      <c r="G118" t="str">
        <f>申込一覧表!AR40</f>
        <v>999:99.99</v>
      </c>
    </row>
    <row r="119" spans="1:7">
      <c r="A119" t="str">
        <f>IF(申込一覧表!J41="","",申込一覧表!Z41)</f>
        <v/>
      </c>
      <c r="B119" t="str">
        <f>申込一覧表!AI41</f>
        <v/>
      </c>
      <c r="C119" t="str">
        <f>IF(A119="","",申込一覧表!AM41)</f>
        <v/>
      </c>
      <c r="D119" t="str">
        <f>申込一覧表!AC41</f>
        <v/>
      </c>
      <c r="E119">
        <v>0</v>
      </c>
      <c r="F119">
        <v>0</v>
      </c>
      <c r="G119" t="str">
        <f>申込一覧表!AR41</f>
        <v>999:99.99</v>
      </c>
    </row>
    <row r="120" spans="1:7">
      <c r="A120" t="str">
        <f>IF(申込一覧表!J42="","",申込一覧表!Z42)</f>
        <v/>
      </c>
      <c r="B120" t="str">
        <f>申込一覧表!AI42</f>
        <v/>
      </c>
      <c r="C120" t="str">
        <f>IF(A120="","",申込一覧表!AM42)</f>
        <v/>
      </c>
      <c r="D120" t="str">
        <f>申込一覧表!AC42</f>
        <v/>
      </c>
      <c r="E120">
        <v>0</v>
      </c>
      <c r="F120">
        <v>0</v>
      </c>
      <c r="G120" t="str">
        <f>申込一覧表!AR42</f>
        <v>999:99.99</v>
      </c>
    </row>
    <row r="121" spans="1:7">
      <c r="A121" t="str">
        <f>IF(申込一覧表!J43="","",申込一覧表!Z43)</f>
        <v/>
      </c>
      <c r="B121" t="str">
        <f>申込一覧表!AI43</f>
        <v/>
      </c>
      <c r="C121" t="str">
        <f>IF(A121="","",申込一覧表!AM43)</f>
        <v/>
      </c>
      <c r="D121" t="str">
        <f>申込一覧表!AC43</f>
        <v/>
      </c>
      <c r="E121">
        <v>0</v>
      </c>
      <c r="F121">
        <v>0</v>
      </c>
      <c r="G121" t="str">
        <f>申込一覧表!AR43</f>
        <v>999:99.99</v>
      </c>
    </row>
    <row r="122" spans="1:7">
      <c r="A122" t="str">
        <f>IF(申込一覧表!J44="","",申込一覧表!Z44)</f>
        <v/>
      </c>
      <c r="B122" t="str">
        <f>申込一覧表!AI44</f>
        <v/>
      </c>
      <c r="C122" t="str">
        <f>IF(A122="","",申込一覧表!AM44)</f>
        <v/>
      </c>
      <c r="D122" t="str">
        <f>申込一覧表!AC44</f>
        <v/>
      </c>
      <c r="E122">
        <v>0</v>
      </c>
      <c r="F122">
        <v>0</v>
      </c>
      <c r="G122" t="str">
        <f>申込一覧表!AR44</f>
        <v>999:99.99</v>
      </c>
    </row>
    <row r="123" spans="1:7">
      <c r="A123" s="118" t="str">
        <f>IF(申込一覧表!J45="","",申込一覧表!Z45)</f>
        <v/>
      </c>
      <c r="B123" s="118" t="str">
        <f>申込一覧表!AI45</f>
        <v/>
      </c>
      <c r="C123" s="118" t="str">
        <f>IF(A123="","",申込一覧表!AM45)</f>
        <v/>
      </c>
      <c r="D123" s="118" t="str">
        <f>申込一覧表!AC45</f>
        <v/>
      </c>
      <c r="E123" s="118">
        <v>0</v>
      </c>
      <c r="F123" s="118">
        <v>0</v>
      </c>
      <c r="G123" s="118" t="str">
        <f>申込一覧表!AR45</f>
        <v>999:99.99</v>
      </c>
    </row>
    <row r="125" spans="1:7">
      <c r="A125" s="118"/>
      <c r="B125" s="118"/>
      <c r="C125" s="118"/>
      <c r="D125" s="118"/>
      <c r="E125" s="118"/>
      <c r="F125" s="118"/>
      <c r="G125" s="118"/>
    </row>
    <row r="126" spans="1:7">
      <c r="A126" t="str">
        <f>IF(申込一覧表!J48="","",申込一覧表!Z48)</f>
        <v/>
      </c>
      <c r="B126" t="str">
        <f>IF(A126="","",申込一覧表!AI48)</f>
        <v/>
      </c>
      <c r="C126" t="str">
        <f>IF(A126="","",申込一覧表!AM48)</f>
        <v/>
      </c>
      <c r="D126" t="str">
        <f>申込一覧表!AC48</f>
        <v/>
      </c>
      <c r="E126">
        <v>0</v>
      </c>
      <c r="F126">
        <v>5</v>
      </c>
      <c r="G126" t="str">
        <f>申込一覧表!AR48</f>
        <v>999:99.99</v>
      </c>
    </row>
    <row r="127" spans="1:7">
      <c r="A127" t="str">
        <f>IF(申込一覧表!J49="","",申込一覧表!Z49)</f>
        <v/>
      </c>
      <c r="B127" t="str">
        <f>IF(A127="","",申込一覧表!AI49)</f>
        <v/>
      </c>
      <c r="C127" t="str">
        <f>IF(A127="","",申込一覧表!AM49)</f>
        <v/>
      </c>
      <c r="D127" t="str">
        <f>申込一覧表!AC49</f>
        <v/>
      </c>
      <c r="E127">
        <v>0</v>
      </c>
      <c r="F127">
        <v>5</v>
      </c>
      <c r="G127" t="str">
        <f>申込一覧表!AR49</f>
        <v>999:99.99</v>
      </c>
    </row>
    <row r="128" spans="1:7">
      <c r="A128" t="str">
        <f>IF(申込一覧表!J50="","",申込一覧表!Z50)</f>
        <v/>
      </c>
      <c r="B128" t="str">
        <f>IF(A128="","",申込一覧表!AI50)</f>
        <v/>
      </c>
      <c r="C128" t="str">
        <f>IF(A128="","",申込一覧表!AM50)</f>
        <v/>
      </c>
      <c r="D128" t="str">
        <f>申込一覧表!AC50</f>
        <v/>
      </c>
      <c r="E128">
        <v>0</v>
      </c>
      <c r="F128">
        <v>5</v>
      </c>
      <c r="G128" t="str">
        <f>申込一覧表!AR50</f>
        <v>999:99.99</v>
      </c>
    </row>
    <row r="129" spans="1:7">
      <c r="A129" t="str">
        <f>IF(申込一覧表!J51="","",申込一覧表!Z51)</f>
        <v/>
      </c>
      <c r="B129" t="str">
        <f>IF(A129="","",申込一覧表!AI51)</f>
        <v/>
      </c>
      <c r="C129" t="str">
        <f>IF(A129="","",申込一覧表!AM51)</f>
        <v/>
      </c>
      <c r="D129" t="str">
        <f>申込一覧表!AC51</f>
        <v/>
      </c>
      <c r="E129">
        <v>0</v>
      </c>
      <c r="F129">
        <v>5</v>
      </c>
      <c r="G129" t="str">
        <f>申込一覧表!AR51</f>
        <v>999:99.99</v>
      </c>
    </row>
    <row r="130" spans="1:7">
      <c r="A130" t="str">
        <f>IF(申込一覧表!J52="","",申込一覧表!Z52)</f>
        <v/>
      </c>
      <c r="B130" t="str">
        <f>IF(A130="","",申込一覧表!AI52)</f>
        <v/>
      </c>
      <c r="C130" t="str">
        <f>IF(A130="","",申込一覧表!AM52)</f>
        <v/>
      </c>
      <c r="D130" t="str">
        <f>申込一覧表!AC52</f>
        <v/>
      </c>
      <c r="E130">
        <v>0</v>
      </c>
      <c r="F130">
        <v>5</v>
      </c>
      <c r="G130" t="str">
        <f>申込一覧表!AR52</f>
        <v>999:99.99</v>
      </c>
    </row>
    <row r="131" spans="1:7">
      <c r="A131" t="str">
        <f>IF(申込一覧表!J53="","",申込一覧表!Z53)</f>
        <v/>
      </c>
      <c r="B131" t="str">
        <f>IF(A131="","",申込一覧表!AI53)</f>
        <v/>
      </c>
      <c r="C131" t="str">
        <f>IF(A131="","",申込一覧表!AM53)</f>
        <v/>
      </c>
      <c r="D131" t="str">
        <f>申込一覧表!AC53</f>
        <v/>
      </c>
      <c r="E131">
        <v>0</v>
      </c>
      <c r="F131">
        <v>5</v>
      </c>
      <c r="G131" t="str">
        <f>申込一覧表!AR53</f>
        <v>999:99.99</v>
      </c>
    </row>
    <row r="132" spans="1:7">
      <c r="A132" t="str">
        <f>IF(申込一覧表!J54="","",申込一覧表!Z54)</f>
        <v/>
      </c>
      <c r="B132" t="str">
        <f>IF(A132="","",申込一覧表!AI54)</f>
        <v/>
      </c>
      <c r="C132" t="str">
        <f>IF(A132="","",申込一覧表!AM54)</f>
        <v/>
      </c>
      <c r="D132" t="str">
        <f>申込一覧表!AC54</f>
        <v/>
      </c>
      <c r="E132">
        <v>0</v>
      </c>
      <c r="F132">
        <v>5</v>
      </c>
      <c r="G132" t="str">
        <f>申込一覧表!AR54</f>
        <v>999:99.99</v>
      </c>
    </row>
    <row r="133" spans="1:7">
      <c r="A133" t="str">
        <f>IF(申込一覧表!J55="","",申込一覧表!Z55)</f>
        <v/>
      </c>
      <c r="B133" t="str">
        <f>IF(A133="","",申込一覧表!AI55)</f>
        <v/>
      </c>
      <c r="C133" t="str">
        <f>IF(A133="","",申込一覧表!AM55)</f>
        <v/>
      </c>
      <c r="D133" t="str">
        <f>申込一覧表!AC55</f>
        <v/>
      </c>
      <c r="E133">
        <v>0</v>
      </c>
      <c r="F133">
        <v>5</v>
      </c>
      <c r="G133" t="str">
        <f>申込一覧表!AR55</f>
        <v>999:99.99</v>
      </c>
    </row>
    <row r="134" spans="1:7">
      <c r="A134" t="str">
        <f>IF(申込一覧表!J56="","",申込一覧表!Z56)</f>
        <v/>
      </c>
      <c r="B134" t="str">
        <f>IF(A134="","",申込一覧表!AI56)</f>
        <v/>
      </c>
      <c r="C134" t="str">
        <f>IF(A134="","",申込一覧表!AM56)</f>
        <v/>
      </c>
      <c r="D134" t="str">
        <f>申込一覧表!AC56</f>
        <v/>
      </c>
      <c r="E134">
        <v>0</v>
      </c>
      <c r="F134">
        <v>5</v>
      </c>
      <c r="G134" t="str">
        <f>申込一覧表!AR56</f>
        <v>999:99.99</v>
      </c>
    </row>
    <row r="135" spans="1:7">
      <c r="A135" t="str">
        <f>IF(申込一覧表!J57="","",申込一覧表!Z57)</f>
        <v/>
      </c>
      <c r="B135" t="str">
        <f>IF(A135="","",申込一覧表!AI57)</f>
        <v/>
      </c>
      <c r="C135" t="str">
        <f>IF(A135="","",申込一覧表!AM57)</f>
        <v/>
      </c>
      <c r="D135" t="str">
        <f>申込一覧表!AC57</f>
        <v/>
      </c>
      <c r="E135">
        <v>0</v>
      </c>
      <c r="F135">
        <v>5</v>
      </c>
      <c r="G135" t="str">
        <f>申込一覧表!AR57</f>
        <v>999:99.99</v>
      </c>
    </row>
    <row r="136" spans="1:7">
      <c r="A136" t="str">
        <f>IF(申込一覧表!J58="","",申込一覧表!Z58)</f>
        <v/>
      </c>
      <c r="B136" t="str">
        <f>IF(A136="","",申込一覧表!AI58)</f>
        <v/>
      </c>
      <c r="C136" t="str">
        <f>IF(A136="","",申込一覧表!AM58)</f>
        <v/>
      </c>
      <c r="D136" t="str">
        <f>申込一覧表!AC58</f>
        <v/>
      </c>
      <c r="E136">
        <v>0</v>
      </c>
      <c r="F136">
        <v>5</v>
      </c>
      <c r="G136" t="str">
        <f>申込一覧表!AR58</f>
        <v>999:99.99</v>
      </c>
    </row>
    <row r="137" spans="1:7">
      <c r="A137" t="str">
        <f>IF(申込一覧表!J59="","",申込一覧表!Z59)</f>
        <v/>
      </c>
      <c r="B137" t="str">
        <f>IF(A137="","",申込一覧表!AI59)</f>
        <v/>
      </c>
      <c r="C137" t="str">
        <f>IF(A137="","",申込一覧表!AM59)</f>
        <v/>
      </c>
      <c r="D137" t="str">
        <f>申込一覧表!AC59</f>
        <v/>
      </c>
      <c r="E137">
        <v>0</v>
      </c>
      <c r="F137">
        <v>5</v>
      </c>
      <c r="G137" t="str">
        <f>申込一覧表!AR59</f>
        <v>999:99.99</v>
      </c>
    </row>
    <row r="138" spans="1:7">
      <c r="A138" t="str">
        <f>IF(申込一覧表!J60="","",申込一覧表!Z60)</f>
        <v/>
      </c>
      <c r="B138" t="str">
        <f>IF(A138="","",申込一覧表!AI60)</f>
        <v/>
      </c>
      <c r="C138" t="str">
        <f>IF(A138="","",申込一覧表!AM60)</f>
        <v/>
      </c>
      <c r="D138" t="str">
        <f>申込一覧表!AC60</f>
        <v/>
      </c>
      <c r="E138">
        <v>0</v>
      </c>
      <c r="F138">
        <v>5</v>
      </c>
      <c r="G138" t="str">
        <f>申込一覧表!AR60</f>
        <v>999:99.99</v>
      </c>
    </row>
    <row r="139" spans="1:7">
      <c r="A139" t="str">
        <f>IF(申込一覧表!J61="","",申込一覧表!Z61)</f>
        <v/>
      </c>
      <c r="B139" t="str">
        <f>IF(A139="","",申込一覧表!AI61)</f>
        <v/>
      </c>
      <c r="C139" t="str">
        <f>IF(A139="","",申込一覧表!AM61)</f>
        <v/>
      </c>
      <c r="D139" t="str">
        <f>申込一覧表!AC61</f>
        <v/>
      </c>
      <c r="E139">
        <v>0</v>
      </c>
      <c r="F139">
        <v>5</v>
      </c>
      <c r="G139" t="str">
        <f>申込一覧表!AR61</f>
        <v>999:99.99</v>
      </c>
    </row>
    <row r="140" spans="1:7">
      <c r="A140" t="str">
        <f>IF(申込一覧表!J62="","",申込一覧表!Z62)</f>
        <v/>
      </c>
      <c r="B140" t="str">
        <f>IF(A140="","",申込一覧表!AI62)</f>
        <v/>
      </c>
      <c r="C140" t="str">
        <f>IF(A140="","",申込一覧表!AM62)</f>
        <v/>
      </c>
      <c r="D140" t="str">
        <f>申込一覧表!AC62</f>
        <v/>
      </c>
      <c r="E140">
        <v>0</v>
      </c>
      <c r="F140">
        <v>5</v>
      </c>
      <c r="G140" t="str">
        <f>申込一覧表!AR62</f>
        <v>999:99.99</v>
      </c>
    </row>
    <row r="141" spans="1:7">
      <c r="A141" t="str">
        <f>IF(申込一覧表!J63="","",申込一覧表!Z63)</f>
        <v/>
      </c>
      <c r="B141" t="str">
        <f>IF(A141="","",申込一覧表!AI63)</f>
        <v/>
      </c>
      <c r="C141" t="str">
        <f>IF(A141="","",申込一覧表!AM63)</f>
        <v/>
      </c>
      <c r="D141" t="str">
        <f>申込一覧表!AC63</f>
        <v/>
      </c>
      <c r="E141">
        <v>0</v>
      </c>
      <c r="F141">
        <v>5</v>
      </c>
      <c r="G141" t="str">
        <f>申込一覧表!AR63</f>
        <v>999:99.99</v>
      </c>
    </row>
    <row r="142" spans="1:7">
      <c r="A142" t="str">
        <f>IF(申込一覧表!J64="","",申込一覧表!Z64)</f>
        <v/>
      </c>
      <c r="B142" t="str">
        <f>IF(A142="","",申込一覧表!AI64)</f>
        <v/>
      </c>
      <c r="C142" t="str">
        <f>IF(A142="","",申込一覧表!AM64)</f>
        <v/>
      </c>
      <c r="D142" t="str">
        <f>申込一覧表!AC64</f>
        <v/>
      </c>
      <c r="E142">
        <v>0</v>
      </c>
      <c r="F142">
        <v>5</v>
      </c>
      <c r="G142" t="str">
        <f>申込一覧表!AR64</f>
        <v>999:99.99</v>
      </c>
    </row>
    <row r="143" spans="1:7">
      <c r="A143" t="str">
        <f>IF(申込一覧表!J65="","",申込一覧表!Z65)</f>
        <v/>
      </c>
      <c r="B143" t="str">
        <f>IF(A143="","",申込一覧表!AI65)</f>
        <v/>
      </c>
      <c r="C143" t="str">
        <f>IF(A143="","",申込一覧表!AM65)</f>
        <v/>
      </c>
      <c r="D143" t="str">
        <f>申込一覧表!AC65</f>
        <v/>
      </c>
      <c r="E143">
        <v>0</v>
      </c>
      <c r="F143">
        <v>5</v>
      </c>
      <c r="G143" t="str">
        <f>申込一覧表!AR65</f>
        <v>999:99.99</v>
      </c>
    </row>
    <row r="144" spans="1:7">
      <c r="A144" t="str">
        <f>IF(申込一覧表!J66="","",申込一覧表!Z66)</f>
        <v/>
      </c>
      <c r="B144" t="str">
        <f>IF(A144="","",申込一覧表!AI66)</f>
        <v/>
      </c>
      <c r="C144" t="str">
        <f>IF(A144="","",申込一覧表!AM66)</f>
        <v/>
      </c>
      <c r="D144" t="str">
        <f>申込一覧表!AC66</f>
        <v/>
      </c>
      <c r="E144">
        <v>0</v>
      </c>
      <c r="F144">
        <v>5</v>
      </c>
      <c r="G144" t="str">
        <f>申込一覧表!AR66</f>
        <v>999:99.99</v>
      </c>
    </row>
    <row r="145" spans="1:7">
      <c r="A145" t="str">
        <f>IF(申込一覧表!J67="","",申込一覧表!Z67)</f>
        <v/>
      </c>
      <c r="B145" t="str">
        <f>IF(A145="","",申込一覧表!AI67)</f>
        <v/>
      </c>
      <c r="C145" t="str">
        <f>IF(A145="","",申込一覧表!AM67)</f>
        <v/>
      </c>
      <c r="D145" t="str">
        <f>申込一覧表!AC67</f>
        <v/>
      </c>
      <c r="E145">
        <v>0</v>
      </c>
      <c r="F145">
        <v>5</v>
      </c>
      <c r="G145" t="str">
        <f>申込一覧表!AR67</f>
        <v>999:99.99</v>
      </c>
    </row>
    <row r="146" spans="1:7">
      <c r="A146" t="str">
        <f>IF(申込一覧表!J68="","",申込一覧表!Z68)</f>
        <v/>
      </c>
      <c r="B146" t="str">
        <f>IF(A146="","",申込一覧表!AI68)</f>
        <v/>
      </c>
      <c r="C146" t="str">
        <f>IF(A146="","",申込一覧表!AM68)</f>
        <v/>
      </c>
      <c r="D146" t="str">
        <f>申込一覧表!AC68</f>
        <v/>
      </c>
      <c r="E146">
        <v>0</v>
      </c>
      <c r="F146">
        <v>5</v>
      </c>
      <c r="G146" t="str">
        <f>申込一覧表!AR68</f>
        <v>999:99.99</v>
      </c>
    </row>
    <row r="147" spans="1:7">
      <c r="A147" t="str">
        <f>IF(申込一覧表!J69="","",申込一覧表!Z69)</f>
        <v/>
      </c>
      <c r="B147" t="str">
        <f>IF(A147="","",申込一覧表!AI69)</f>
        <v/>
      </c>
      <c r="C147" t="str">
        <f>IF(A147="","",申込一覧表!AM69)</f>
        <v/>
      </c>
      <c r="D147" t="str">
        <f>申込一覧表!AC69</f>
        <v/>
      </c>
      <c r="E147">
        <v>0</v>
      </c>
      <c r="F147">
        <v>5</v>
      </c>
      <c r="G147" t="str">
        <f>申込一覧表!AR69</f>
        <v>999:99.99</v>
      </c>
    </row>
    <row r="148" spans="1:7">
      <c r="A148" t="str">
        <f>IF(申込一覧表!J70="","",申込一覧表!Z70)</f>
        <v/>
      </c>
      <c r="B148" t="str">
        <f>IF(A148="","",申込一覧表!AI70)</f>
        <v/>
      </c>
      <c r="C148" t="str">
        <f>IF(A148="","",申込一覧表!AM70)</f>
        <v/>
      </c>
      <c r="D148" t="str">
        <f>申込一覧表!AC70</f>
        <v/>
      </c>
      <c r="E148">
        <v>0</v>
      </c>
      <c r="F148">
        <v>5</v>
      </c>
      <c r="G148" t="str">
        <f>申込一覧表!AR70</f>
        <v>999:99.99</v>
      </c>
    </row>
    <row r="149" spans="1:7">
      <c r="A149" t="str">
        <f>IF(申込一覧表!J71="","",申込一覧表!Z71)</f>
        <v/>
      </c>
      <c r="B149" t="str">
        <f>IF(A149="","",申込一覧表!AI71)</f>
        <v/>
      </c>
      <c r="C149" t="str">
        <f>IF(A149="","",申込一覧表!AM71)</f>
        <v/>
      </c>
      <c r="D149" t="str">
        <f>申込一覧表!AC71</f>
        <v/>
      </c>
      <c r="E149">
        <v>0</v>
      </c>
      <c r="F149">
        <v>5</v>
      </c>
      <c r="G149" t="str">
        <f>申込一覧表!AR71</f>
        <v>999:99.99</v>
      </c>
    </row>
    <row r="150" spans="1:7">
      <c r="A150" t="str">
        <f>IF(申込一覧表!J72="","",申込一覧表!Z72)</f>
        <v/>
      </c>
      <c r="B150" t="str">
        <f>IF(A150="","",申込一覧表!AI72)</f>
        <v/>
      </c>
      <c r="C150" t="str">
        <f>IF(A150="","",申込一覧表!AM72)</f>
        <v/>
      </c>
      <c r="D150" t="str">
        <f>申込一覧表!AC72</f>
        <v/>
      </c>
      <c r="E150">
        <v>0</v>
      </c>
      <c r="F150">
        <v>5</v>
      </c>
      <c r="G150" t="str">
        <f>申込一覧表!AR72</f>
        <v>999:99.99</v>
      </c>
    </row>
    <row r="151" spans="1:7">
      <c r="A151" t="str">
        <f>IF(申込一覧表!J73="","",申込一覧表!Z73)</f>
        <v/>
      </c>
      <c r="B151" t="str">
        <f>IF(A151="","",申込一覧表!AI73)</f>
        <v/>
      </c>
      <c r="C151" t="str">
        <f>IF(A151="","",申込一覧表!AM73)</f>
        <v/>
      </c>
      <c r="D151" t="str">
        <f>申込一覧表!AC73</f>
        <v/>
      </c>
      <c r="E151">
        <v>0</v>
      </c>
      <c r="F151">
        <v>5</v>
      </c>
      <c r="G151" t="str">
        <f>申込一覧表!AR73</f>
        <v>999:99.99</v>
      </c>
    </row>
    <row r="152" spans="1:7">
      <c r="A152" t="str">
        <f>IF(申込一覧表!J74="","",申込一覧表!Z74)</f>
        <v/>
      </c>
      <c r="B152" t="str">
        <f>IF(A152="","",申込一覧表!AI74)</f>
        <v/>
      </c>
      <c r="C152" t="str">
        <f>IF(A152="","",申込一覧表!AM74)</f>
        <v/>
      </c>
      <c r="D152" t="str">
        <f>申込一覧表!AC74</f>
        <v/>
      </c>
      <c r="E152">
        <v>0</v>
      </c>
      <c r="F152">
        <v>5</v>
      </c>
      <c r="G152" t="str">
        <f>申込一覧表!AR74</f>
        <v>999:99.99</v>
      </c>
    </row>
    <row r="153" spans="1:7">
      <c r="A153" t="str">
        <f>IF(申込一覧表!J75="","",申込一覧表!Z75)</f>
        <v/>
      </c>
      <c r="B153" t="str">
        <f>IF(A153="","",申込一覧表!AI75)</f>
        <v/>
      </c>
      <c r="C153" t="str">
        <f>IF(A153="","",申込一覧表!AM75)</f>
        <v/>
      </c>
      <c r="D153" t="str">
        <f>申込一覧表!AC75</f>
        <v/>
      </c>
      <c r="E153">
        <v>0</v>
      </c>
      <c r="F153">
        <v>5</v>
      </c>
      <c r="G153" t="str">
        <f>申込一覧表!AR75</f>
        <v>999:99.99</v>
      </c>
    </row>
    <row r="154" spans="1:7">
      <c r="A154" t="str">
        <f>IF(申込一覧表!J76="","",申込一覧表!Z76)</f>
        <v/>
      </c>
      <c r="B154" t="str">
        <f>IF(A154="","",申込一覧表!AI76)</f>
        <v/>
      </c>
      <c r="C154" t="str">
        <f>IF(A154="","",申込一覧表!AM76)</f>
        <v/>
      </c>
      <c r="D154" t="str">
        <f>申込一覧表!AC76</f>
        <v/>
      </c>
      <c r="E154">
        <v>0</v>
      </c>
      <c r="F154">
        <v>5</v>
      </c>
      <c r="G154" t="str">
        <f>申込一覧表!AR76</f>
        <v>999:99.99</v>
      </c>
    </row>
    <row r="155" spans="1:7">
      <c r="A155" t="str">
        <f>IF(申込一覧表!J77="","",申込一覧表!Z77)</f>
        <v/>
      </c>
      <c r="B155" t="str">
        <f>IF(A155="","",申込一覧表!AI77)</f>
        <v/>
      </c>
      <c r="C155" t="str">
        <f>IF(A155="","",申込一覧表!AM77)</f>
        <v/>
      </c>
      <c r="D155" t="str">
        <f>申込一覧表!AC77</f>
        <v/>
      </c>
      <c r="E155">
        <v>0</v>
      </c>
      <c r="F155">
        <v>5</v>
      </c>
      <c r="G155" t="str">
        <f>申込一覧表!AR77</f>
        <v>999:99.99</v>
      </c>
    </row>
    <row r="156" spans="1:7">
      <c r="A156" t="str">
        <f>IF(申込一覧表!J78="","",申込一覧表!Z78)</f>
        <v/>
      </c>
      <c r="B156" t="str">
        <f>IF(A156="","",申込一覧表!AI78)</f>
        <v/>
      </c>
      <c r="C156" t="str">
        <f>IF(A156="","",申込一覧表!AM78)</f>
        <v/>
      </c>
      <c r="D156" t="str">
        <f>申込一覧表!AC78</f>
        <v/>
      </c>
      <c r="E156">
        <v>0</v>
      </c>
      <c r="F156">
        <v>5</v>
      </c>
      <c r="G156" t="str">
        <f>申込一覧表!AR78</f>
        <v>999:99.99</v>
      </c>
    </row>
    <row r="157" spans="1:7">
      <c r="A157" t="str">
        <f>IF(申込一覧表!J79="","",申込一覧表!Z79)</f>
        <v/>
      </c>
      <c r="B157" t="str">
        <f>IF(A157="","",申込一覧表!AI79)</f>
        <v/>
      </c>
      <c r="C157" t="str">
        <f>IF(A157="","",申込一覧表!AM79)</f>
        <v/>
      </c>
      <c r="D157" t="str">
        <f>申込一覧表!AC79</f>
        <v/>
      </c>
      <c r="E157">
        <v>0</v>
      </c>
      <c r="F157">
        <v>5</v>
      </c>
      <c r="G157" t="str">
        <f>申込一覧表!AR79</f>
        <v>999:99.99</v>
      </c>
    </row>
    <row r="158" spans="1:7">
      <c r="A158" t="str">
        <f>IF(申込一覧表!J80="","",申込一覧表!Z80)</f>
        <v/>
      </c>
      <c r="B158" t="str">
        <f>IF(A158="","",申込一覧表!AI80)</f>
        <v/>
      </c>
      <c r="C158" t="str">
        <f>IF(A158="","",申込一覧表!AM80)</f>
        <v/>
      </c>
      <c r="D158" t="str">
        <f>申込一覧表!AC80</f>
        <v/>
      </c>
      <c r="E158">
        <v>0</v>
      </c>
      <c r="F158">
        <v>5</v>
      </c>
      <c r="G158" t="str">
        <f>申込一覧表!AR80</f>
        <v>999:99.99</v>
      </c>
    </row>
    <row r="159" spans="1:7">
      <c r="A159" t="str">
        <f>IF(申込一覧表!J81="","",申込一覧表!Z81)</f>
        <v/>
      </c>
      <c r="B159" t="str">
        <f>IF(A159="","",申込一覧表!AI81)</f>
        <v/>
      </c>
      <c r="C159" t="str">
        <f>IF(A159="","",申込一覧表!AM81)</f>
        <v/>
      </c>
      <c r="D159" t="str">
        <f>申込一覧表!AC81</f>
        <v/>
      </c>
      <c r="E159">
        <v>0</v>
      </c>
      <c r="F159">
        <v>5</v>
      </c>
      <c r="G159" t="str">
        <f>申込一覧表!AR81</f>
        <v>999:99.99</v>
      </c>
    </row>
    <row r="160" spans="1:7">
      <c r="A160" t="str">
        <f>IF(申込一覧表!J82="","",申込一覧表!Z82)</f>
        <v/>
      </c>
      <c r="B160" t="str">
        <f>IF(A160="","",申込一覧表!AI82)</f>
        <v/>
      </c>
      <c r="C160" t="str">
        <f>IF(A160="","",申込一覧表!AM82)</f>
        <v/>
      </c>
      <c r="D160" t="str">
        <f>申込一覧表!AC82</f>
        <v/>
      </c>
      <c r="E160">
        <v>0</v>
      </c>
      <c r="F160">
        <v>5</v>
      </c>
      <c r="G160" t="str">
        <f>申込一覧表!AR82</f>
        <v>999:99.99</v>
      </c>
    </row>
    <row r="161" spans="1:7">
      <c r="A161" t="str">
        <f>IF(申込一覧表!J83="","",申込一覧表!Z83)</f>
        <v/>
      </c>
      <c r="B161" t="str">
        <f>IF(A161="","",申込一覧表!AI83)</f>
        <v/>
      </c>
      <c r="C161" t="str">
        <f>IF(A161="","",申込一覧表!AM83)</f>
        <v/>
      </c>
      <c r="D161" t="str">
        <f>申込一覧表!AC83</f>
        <v/>
      </c>
      <c r="E161">
        <v>0</v>
      </c>
      <c r="F161">
        <v>5</v>
      </c>
      <c r="G161" t="str">
        <f>申込一覧表!AR83</f>
        <v>999:99.99</v>
      </c>
    </row>
    <row r="162" spans="1:7">
      <c r="A162" t="str">
        <f>IF(申込一覧表!J84="","",申込一覧表!Z84)</f>
        <v/>
      </c>
      <c r="B162" t="str">
        <f>IF(A162="","",申込一覧表!AI84)</f>
        <v/>
      </c>
      <c r="C162" t="str">
        <f>IF(A162="","",申込一覧表!AM84)</f>
        <v/>
      </c>
      <c r="D162" t="str">
        <f>申込一覧表!AC84</f>
        <v/>
      </c>
      <c r="E162">
        <v>0</v>
      </c>
      <c r="F162">
        <v>5</v>
      </c>
      <c r="G162" t="str">
        <f>申込一覧表!AR84</f>
        <v>999:99.99</v>
      </c>
    </row>
    <row r="163" spans="1:7">
      <c r="A163" t="str">
        <f>IF(申込一覧表!J85="","",申込一覧表!Z85)</f>
        <v/>
      </c>
      <c r="B163" t="str">
        <f>IF(A163="","",申込一覧表!AI85)</f>
        <v/>
      </c>
      <c r="C163" t="str">
        <f>IF(A163="","",申込一覧表!AM85)</f>
        <v/>
      </c>
      <c r="D163" t="str">
        <f>申込一覧表!AC85</f>
        <v/>
      </c>
      <c r="E163">
        <v>0</v>
      </c>
      <c r="F163">
        <v>5</v>
      </c>
      <c r="G163" t="str">
        <f>申込一覧表!AR85</f>
        <v>999:99.99</v>
      </c>
    </row>
    <row r="164" spans="1:7">
      <c r="A164" t="str">
        <f>IF(申込一覧表!J86="","",申込一覧表!Z86)</f>
        <v/>
      </c>
      <c r="B164" t="str">
        <f>IF(A164="","",申込一覧表!AI86)</f>
        <v/>
      </c>
      <c r="C164" t="str">
        <f>IF(A164="","",申込一覧表!AM86)</f>
        <v/>
      </c>
      <c r="D164" t="str">
        <f>申込一覧表!AC86</f>
        <v/>
      </c>
      <c r="E164">
        <v>0</v>
      </c>
      <c r="F164">
        <v>5</v>
      </c>
      <c r="G164" t="str">
        <f>申込一覧表!AR86</f>
        <v>999:99.99</v>
      </c>
    </row>
    <row r="165" spans="1:7">
      <c r="A165" s="118" t="str">
        <f>IF(申込一覧表!J87="","",申込一覧表!Z87)</f>
        <v/>
      </c>
      <c r="B165" s="118" t="str">
        <f>IF(A165="","",申込一覧表!AI87)</f>
        <v/>
      </c>
      <c r="C165" s="118" t="str">
        <f>IF(A165="","",申込一覧表!AM87)</f>
        <v/>
      </c>
      <c r="D165" s="118" t="str">
        <f>申込一覧表!AC87</f>
        <v/>
      </c>
      <c r="E165" s="118">
        <v>0</v>
      </c>
      <c r="F165" s="118">
        <v>5</v>
      </c>
      <c r="G165" s="118" t="str">
        <f>申込一覧表!AR87</f>
        <v>999:99.99</v>
      </c>
    </row>
    <row r="166" spans="1:7">
      <c r="A166" t="str">
        <f>IF(申込一覧表!L6="","",申込一覧表!Z6)</f>
        <v/>
      </c>
      <c r="B166" t="str">
        <f>IF(A166="","",申込一覧表!AJ6)</f>
        <v/>
      </c>
      <c r="C166" t="str">
        <f>IF(A166="","",申込一覧表!AN6)</f>
        <v/>
      </c>
      <c r="D166" t="str">
        <f>申込一覧表!AC6</f>
        <v/>
      </c>
      <c r="E166">
        <v>0</v>
      </c>
      <c r="F166">
        <v>0</v>
      </c>
      <c r="G166" s="26" t="str">
        <f>申込一覧表!AS6</f>
        <v>999:99.99</v>
      </c>
    </row>
    <row r="167" spans="1:7">
      <c r="A167" t="str">
        <f>IF(申込一覧表!L7="","",申込一覧表!Z7)</f>
        <v/>
      </c>
      <c r="B167" t="str">
        <f>IF(A167="","",申込一覧表!AJ7)</f>
        <v/>
      </c>
      <c r="C167" t="str">
        <f>IF(A167="","",申込一覧表!AN7)</f>
        <v/>
      </c>
      <c r="D167" t="str">
        <f>申込一覧表!AC7</f>
        <v/>
      </c>
      <c r="E167">
        <v>0</v>
      </c>
      <c r="F167">
        <v>0</v>
      </c>
      <c r="G167" t="str">
        <f>申込一覧表!AS7</f>
        <v>999:99.99</v>
      </c>
    </row>
    <row r="168" spans="1:7">
      <c r="A168" t="str">
        <f>IF(申込一覧表!L8="","",申込一覧表!Z8)</f>
        <v/>
      </c>
      <c r="B168" t="str">
        <f>IF(A168="","",申込一覧表!AJ8)</f>
        <v/>
      </c>
      <c r="C168" t="str">
        <f>IF(A168="","",申込一覧表!AN8)</f>
        <v/>
      </c>
      <c r="D168" t="str">
        <f>申込一覧表!AC8</f>
        <v/>
      </c>
      <c r="E168">
        <v>0</v>
      </c>
      <c r="F168">
        <v>0</v>
      </c>
      <c r="G168" t="str">
        <f>申込一覧表!AS8</f>
        <v>999:99.99</v>
      </c>
    </row>
    <row r="169" spans="1:7">
      <c r="A169" t="str">
        <f>IF(申込一覧表!L9="","",申込一覧表!Z9)</f>
        <v/>
      </c>
      <c r="B169" t="str">
        <f>IF(A169="","",申込一覧表!AJ9)</f>
        <v/>
      </c>
      <c r="C169" t="str">
        <f>IF(A169="","",申込一覧表!AN9)</f>
        <v/>
      </c>
      <c r="D169" t="str">
        <f>申込一覧表!AC9</f>
        <v/>
      </c>
      <c r="E169">
        <v>0</v>
      </c>
      <c r="F169">
        <v>0</v>
      </c>
      <c r="G169" t="str">
        <f>申込一覧表!AS9</f>
        <v>999:99.99</v>
      </c>
    </row>
    <row r="170" spans="1:7">
      <c r="A170" t="str">
        <f>IF(申込一覧表!L10="","",申込一覧表!Z10)</f>
        <v/>
      </c>
      <c r="B170" t="str">
        <f>IF(A170="","",申込一覧表!AJ10)</f>
        <v/>
      </c>
      <c r="C170" t="str">
        <f>IF(A170="","",申込一覧表!AN10)</f>
        <v/>
      </c>
      <c r="D170" t="str">
        <f>申込一覧表!AC10</f>
        <v/>
      </c>
      <c r="E170">
        <v>0</v>
      </c>
      <c r="F170">
        <v>0</v>
      </c>
      <c r="G170" t="str">
        <f>申込一覧表!AS10</f>
        <v>999:99.99</v>
      </c>
    </row>
    <row r="171" spans="1:7">
      <c r="A171" t="str">
        <f>IF(申込一覧表!L11="","",申込一覧表!Z11)</f>
        <v/>
      </c>
      <c r="B171" t="str">
        <f>IF(A171="","",申込一覧表!AJ11)</f>
        <v/>
      </c>
      <c r="C171" t="str">
        <f>IF(A171="","",申込一覧表!AN11)</f>
        <v/>
      </c>
      <c r="D171" t="str">
        <f>申込一覧表!AC11</f>
        <v/>
      </c>
      <c r="E171">
        <v>0</v>
      </c>
      <c r="F171">
        <v>0</v>
      </c>
      <c r="G171" t="str">
        <f>申込一覧表!AS11</f>
        <v>999:99.99</v>
      </c>
    </row>
    <row r="172" spans="1:7">
      <c r="A172" t="str">
        <f>IF(申込一覧表!L12="","",申込一覧表!Z12)</f>
        <v/>
      </c>
      <c r="B172" t="str">
        <f>IF(A172="","",申込一覧表!AJ12)</f>
        <v/>
      </c>
      <c r="C172" t="str">
        <f>IF(A172="","",申込一覧表!AN12)</f>
        <v/>
      </c>
      <c r="D172" t="str">
        <f>申込一覧表!AC12</f>
        <v/>
      </c>
      <c r="E172">
        <v>0</v>
      </c>
      <c r="F172">
        <v>0</v>
      </c>
      <c r="G172" t="str">
        <f>申込一覧表!AS12</f>
        <v>999:99.99</v>
      </c>
    </row>
    <row r="173" spans="1:7">
      <c r="A173" t="str">
        <f>IF(申込一覧表!L13="","",申込一覧表!Z13)</f>
        <v/>
      </c>
      <c r="B173" t="str">
        <f>IF(A173="","",申込一覧表!AJ13)</f>
        <v/>
      </c>
      <c r="C173" t="str">
        <f>IF(A173="","",申込一覧表!AN13)</f>
        <v/>
      </c>
      <c r="D173" t="str">
        <f>申込一覧表!AC13</f>
        <v/>
      </c>
      <c r="E173">
        <v>0</v>
      </c>
      <c r="F173">
        <v>0</v>
      </c>
      <c r="G173" t="str">
        <f>申込一覧表!AS13</f>
        <v>999:99.99</v>
      </c>
    </row>
    <row r="174" spans="1:7">
      <c r="A174" t="str">
        <f>IF(申込一覧表!L14="","",申込一覧表!Z14)</f>
        <v/>
      </c>
      <c r="B174" t="str">
        <f>IF(A174="","",申込一覧表!AJ14)</f>
        <v/>
      </c>
      <c r="C174" t="str">
        <f>IF(A174="","",申込一覧表!AN14)</f>
        <v/>
      </c>
      <c r="D174" t="str">
        <f>申込一覧表!AC14</f>
        <v/>
      </c>
      <c r="E174">
        <v>0</v>
      </c>
      <c r="F174">
        <v>0</v>
      </c>
      <c r="G174" t="str">
        <f>申込一覧表!AS14</f>
        <v>999:99.99</v>
      </c>
    </row>
    <row r="175" spans="1:7">
      <c r="A175" t="str">
        <f>IF(申込一覧表!L15="","",申込一覧表!Z15)</f>
        <v/>
      </c>
      <c r="B175" t="str">
        <f>IF(A175="","",申込一覧表!AJ15)</f>
        <v/>
      </c>
      <c r="C175" t="str">
        <f>IF(A175="","",申込一覧表!AN15)</f>
        <v/>
      </c>
      <c r="D175" t="str">
        <f>申込一覧表!AC15</f>
        <v/>
      </c>
      <c r="E175">
        <v>0</v>
      </c>
      <c r="F175">
        <v>0</v>
      </c>
      <c r="G175" t="str">
        <f>申込一覧表!AS15</f>
        <v>999:99.99</v>
      </c>
    </row>
    <row r="176" spans="1:7">
      <c r="A176" t="str">
        <f>IF(申込一覧表!L16="","",申込一覧表!Z16)</f>
        <v/>
      </c>
      <c r="B176" t="str">
        <f>IF(A176="","",申込一覧表!AJ16)</f>
        <v/>
      </c>
      <c r="C176" t="str">
        <f>IF(A176="","",申込一覧表!AN16)</f>
        <v/>
      </c>
      <c r="D176" t="str">
        <f>申込一覧表!AC16</f>
        <v/>
      </c>
      <c r="E176">
        <v>0</v>
      </c>
      <c r="F176">
        <v>0</v>
      </c>
      <c r="G176" t="str">
        <f>申込一覧表!AS16</f>
        <v>999:99.99</v>
      </c>
    </row>
    <row r="177" spans="1:7">
      <c r="A177" t="str">
        <f>IF(申込一覧表!L17="","",申込一覧表!Z17)</f>
        <v/>
      </c>
      <c r="B177" t="str">
        <f>IF(A177="","",申込一覧表!AJ17)</f>
        <v/>
      </c>
      <c r="C177" t="str">
        <f>IF(A177="","",申込一覧表!AN17)</f>
        <v/>
      </c>
      <c r="D177" t="str">
        <f>申込一覧表!AC17</f>
        <v/>
      </c>
      <c r="E177">
        <v>0</v>
      </c>
      <c r="F177">
        <v>0</v>
      </c>
      <c r="G177" t="str">
        <f>申込一覧表!AS17</f>
        <v>999:99.99</v>
      </c>
    </row>
    <row r="178" spans="1:7">
      <c r="A178" t="str">
        <f>IF(申込一覧表!L18="","",申込一覧表!Z18)</f>
        <v/>
      </c>
      <c r="B178" t="str">
        <f>IF(A178="","",申込一覧表!AJ18)</f>
        <v/>
      </c>
      <c r="C178" t="str">
        <f>IF(A178="","",申込一覧表!AN18)</f>
        <v/>
      </c>
      <c r="D178" t="str">
        <f>申込一覧表!AC18</f>
        <v/>
      </c>
      <c r="E178">
        <v>0</v>
      </c>
      <c r="F178">
        <v>0</v>
      </c>
      <c r="G178" t="str">
        <f>申込一覧表!AS18</f>
        <v>999:99.99</v>
      </c>
    </row>
    <row r="179" spans="1:7">
      <c r="A179" t="str">
        <f>IF(申込一覧表!L19="","",申込一覧表!Z19)</f>
        <v/>
      </c>
      <c r="B179" t="str">
        <f>IF(A179="","",申込一覧表!AJ19)</f>
        <v/>
      </c>
      <c r="C179" t="str">
        <f>IF(A179="","",申込一覧表!AN19)</f>
        <v/>
      </c>
      <c r="D179" t="str">
        <f>申込一覧表!AC19</f>
        <v/>
      </c>
      <c r="E179">
        <v>0</v>
      </c>
      <c r="F179">
        <v>0</v>
      </c>
      <c r="G179" t="str">
        <f>申込一覧表!AS19</f>
        <v>999:99.99</v>
      </c>
    </row>
    <row r="180" spans="1:7">
      <c r="A180" t="str">
        <f>IF(申込一覧表!L20="","",申込一覧表!Z20)</f>
        <v/>
      </c>
      <c r="B180" t="str">
        <f>IF(A180="","",申込一覧表!AJ20)</f>
        <v/>
      </c>
      <c r="C180" t="str">
        <f>IF(A180="","",申込一覧表!AN20)</f>
        <v/>
      </c>
      <c r="D180" t="str">
        <f>申込一覧表!AC20</f>
        <v/>
      </c>
      <c r="E180">
        <v>0</v>
      </c>
      <c r="F180">
        <v>0</v>
      </c>
      <c r="G180" t="str">
        <f>申込一覧表!AS20</f>
        <v>999:99.99</v>
      </c>
    </row>
    <row r="181" spans="1:7">
      <c r="A181" t="str">
        <f>IF(申込一覧表!L21="","",申込一覧表!Z21)</f>
        <v/>
      </c>
      <c r="B181" t="str">
        <f>IF(A181="","",申込一覧表!AJ21)</f>
        <v/>
      </c>
      <c r="C181" t="str">
        <f>IF(A181="","",申込一覧表!AN21)</f>
        <v/>
      </c>
      <c r="D181" t="str">
        <f>申込一覧表!AC21</f>
        <v/>
      </c>
      <c r="E181">
        <v>0</v>
      </c>
      <c r="F181">
        <v>0</v>
      </c>
      <c r="G181" t="str">
        <f>申込一覧表!AS21</f>
        <v>999:99.99</v>
      </c>
    </row>
    <row r="182" spans="1:7">
      <c r="A182" t="str">
        <f>IF(申込一覧表!L22="","",申込一覧表!Z22)</f>
        <v/>
      </c>
      <c r="B182" t="str">
        <f>IF(A182="","",申込一覧表!AJ22)</f>
        <v/>
      </c>
      <c r="C182" t="str">
        <f>IF(A182="","",申込一覧表!AN22)</f>
        <v/>
      </c>
      <c r="D182" t="str">
        <f>申込一覧表!AC22</f>
        <v/>
      </c>
      <c r="E182">
        <v>0</v>
      </c>
      <c r="F182">
        <v>0</v>
      </c>
      <c r="G182" t="str">
        <f>申込一覧表!AS22</f>
        <v>999:99.99</v>
      </c>
    </row>
    <row r="183" spans="1:7">
      <c r="A183" t="str">
        <f>IF(申込一覧表!L23="","",申込一覧表!Z23)</f>
        <v/>
      </c>
      <c r="B183" t="str">
        <f>IF(A183="","",申込一覧表!AJ23)</f>
        <v/>
      </c>
      <c r="C183" t="str">
        <f>IF(A183="","",申込一覧表!AN23)</f>
        <v/>
      </c>
      <c r="D183" t="str">
        <f>申込一覧表!AC23</f>
        <v/>
      </c>
      <c r="E183">
        <v>0</v>
      </c>
      <c r="F183">
        <v>0</v>
      </c>
      <c r="G183" t="str">
        <f>申込一覧表!AS23</f>
        <v>999:99.99</v>
      </c>
    </row>
    <row r="184" spans="1:7">
      <c r="A184" t="str">
        <f>IF(申込一覧表!L24="","",申込一覧表!Z24)</f>
        <v/>
      </c>
      <c r="B184" t="str">
        <f>IF(A184="","",申込一覧表!AJ24)</f>
        <v/>
      </c>
      <c r="C184" t="str">
        <f>IF(A184="","",申込一覧表!AN24)</f>
        <v/>
      </c>
      <c r="D184" t="str">
        <f>申込一覧表!AC24</f>
        <v/>
      </c>
      <c r="E184">
        <v>0</v>
      </c>
      <c r="F184">
        <v>0</v>
      </c>
      <c r="G184" t="str">
        <f>申込一覧表!AS24</f>
        <v>999:99.99</v>
      </c>
    </row>
    <row r="185" spans="1:7">
      <c r="A185" t="str">
        <f>IF(申込一覧表!L25="","",申込一覧表!Z25)</f>
        <v/>
      </c>
      <c r="B185" t="str">
        <f>IF(A185="","",申込一覧表!AJ25)</f>
        <v/>
      </c>
      <c r="C185" t="str">
        <f>IF(A185="","",申込一覧表!AN25)</f>
        <v/>
      </c>
      <c r="D185" t="str">
        <f>申込一覧表!AC25</f>
        <v/>
      </c>
      <c r="E185">
        <v>0</v>
      </c>
      <c r="F185">
        <v>0</v>
      </c>
      <c r="G185" t="str">
        <f>申込一覧表!AS25</f>
        <v>999:99.99</v>
      </c>
    </row>
    <row r="186" spans="1:7">
      <c r="A186" t="str">
        <f>IF(申込一覧表!L26="","",申込一覧表!Z26)</f>
        <v/>
      </c>
      <c r="B186" t="str">
        <f>IF(A186="","",申込一覧表!AJ26)</f>
        <v/>
      </c>
      <c r="C186" t="str">
        <f>IF(A186="","",申込一覧表!AN26)</f>
        <v/>
      </c>
      <c r="D186" t="str">
        <f>申込一覧表!AC26</f>
        <v/>
      </c>
      <c r="E186">
        <v>0</v>
      </c>
      <c r="F186">
        <v>0</v>
      </c>
      <c r="G186" t="str">
        <f>申込一覧表!AS26</f>
        <v>999:99.99</v>
      </c>
    </row>
    <row r="187" spans="1:7">
      <c r="A187" t="str">
        <f>IF(申込一覧表!L27="","",申込一覧表!Z27)</f>
        <v/>
      </c>
      <c r="B187" t="str">
        <f>IF(A187="","",申込一覧表!AJ27)</f>
        <v/>
      </c>
      <c r="C187" t="str">
        <f>IF(A187="","",申込一覧表!AN27)</f>
        <v/>
      </c>
      <c r="D187" t="str">
        <f>申込一覧表!AC27</f>
        <v/>
      </c>
      <c r="E187">
        <v>0</v>
      </c>
      <c r="F187">
        <v>0</v>
      </c>
      <c r="G187" t="str">
        <f>申込一覧表!AS27</f>
        <v>999:99.99</v>
      </c>
    </row>
    <row r="188" spans="1:7">
      <c r="A188" t="str">
        <f>IF(申込一覧表!L28="","",申込一覧表!Z28)</f>
        <v/>
      </c>
      <c r="B188" t="str">
        <f>IF(A188="","",申込一覧表!AJ28)</f>
        <v/>
      </c>
      <c r="C188" t="str">
        <f>IF(A188="","",申込一覧表!AN28)</f>
        <v/>
      </c>
      <c r="D188" t="str">
        <f>申込一覧表!AC28</f>
        <v/>
      </c>
      <c r="E188">
        <v>0</v>
      </c>
      <c r="F188">
        <v>0</v>
      </c>
      <c r="G188" t="str">
        <f>申込一覧表!AS28</f>
        <v>999:99.99</v>
      </c>
    </row>
    <row r="189" spans="1:7">
      <c r="A189" t="str">
        <f>IF(申込一覧表!L29="","",申込一覧表!Z29)</f>
        <v/>
      </c>
      <c r="B189" t="str">
        <f>IF(A189="","",申込一覧表!AJ29)</f>
        <v/>
      </c>
      <c r="C189" t="str">
        <f>IF(A189="","",申込一覧表!AN29)</f>
        <v/>
      </c>
      <c r="D189" t="str">
        <f>申込一覧表!AC29</f>
        <v/>
      </c>
      <c r="E189">
        <v>0</v>
      </c>
      <c r="F189">
        <v>0</v>
      </c>
      <c r="G189" t="str">
        <f>申込一覧表!AS29</f>
        <v>999:99.99</v>
      </c>
    </row>
    <row r="190" spans="1:7">
      <c r="A190" t="str">
        <f>IF(申込一覧表!L30="","",申込一覧表!Z30)</f>
        <v/>
      </c>
      <c r="B190" t="str">
        <f>IF(A190="","",申込一覧表!AJ30)</f>
        <v/>
      </c>
      <c r="C190" t="str">
        <f>IF(A190="","",申込一覧表!AN30)</f>
        <v/>
      </c>
      <c r="D190" t="str">
        <f>申込一覧表!AC30</f>
        <v/>
      </c>
      <c r="E190">
        <v>0</v>
      </c>
      <c r="F190">
        <v>0</v>
      </c>
      <c r="G190" t="str">
        <f>申込一覧表!AS30</f>
        <v>999:99.99</v>
      </c>
    </row>
    <row r="191" spans="1:7">
      <c r="A191" t="str">
        <f>IF(申込一覧表!L31="","",申込一覧表!Z31)</f>
        <v/>
      </c>
      <c r="B191" t="str">
        <f>IF(A191="","",申込一覧表!AJ31)</f>
        <v/>
      </c>
      <c r="C191" t="str">
        <f>IF(A191="","",申込一覧表!AN31)</f>
        <v/>
      </c>
      <c r="D191" t="str">
        <f>申込一覧表!AC31</f>
        <v/>
      </c>
      <c r="E191">
        <v>0</v>
      </c>
      <c r="F191">
        <v>0</v>
      </c>
      <c r="G191" t="str">
        <f>申込一覧表!AS31</f>
        <v>999:99.99</v>
      </c>
    </row>
    <row r="192" spans="1:7">
      <c r="A192" t="str">
        <f>IF(申込一覧表!L32="","",申込一覧表!Z32)</f>
        <v/>
      </c>
      <c r="B192" t="str">
        <f>IF(A192="","",申込一覧表!AJ32)</f>
        <v/>
      </c>
      <c r="C192" t="str">
        <f>IF(A192="","",申込一覧表!AN32)</f>
        <v/>
      </c>
      <c r="D192" t="str">
        <f>申込一覧表!AC32</f>
        <v/>
      </c>
      <c r="E192">
        <v>0</v>
      </c>
      <c r="F192">
        <v>0</v>
      </c>
      <c r="G192" t="str">
        <f>申込一覧表!AS32</f>
        <v>999:99.99</v>
      </c>
    </row>
    <row r="193" spans="1:7">
      <c r="A193" t="str">
        <f>IF(申込一覧表!L33="","",申込一覧表!Z33)</f>
        <v/>
      </c>
      <c r="B193" t="str">
        <f>IF(A193="","",申込一覧表!AJ33)</f>
        <v/>
      </c>
      <c r="C193" t="str">
        <f>IF(A193="","",申込一覧表!AN33)</f>
        <v/>
      </c>
      <c r="D193" t="str">
        <f>申込一覧表!AC33</f>
        <v/>
      </c>
      <c r="E193">
        <v>0</v>
      </c>
      <c r="F193">
        <v>0</v>
      </c>
      <c r="G193" t="str">
        <f>申込一覧表!AS33</f>
        <v>999:99.99</v>
      </c>
    </row>
    <row r="194" spans="1:7">
      <c r="A194" t="str">
        <f>IF(申込一覧表!L34="","",申込一覧表!Z34)</f>
        <v/>
      </c>
      <c r="B194" t="str">
        <f>IF(A194="","",申込一覧表!AJ34)</f>
        <v/>
      </c>
      <c r="C194" t="str">
        <f>IF(A194="","",申込一覧表!AN34)</f>
        <v/>
      </c>
      <c r="D194" t="str">
        <f>申込一覧表!AC34</f>
        <v/>
      </c>
      <c r="E194">
        <v>0</v>
      </c>
      <c r="F194">
        <v>0</v>
      </c>
      <c r="G194" t="str">
        <f>申込一覧表!AS34</f>
        <v>999:99.99</v>
      </c>
    </row>
    <row r="195" spans="1:7">
      <c r="A195" t="str">
        <f>IF(申込一覧表!L35="","",申込一覧表!Z35)</f>
        <v/>
      </c>
      <c r="B195" t="str">
        <f>IF(A195="","",申込一覧表!AJ35)</f>
        <v/>
      </c>
      <c r="C195" t="str">
        <f>IF(A195="","",申込一覧表!AN35)</f>
        <v/>
      </c>
      <c r="D195" t="str">
        <f>申込一覧表!AC35</f>
        <v/>
      </c>
      <c r="E195">
        <v>0</v>
      </c>
      <c r="F195">
        <v>0</v>
      </c>
      <c r="G195" t="str">
        <f>申込一覧表!AS35</f>
        <v>999:99.99</v>
      </c>
    </row>
    <row r="196" spans="1:7">
      <c r="A196" t="str">
        <f>IF(申込一覧表!L36="","",申込一覧表!Z36)</f>
        <v/>
      </c>
      <c r="B196" t="str">
        <f>IF(A196="","",申込一覧表!AJ36)</f>
        <v/>
      </c>
      <c r="C196" t="str">
        <f>IF(A196="","",申込一覧表!AN36)</f>
        <v/>
      </c>
      <c r="D196" t="str">
        <f>申込一覧表!AC36</f>
        <v/>
      </c>
      <c r="E196">
        <v>0</v>
      </c>
      <c r="F196">
        <v>0</v>
      </c>
      <c r="G196" t="str">
        <f>申込一覧表!AS36</f>
        <v>999:99.99</v>
      </c>
    </row>
    <row r="197" spans="1:7">
      <c r="A197" t="str">
        <f>IF(申込一覧表!L37="","",申込一覧表!Z37)</f>
        <v/>
      </c>
      <c r="B197" t="str">
        <f>IF(A197="","",申込一覧表!AJ37)</f>
        <v/>
      </c>
      <c r="C197" t="str">
        <f>IF(A197="","",申込一覧表!AN37)</f>
        <v/>
      </c>
      <c r="D197" t="str">
        <f>申込一覧表!AC37</f>
        <v/>
      </c>
      <c r="E197">
        <v>0</v>
      </c>
      <c r="F197">
        <v>0</v>
      </c>
      <c r="G197" t="str">
        <f>申込一覧表!AS37</f>
        <v>999:99.99</v>
      </c>
    </row>
    <row r="198" spans="1:7">
      <c r="A198" t="str">
        <f>IF(申込一覧表!L38="","",申込一覧表!Z38)</f>
        <v/>
      </c>
      <c r="B198" t="str">
        <f>IF(A198="","",申込一覧表!AJ38)</f>
        <v/>
      </c>
      <c r="C198" t="str">
        <f>IF(A198="","",申込一覧表!AN38)</f>
        <v/>
      </c>
      <c r="D198" t="str">
        <f>申込一覧表!AC38</f>
        <v/>
      </c>
      <c r="E198">
        <v>0</v>
      </c>
      <c r="F198">
        <v>0</v>
      </c>
      <c r="G198" t="str">
        <f>申込一覧表!AS38</f>
        <v>999:99.99</v>
      </c>
    </row>
    <row r="199" spans="1:7">
      <c r="A199" t="str">
        <f>IF(申込一覧表!L39="","",申込一覧表!Z39)</f>
        <v/>
      </c>
      <c r="B199" t="str">
        <f>IF(A199="","",申込一覧表!AJ39)</f>
        <v/>
      </c>
      <c r="C199" t="str">
        <f>IF(A199="","",申込一覧表!AN39)</f>
        <v/>
      </c>
      <c r="D199" t="str">
        <f>申込一覧表!AC39</f>
        <v/>
      </c>
      <c r="E199">
        <v>0</v>
      </c>
      <c r="F199">
        <v>0</v>
      </c>
      <c r="G199" t="str">
        <f>申込一覧表!AS39</f>
        <v>999:99.99</v>
      </c>
    </row>
    <row r="200" spans="1:7">
      <c r="A200" t="str">
        <f>IF(申込一覧表!L40="","",申込一覧表!Z40)</f>
        <v/>
      </c>
      <c r="B200" t="str">
        <f>IF(A200="","",申込一覧表!AJ40)</f>
        <v/>
      </c>
      <c r="C200" t="str">
        <f>IF(A200="","",申込一覧表!AN40)</f>
        <v/>
      </c>
      <c r="D200" t="str">
        <f>申込一覧表!AC40</f>
        <v/>
      </c>
      <c r="E200">
        <v>0</v>
      </c>
      <c r="F200">
        <v>0</v>
      </c>
      <c r="G200" t="str">
        <f>申込一覧表!AS40</f>
        <v>999:99.99</v>
      </c>
    </row>
    <row r="201" spans="1:7">
      <c r="A201" t="str">
        <f>IF(申込一覧表!L41="","",申込一覧表!Z41)</f>
        <v/>
      </c>
      <c r="B201" t="str">
        <f>IF(A201="","",申込一覧表!AJ41)</f>
        <v/>
      </c>
      <c r="C201" t="str">
        <f>IF(A201="","",申込一覧表!AN41)</f>
        <v/>
      </c>
      <c r="D201" t="str">
        <f>申込一覧表!AC41</f>
        <v/>
      </c>
      <c r="E201">
        <v>0</v>
      </c>
      <c r="F201">
        <v>0</v>
      </c>
      <c r="G201" t="str">
        <f>申込一覧表!AS41</f>
        <v>999:99.99</v>
      </c>
    </row>
    <row r="202" spans="1:7">
      <c r="A202" t="str">
        <f>IF(申込一覧表!L42="","",申込一覧表!Z42)</f>
        <v/>
      </c>
      <c r="B202" t="str">
        <f>IF(A202="","",申込一覧表!AJ42)</f>
        <v/>
      </c>
      <c r="C202" t="str">
        <f>IF(A202="","",申込一覧表!AN42)</f>
        <v/>
      </c>
      <c r="D202" t="str">
        <f>申込一覧表!AC42</f>
        <v/>
      </c>
      <c r="E202">
        <v>0</v>
      </c>
      <c r="F202">
        <v>0</v>
      </c>
      <c r="G202" t="str">
        <f>申込一覧表!AS42</f>
        <v>999:99.99</v>
      </c>
    </row>
    <row r="203" spans="1:7">
      <c r="A203" t="str">
        <f>IF(申込一覧表!L43="","",申込一覧表!Z43)</f>
        <v/>
      </c>
      <c r="B203" t="str">
        <f>IF(A203="","",申込一覧表!AJ43)</f>
        <v/>
      </c>
      <c r="C203" t="str">
        <f>IF(A203="","",申込一覧表!AN43)</f>
        <v/>
      </c>
      <c r="D203" t="str">
        <f>申込一覧表!AC43</f>
        <v/>
      </c>
      <c r="E203">
        <v>0</v>
      </c>
      <c r="F203">
        <v>0</v>
      </c>
      <c r="G203" t="str">
        <f>申込一覧表!AS43</f>
        <v>999:99.99</v>
      </c>
    </row>
    <row r="204" spans="1:7">
      <c r="A204" t="str">
        <f>IF(申込一覧表!L44="","",申込一覧表!Z44)</f>
        <v/>
      </c>
      <c r="B204" t="str">
        <f>IF(A204="","",申込一覧表!AJ44)</f>
        <v/>
      </c>
      <c r="C204" t="str">
        <f>IF(A204="","",申込一覧表!AN44)</f>
        <v/>
      </c>
      <c r="D204" t="str">
        <f>申込一覧表!AC44</f>
        <v/>
      </c>
      <c r="E204">
        <v>0</v>
      </c>
      <c r="F204">
        <v>0</v>
      </c>
      <c r="G204" t="str">
        <f>申込一覧表!AS44</f>
        <v>999:99.99</v>
      </c>
    </row>
    <row r="205" spans="1:7">
      <c r="A205" s="118" t="str">
        <f>IF(申込一覧表!L45="","",申込一覧表!Z45)</f>
        <v/>
      </c>
      <c r="B205" s="118" t="str">
        <f>IF(A205="","",申込一覧表!AJ45)</f>
        <v/>
      </c>
      <c r="C205" s="118" t="str">
        <f>IF(A205="","",申込一覧表!AN45)</f>
        <v/>
      </c>
      <c r="D205" s="118" t="str">
        <f>申込一覧表!AC45</f>
        <v/>
      </c>
      <c r="E205" s="118">
        <v>0</v>
      </c>
      <c r="F205" s="118">
        <v>0</v>
      </c>
      <c r="G205" s="118" t="str">
        <f>申込一覧表!AS45</f>
        <v>999:99.99</v>
      </c>
    </row>
    <row r="207" spans="1:7">
      <c r="A207" s="118"/>
      <c r="B207" s="118"/>
      <c r="C207" s="118"/>
      <c r="D207" s="118"/>
      <c r="E207" s="118"/>
      <c r="F207" s="118"/>
      <c r="G207" s="118"/>
    </row>
    <row r="208" spans="1:7">
      <c r="A208" t="str">
        <f>IF(申込一覧表!L48="","",申込一覧表!Z48)</f>
        <v/>
      </c>
      <c r="B208" t="str">
        <f>IF(A208="","",申込一覧表!AJ48)</f>
        <v/>
      </c>
      <c r="C208" t="str">
        <f>IF(A208="","",申込一覧表!AN48)</f>
        <v/>
      </c>
      <c r="D208" t="str">
        <f>申込一覧表!AC48</f>
        <v/>
      </c>
      <c r="E208">
        <v>0</v>
      </c>
      <c r="F208">
        <v>5</v>
      </c>
      <c r="G208" t="str">
        <f>申込一覧表!AS48</f>
        <v>999:99.99</v>
      </c>
    </row>
    <row r="209" spans="1:7">
      <c r="A209" t="str">
        <f>IF(申込一覧表!L49="","",申込一覧表!Z49)</f>
        <v/>
      </c>
      <c r="B209" t="str">
        <f>IF(A209="","",申込一覧表!AJ49)</f>
        <v/>
      </c>
      <c r="C209" t="str">
        <f>IF(A209="","",申込一覧表!AN49)</f>
        <v/>
      </c>
      <c r="D209" t="str">
        <f>申込一覧表!AC49</f>
        <v/>
      </c>
      <c r="E209">
        <v>0</v>
      </c>
      <c r="F209">
        <v>5</v>
      </c>
      <c r="G209" t="str">
        <f>申込一覧表!AS49</f>
        <v>999:99.99</v>
      </c>
    </row>
    <row r="210" spans="1:7">
      <c r="A210" t="str">
        <f>IF(申込一覧表!L50="","",申込一覧表!Z50)</f>
        <v/>
      </c>
      <c r="B210" t="str">
        <f>IF(A210="","",申込一覧表!AJ50)</f>
        <v/>
      </c>
      <c r="C210" t="str">
        <f>IF(A210="","",申込一覧表!AN50)</f>
        <v/>
      </c>
      <c r="D210" t="str">
        <f>申込一覧表!AC50</f>
        <v/>
      </c>
      <c r="E210">
        <v>0</v>
      </c>
      <c r="F210">
        <v>5</v>
      </c>
      <c r="G210" t="str">
        <f>申込一覧表!AS50</f>
        <v>999:99.99</v>
      </c>
    </row>
    <row r="211" spans="1:7">
      <c r="A211" t="str">
        <f>IF(申込一覧表!L51="","",申込一覧表!Z51)</f>
        <v/>
      </c>
      <c r="B211" t="str">
        <f>IF(A211="","",申込一覧表!AJ51)</f>
        <v/>
      </c>
      <c r="C211" t="str">
        <f>IF(A211="","",申込一覧表!AN51)</f>
        <v/>
      </c>
      <c r="D211" t="str">
        <f>申込一覧表!AC51</f>
        <v/>
      </c>
      <c r="E211">
        <v>0</v>
      </c>
      <c r="F211">
        <v>5</v>
      </c>
      <c r="G211" t="str">
        <f>申込一覧表!AS51</f>
        <v>999:99.99</v>
      </c>
    </row>
    <row r="212" spans="1:7">
      <c r="A212" t="str">
        <f>IF(申込一覧表!L52="","",申込一覧表!Z52)</f>
        <v/>
      </c>
      <c r="B212" t="str">
        <f>IF(A212="","",申込一覧表!AJ52)</f>
        <v/>
      </c>
      <c r="C212" t="str">
        <f>IF(A212="","",申込一覧表!AN52)</f>
        <v/>
      </c>
      <c r="D212" t="str">
        <f>申込一覧表!AC52</f>
        <v/>
      </c>
      <c r="E212">
        <v>0</v>
      </c>
      <c r="F212">
        <v>5</v>
      </c>
      <c r="G212" t="str">
        <f>申込一覧表!AS52</f>
        <v>999:99.99</v>
      </c>
    </row>
    <row r="213" spans="1:7">
      <c r="A213" t="str">
        <f>IF(申込一覧表!L53="","",申込一覧表!Z53)</f>
        <v/>
      </c>
      <c r="B213" t="str">
        <f>IF(A213="","",申込一覧表!AJ53)</f>
        <v/>
      </c>
      <c r="C213" t="str">
        <f>IF(A213="","",申込一覧表!AN53)</f>
        <v/>
      </c>
      <c r="D213" t="str">
        <f>申込一覧表!AC53</f>
        <v/>
      </c>
      <c r="E213">
        <v>0</v>
      </c>
      <c r="F213">
        <v>5</v>
      </c>
      <c r="G213" t="str">
        <f>申込一覧表!AS53</f>
        <v>999:99.99</v>
      </c>
    </row>
    <row r="214" spans="1:7">
      <c r="A214" t="str">
        <f>IF(申込一覧表!L54="","",申込一覧表!Z54)</f>
        <v/>
      </c>
      <c r="B214" t="str">
        <f>IF(A214="","",申込一覧表!AJ54)</f>
        <v/>
      </c>
      <c r="C214" t="str">
        <f>IF(A214="","",申込一覧表!AN54)</f>
        <v/>
      </c>
      <c r="D214" t="str">
        <f>申込一覧表!AC54</f>
        <v/>
      </c>
      <c r="E214">
        <v>0</v>
      </c>
      <c r="F214">
        <v>5</v>
      </c>
      <c r="G214" t="str">
        <f>申込一覧表!AS54</f>
        <v>999:99.99</v>
      </c>
    </row>
    <row r="215" spans="1:7">
      <c r="A215" t="str">
        <f>IF(申込一覧表!L55="","",申込一覧表!Z55)</f>
        <v/>
      </c>
      <c r="B215" t="str">
        <f>IF(A215="","",申込一覧表!AJ55)</f>
        <v/>
      </c>
      <c r="C215" t="str">
        <f>IF(A215="","",申込一覧表!AN55)</f>
        <v/>
      </c>
      <c r="D215" t="str">
        <f>申込一覧表!AC55</f>
        <v/>
      </c>
      <c r="E215">
        <v>0</v>
      </c>
      <c r="F215">
        <v>5</v>
      </c>
      <c r="G215" t="str">
        <f>申込一覧表!AS55</f>
        <v>999:99.99</v>
      </c>
    </row>
    <row r="216" spans="1:7">
      <c r="A216" t="str">
        <f>IF(申込一覧表!L56="","",申込一覧表!Z56)</f>
        <v/>
      </c>
      <c r="B216" t="str">
        <f>IF(A216="","",申込一覧表!AJ56)</f>
        <v/>
      </c>
      <c r="C216" t="str">
        <f>IF(A216="","",申込一覧表!AN56)</f>
        <v/>
      </c>
      <c r="D216" t="str">
        <f>申込一覧表!AC56</f>
        <v/>
      </c>
      <c r="E216">
        <v>0</v>
      </c>
      <c r="F216">
        <v>5</v>
      </c>
      <c r="G216" t="str">
        <f>申込一覧表!AS56</f>
        <v>999:99.99</v>
      </c>
    </row>
    <row r="217" spans="1:7">
      <c r="A217" t="str">
        <f>IF(申込一覧表!L57="","",申込一覧表!Z57)</f>
        <v/>
      </c>
      <c r="B217" t="str">
        <f>IF(A217="","",申込一覧表!AJ57)</f>
        <v/>
      </c>
      <c r="C217" t="str">
        <f>IF(A217="","",申込一覧表!AN57)</f>
        <v/>
      </c>
      <c r="D217" t="str">
        <f>申込一覧表!AC57</f>
        <v/>
      </c>
      <c r="E217">
        <v>0</v>
      </c>
      <c r="F217">
        <v>5</v>
      </c>
      <c r="G217" t="str">
        <f>申込一覧表!AS57</f>
        <v>999:99.99</v>
      </c>
    </row>
    <row r="218" spans="1:7">
      <c r="A218" t="str">
        <f>IF(申込一覧表!L58="","",申込一覧表!Z58)</f>
        <v/>
      </c>
      <c r="B218" t="str">
        <f>IF(A218="","",申込一覧表!AJ58)</f>
        <v/>
      </c>
      <c r="C218" t="str">
        <f>IF(A218="","",申込一覧表!AN58)</f>
        <v/>
      </c>
      <c r="D218" t="str">
        <f>申込一覧表!AC58</f>
        <v/>
      </c>
      <c r="E218">
        <v>0</v>
      </c>
      <c r="F218">
        <v>5</v>
      </c>
      <c r="G218" t="str">
        <f>申込一覧表!AS58</f>
        <v>999:99.99</v>
      </c>
    </row>
    <row r="219" spans="1:7">
      <c r="A219" t="str">
        <f>IF(申込一覧表!L59="","",申込一覧表!Z59)</f>
        <v/>
      </c>
      <c r="B219" t="str">
        <f>IF(A219="","",申込一覧表!AJ59)</f>
        <v/>
      </c>
      <c r="C219" t="str">
        <f>IF(A219="","",申込一覧表!AN59)</f>
        <v/>
      </c>
      <c r="D219" t="str">
        <f>申込一覧表!AC59</f>
        <v/>
      </c>
      <c r="E219">
        <v>0</v>
      </c>
      <c r="F219">
        <v>5</v>
      </c>
      <c r="G219" t="str">
        <f>申込一覧表!AS59</f>
        <v>999:99.99</v>
      </c>
    </row>
    <row r="220" spans="1:7">
      <c r="A220" t="str">
        <f>IF(申込一覧表!L60="","",申込一覧表!Z60)</f>
        <v/>
      </c>
      <c r="B220" t="str">
        <f>IF(A220="","",申込一覧表!AJ60)</f>
        <v/>
      </c>
      <c r="C220" t="str">
        <f>IF(A220="","",申込一覧表!AN60)</f>
        <v/>
      </c>
      <c r="D220" t="str">
        <f>申込一覧表!AC60</f>
        <v/>
      </c>
      <c r="E220">
        <v>0</v>
      </c>
      <c r="F220">
        <v>5</v>
      </c>
      <c r="G220" t="str">
        <f>申込一覧表!AS60</f>
        <v>999:99.99</v>
      </c>
    </row>
    <row r="221" spans="1:7">
      <c r="A221" t="str">
        <f>IF(申込一覧表!L61="","",申込一覧表!Z61)</f>
        <v/>
      </c>
      <c r="B221" t="str">
        <f>IF(A221="","",申込一覧表!AJ61)</f>
        <v/>
      </c>
      <c r="C221" t="str">
        <f>IF(A221="","",申込一覧表!AN61)</f>
        <v/>
      </c>
      <c r="D221" t="str">
        <f>申込一覧表!AC61</f>
        <v/>
      </c>
      <c r="E221">
        <v>0</v>
      </c>
      <c r="F221">
        <v>5</v>
      </c>
      <c r="G221" t="str">
        <f>申込一覧表!AS61</f>
        <v>999:99.99</v>
      </c>
    </row>
    <row r="222" spans="1:7">
      <c r="A222" t="str">
        <f>IF(申込一覧表!L62="","",申込一覧表!Z62)</f>
        <v/>
      </c>
      <c r="B222" t="str">
        <f>IF(A222="","",申込一覧表!AJ62)</f>
        <v/>
      </c>
      <c r="C222" t="str">
        <f>IF(A222="","",申込一覧表!AN62)</f>
        <v/>
      </c>
      <c r="D222" t="str">
        <f>申込一覧表!AC62</f>
        <v/>
      </c>
      <c r="E222">
        <v>0</v>
      </c>
      <c r="F222">
        <v>5</v>
      </c>
      <c r="G222" t="str">
        <f>申込一覧表!AS62</f>
        <v>999:99.99</v>
      </c>
    </row>
    <row r="223" spans="1:7">
      <c r="A223" t="str">
        <f>IF(申込一覧表!L63="","",申込一覧表!Z63)</f>
        <v/>
      </c>
      <c r="B223" t="str">
        <f>IF(A223="","",申込一覧表!AJ63)</f>
        <v/>
      </c>
      <c r="C223" t="str">
        <f>IF(A223="","",申込一覧表!AN63)</f>
        <v/>
      </c>
      <c r="D223" t="str">
        <f>申込一覧表!AC63</f>
        <v/>
      </c>
      <c r="E223">
        <v>0</v>
      </c>
      <c r="F223">
        <v>5</v>
      </c>
      <c r="G223" t="str">
        <f>申込一覧表!AS63</f>
        <v>999:99.99</v>
      </c>
    </row>
    <row r="224" spans="1:7">
      <c r="A224" t="str">
        <f>IF(申込一覧表!L64="","",申込一覧表!Z64)</f>
        <v/>
      </c>
      <c r="B224" t="str">
        <f>IF(A224="","",申込一覧表!AJ64)</f>
        <v/>
      </c>
      <c r="C224" t="str">
        <f>IF(A224="","",申込一覧表!AN64)</f>
        <v/>
      </c>
      <c r="D224" t="str">
        <f>申込一覧表!AC64</f>
        <v/>
      </c>
      <c r="E224">
        <v>0</v>
      </c>
      <c r="F224">
        <v>5</v>
      </c>
      <c r="G224" t="str">
        <f>申込一覧表!AS64</f>
        <v>999:99.99</v>
      </c>
    </row>
    <row r="225" spans="1:7">
      <c r="A225" t="str">
        <f>IF(申込一覧表!L65="","",申込一覧表!Z65)</f>
        <v/>
      </c>
      <c r="B225" t="str">
        <f>IF(A225="","",申込一覧表!AJ65)</f>
        <v/>
      </c>
      <c r="C225" t="str">
        <f>IF(A225="","",申込一覧表!AN65)</f>
        <v/>
      </c>
      <c r="D225" t="str">
        <f>申込一覧表!AC65</f>
        <v/>
      </c>
      <c r="E225">
        <v>0</v>
      </c>
      <c r="F225">
        <v>5</v>
      </c>
      <c r="G225" t="str">
        <f>申込一覧表!AS65</f>
        <v>999:99.99</v>
      </c>
    </row>
    <row r="226" spans="1:7">
      <c r="A226" t="str">
        <f>IF(申込一覧表!L66="","",申込一覧表!Z66)</f>
        <v/>
      </c>
      <c r="B226" t="str">
        <f>IF(A226="","",申込一覧表!AJ66)</f>
        <v/>
      </c>
      <c r="C226" t="str">
        <f>IF(A226="","",申込一覧表!AN66)</f>
        <v/>
      </c>
      <c r="D226" t="str">
        <f>申込一覧表!AC66</f>
        <v/>
      </c>
      <c r="E226">
        <v>0</v>
      </c>
      <c r="F226">
        <v>5</v>
      </c>
      <c r="G226" t="str">
        <f>申込一覧表!AS66</f>
        <v>999:99.99</v>
      </c>
    </row>
    <row r="227" spans="1:7">
      <c r="A227" t="str">
        <f>IF(申込一覧表!L67="","",申込一覧表!Z67)</f>
        <v/>
      </c>
      <c r="B227" t="str">
        <f>IF(A227="","",申込一覧表!AJ67)</f>
        <v/>
      </c>
      <c r="C227" t="str">
        <f>IF(A227="","",申込一覧表!AN67)</f>
        <v/>
      </c>
      <c r="D227" t="str">
        <f>申込一覧表!AC67</f>
        <v/>
      </c>
      <c r="E227">
        <v>0</v>
      </c>
      <c r="F227">
        <v>5</v>
      </c>
      <c r="G227" t="str">
        <f>申込一覧表!AS67</f>
        <v>999:99.99</v>
      </c>
    </row>
    <row r="228" spans="1:7">
      <c r="A228" t="str">
        <f>IF(申込一覧表!L68="","",申込一覧表!Z68)</f>
        <v/>
      </c>
      <c r="B228" t="str">
        <f>IF(A228="","",申込一覧表!AJ68)</f>
        <v/>
      </c>
      <c r="C228" t="str">
        <f>IF(A228="","",申込一覧表!AN68)</f>
        <v/>
      </c>
      <c r="D228" t="str">
        <f>申込一覧表!AC68</f>
        <v/>
      </c>
      <c r="E228">
        <v>0</v>
      </c>
      <c r="F228">
        <v>5</v>
      </c>
      <c r="G228" t="str">
        <f>申込一覧表!AS68</f>
        <v>999:99.99</v>
      </c>
    </row>
    <row r="229" spans="1:7">
      <c r="A229" t="str">
        <f>IF(申込一覧表!L69="","",申込一覧表!Z69)</f>
        <v/>
      </c>
      <c r="B229" t="str">
        <f>IF(A229="","",申込一覧表!AJ69)</f>
        <v/>
      </c>
      <c r="C229" t="str">
        <f>IF(A229="","",申込一覧表!AN69)</f>
        <v/>
      </c>
      <c r="D229" t="str">
        <f>申込一覧表!AC69</f>
        <v/>
      </c>
      <c r="E229">
        <v>0</v>
      </c>
      <c r="F229">
        <v>5</v>
      </c>
      <c r="G229" t="str">
        <f>申込一覧表!AS69</f>
        <v>999:99.99</v>
      </c>
    </row>
    <row r="230" spans="1:7">
      <c r="A230" t="str">
        <f>IF(申込一覧表!L70="","",申込一覧表!Z70)</f>
        <v/>
      </c>
      <c r="B230" t="str">
        <f>IF(A230="","",申込一覧表!AJ70)</f>
        <v/>
      </c>
      <c r="C230" t="str">
        <f>IF(A230="","",申込一覧表!AN70)</f>
        <v/>
      </c>
      <c r="D230" t="str">
        <f>申込一覧表!AC70</f>
        <v/>
      </c>
      <c r="E230">
        <v>0</v>
      </c>
      <c r="F230">
        <v>5</v>
      </c>
      <c r="G230" t="str">
        <f>申込一覧表!AS70</f>
        <v>999:99.99</v>
      </c>
    </row>
    <row r="231" spans="1:7">
      <c r="A231" t="str">
        <f>IF(申込一覧表!L71="","",申込一覧表!Z71)</f>
        <v/>
      </c>
      <c r="B231" t="str">
        <f>IF(A231="","",申込一覧表!AJ71)</f>
        <v/>
      </c>
      <c r="C231" t="str">
        <f>IF(A231="","",申込一覧表!AN71)</f>
        <v/>
      </c>
      <c r="D231" t="str">
        <f>申込一覧表!AC71</f>
        <v/>
      </c>
      <c r="E231">
        <v>0</v>
      </c>
      <c r="F231">
        <v>5</v>
      </c>
      <c r="G231" t="str">
        <f>申込一覧表!AS71</f>
        <v>999:99.99</v>
      </c>
    </row>
    <row r="232" spans="1:7">
      <c r="A232" t="str">
        <f>IF(申込一覧表!L72="","",申込一覧表!Z72)</f>
        <v/>
      </c>
      <c r="B232" t="str">
        <f>IF(A232="","",申込一覧表!AJ72)</f>
        <v/>
      </c>
      <c r="C232" t="str">
        <f>IF(A232="","",申込一覧表!AN72)</f>
        <v/>
      </c>
      <c r="D232" t="str">
        <f>申込一覧表!AC72</f>
        <v/>
      </c>
      <c r="E232">
        <v>0</v>
      </c>
      <c r="F232">
        <v>5</v>
      </c>
      <c r="G232" t="str">
        <f>申込一覧表!AS72</f>
        <v>999:99.99</v>
      </c>
    </row>
    <row r="233" spans="1:7">
      <c r="A233" t="str">
        <f>IF(申込一覧表!L73="","",申込一覧表!Z73)</f>
        <v/>
      </c>
      <c r="B233" t="str">
        <f>IF(A233="","",申込一覧表!AJ73)</f>
        <v/>
      </c>
      <c r="C233" t="str">
        <f>IF(A233="","",申込一覧表!AN73)</f>
        <v/>
      </c>
      <c r="D233" t="str">
        <f>申込一覧表!AC73</f>
        <v/>
      </c>
      <c r="E233">
        <v>0</v>
      </c>
      <c r="F233">
        <v>5</v>
      </c>
      <c r="G233" t="str">
        <f>申込一覧表!AS73</f>
        <v>999:99.99</v>
      </c>
    </row>
    <row r="234" spans="1:7">
      <c r="A234" t="str">
        <f>IF(申込一覧表!L74="","",申込一覧表!Z74)</f>
        <v/>
      </c>
      <c r="B234" t="str">
        <f>IF(A234="","",申込一覧表!AJ74)</f>
        <v/>
      </c>
      <c r="C234" t="str">
        <f>IF(A234="","",申込一覧表!AN74)</f>
        <v/>
      </c>
      <c r="D234" t="str">
        <f>申込一覧表!AC74</f>
        <v/>
      </c>
      <c r="E234">
        <v>0</v>
      </c>
      <c r="F234">
        <v>5</v>
      </c>
      <c r="G234" t="str">
        <f>申込一覧表!AS74</f>
        <v>999:99.99</v>
      </c>
    </row>
    <row r="235" spans="1:7">
      <c r="A235" t="str">
        <f>IF(申込一覧表!L75="","",申込一覧表!Z75)</f>
        <v/>
      </c>
      <c r="B235" t="str">
        <f>IF(A235="","",申込一覧表!AJ75)</f>
        <v/>
      </c>
      <c r="C235" t="str">
        <f>IF(A235="","",申込一覧表!AN75)</f>
        <v/>
      </c>
      <c r="D235" t="str">
        <f>申込一覧表!AC75</f>
        <v/>
      </c>
      <c r="E235">
        <v>0</v>
      </c>
      <c r="F235">
        <v>5</v>
      </c>
      <c r="G235" t="str">
        <f>申込一覧表!AS75</f>
        <v>999:99.99</v>
      </c>
    </row>
    <row r="236" spans="1:7">
      <c r="A236" t="str">
        <f>IF(申込一覧表!L76="","",申込一覧表!Z76)</f>
        <v/>
      </c>
      <c r="B236" t="str">
        <f>IF(A236="","",申込一覧表!AJ76)</f>
        <v/>
      </c>
      <c r="C236" t="str">
        <f>IF(A236="","",申込一覧表!AN76)</f>
        <v/>
      </c>
      <c r="D236" t="str">
        <f>申込一覧表!AC76</f>
        <v/>
      </c>
      <c r="E236">
        <v>0</v>
      </c>
      <c r="F236">
        <v>5</v>
      </c>
      <c r="G236" t="str">
        <f>申込一覧表!AS76</f>
        <v>999:99.99</v>
      </c>
    </row>
    <row r="237" spans="1:7">
      <c r="A237" t="str">
        <f>IF(申込一覧表!L77="","",申込一覧表!Z77)</f>
        <v/>
      </c>
      <c r="B237" t="str">
        <f>IF(A237="","",申込一覧表!AJ77)</f>
        <v/>
      </c>
      <c r="C237" t="str">
        <f>IF(A237="","",申込一覧表!AN77)</f>
        <v/>
      </c>
      <c r="D237" t="str">
        <f>申込一覧表!AC77</f>
        <v/>
      </c>
      <c r="E237">
        <v>0</v>
      </c>
      <c r="F237">
        <v>5</v>
      </c>
      <c r="G237" t="str">
        <f>申込一覧表!AS77</f>
        <v>999:99.99</v>
      </c>
    </row>
    <row r="238" spans="1:7">
      <c r="A238" t="str">
        <f>IF(申込一覧表!L78="","",申込一覧表!Z78)</f>
        <v/>
      </c>
      <c r="B238" t="str">
        <f>IF(A238="","",申込一覧表!AJ78)</f>
        <v/>
      </c>
      <c r="C238" t="str">
        <f>IF(A238="","",申込一覧表!AN78)</f>
        <v/>
      </c>
      <c r="D238" t="str">
        <f>申込一覧表!AC78</f>
        <v/>
      </c>
      <c r="E238">
        <v>0</v>
      </c>
      <c r="F238">
        <v>5</v>
      </c>
      <c r="G238" t="str">
        <f>申込一覧表!AS78</f>
        <v>999:99.99</v>
      </c>
    </row>
    <row r="239" spans="1:7">
      <c r="A239" t="str">
        <f>IF(申込一覧表!L79="","",申込一覧表!Z79)</f>
        <v/>
      </c>
      <c r="B239" t="str">
        <f>IF(A239="","",申込一覧表!AJ79)</f>
        <v/>
      </c>
      <c r="C239" t="str">
        <f>IF(A239="","",申込一覧表!AN79)</f>
        <v/>
      </c>
      <c r="D239" t="str">
        <f>申込一覧表!AC79</f>
        <v/>
      </c>
      <c r="E239">
        <v>0</v>
      </c>
      <c r="F239">
        <v>5</v>
      </c>
      <c r="G239" t="str">
        <f>申込一覧表!AS79</f>
        <v>999:99.99</v>
      </c>
    </row>
    <row r="240" spans="1:7">
      <c r="A240" t="str">
        <f>IF(申込一覧表!L80="","",申込一覧表!Z80)</f>
        <v/>
      </c>
      <c r="B240" t="str">
        <f>IF(A240="","",申込一覧表!AJ80)</f>
        <v/>
      </c>
      <c r="C240" t="str">
        <f>IF(A240="","",申込一覧表!AN80)</f>
        <v/>
      </c>
      <c r="D240" t="str">
        <f>申込一覧表!AC80</f>
        <v/>
      </c>
      <c r="E240">
        <v>0</v>
      </c>
      <c r="F240">
        <v>5</v>
      </c>
      <c r="G240" t="str">
        <f>申込一覧表!AS80</f>
        <v>999:99.99</v>
      </c>
    </row>
    <row r="241" spans="1:7">
      <c r="A241" t="str">
        <f>IF(申込一覧表!L81="","",申込一覧表!Z81)</f>
        <v/>
      </c>
      <c r="B241" t="str">
        <f>IF(A241="","",申込一覧表!AJ81)</f>
        <v/>
      </c>
      <c r="C241" t="str">
        <f>IF(A241="","",申込一覧表!AN81)</f>
        <v/>
      </c>
      <c r="D241" t="str">
        <f>申込一覧表!AC81</f>
        <v/>
      </c>
      <c r="E241">
        <v>0</v>
      </c>
      <c r="F241">
        <v>5</v>
      </c>
      <c r="G241" t="str">
        <f>申込一覧表!AS81</f>
        <v>999:99.99</v>
      </c>
    </row>
    <row r="242" spans="1:7">
      <c r="A242" t="str">
        <f>IF(申込一覧表!L82="","",申込一覧表!Z82)</f>
        <v/>
      </c>
      <c r="B242" t="str">
        <f>IF(A242="","",申込一覧表!AJ82)</f>
        <v/>
      </c>
      <c r="C242" t="str">
        <f>IF(A242="","",申込一覧表!AN82)</f>
        <v/>
      </c>
      <c r="D242" t="str">
        <f>申込一覧表!AC82</f>
        <v/>
      </c>
      <c r="E242">
        <v>0</v>
      </c>
      <c r="F242">
        <v>5</v>
      </c>
      <c r="G242" t="str">
        <f>申込一覧表!AS82</f>
        <v>999:99.99</v>
      </c>
    </row>
    <row r="243" spans="1:7">
      <c r="A243" t="str">
        <f>IF(申込一覧表!L83="","",申込一覧表!Z83)</f>
        <v/>
      </c>
      <c r="B243" t="str">
        <f>IF(A243="","",申込一覧表!AJ83)</f>
        <v/>
      </c>
      <c r="C243" t="str">
        <f>IF(A243="","",申込一覧表!AN83)</f>
        <v/>
      </c>
      <c r="D243" t="str">
        <f>申込一覧表!AC83</f>
        <v/>
      </c>
      <c r="E243">
        <v>0</v>
      </c>
      <c r="F243">
        <v>5</v>
      </c>
      <c r="G243" t="str">
        <f>申込一覧表!AS83</f>
        <v>999:99.99</v>
      </c>
    </row>
    <row r="244" spans="1:7">
      <c r="A244" t="str">
        <f>IF(申込一覧表!L84="","",申込一覧表!Z84)</f>
        <v/>
      </c>
      <c r="B244" t="str">
        <f>IF(A244="","",申込一覧表!AJ84)</f>
        <v/>
      </c>
      <c r="C244" t="str">
        <f>IF(A244="","",申込一覧表!AN84)</f>
        <v/>
      </c>
      <c r="D244" t="str">
        <f>申込一覧表!AC84</f>
        <v/>
      </c>
      <c r="E244">
        <v>0</v>
      </c>
      <c r="F244">
        <v>5</v>
      </c>
      <c r="G244" t="str">
        <f>申込一覧表!AS84</f>
        <v>999:99.99</v>
      </c>
    </row>
    <row r="245" spans="1:7">
      <c r="A245" t="str">
        <f>IF(申込一覧表!L85="","",申込一覧表!Z85)</f>
        <v/>
      </c>
      <c r="B245" t="str">
        <f>IF(A245="","",申込一覧表!AJ85)</f>
        <v/>
      </c>
      <c r="C245" t="str">
        <f>IF(A245="","",申込一覧表!AN85)</f>
        <v/>
      </c>
      <c r="D245" t="str">
        <f>申込一覧表!AC85</f>
        <v/>
      </c>
      <c r="E245">
        <v>0</v>
      </c>
      <c r="F245">
        <v>5</v>
      </c>
      <c r="G245" t="str">
        <f>申込一覧表!AS85</f>
        <v>999:99.99</v>
      </c>
    </row>
    <row r="246" spans="1:7">
      <c r="A246" t="str">
        <f>IF(申込一覧表!L86="","",申込一覧表!Z86)</f>
        <v/>
      </c>
      <c r="B246" t="str">
        <f>IF(A246="","",申込一覧表!AJ86)</f>
        <v/>
      </c>
      <c r="C246" t="str">
        <f>IF(A246="","",申込一覧表!AN86)</f>
        <v/>
      </c>
      <c r="D246" t="str">
        <f>申込一覧表!AC86</f>
        <v/>
      </c>
      <c r="E246">
        <v>0</v>
      </c>
      <c r="F246">
        <v>5</v>
      </c>
      <c r="G246" t="str">
        <f>申込一覧表!AS86</f>
        <v>999:99.99</v>
      </c>
    </row>
    <row r="247" spans="1:7">
      <c r="A247" s="118" t="str">
        <f>IF(申込一覧表!L87="","",申込一覧表!Z87)</f>
        <v/>
      </c>
      <c r="B247" s="118" t="str">
        <f>IF(A247="","",申込一覧表!AJ87)</f>
        <v/>
      </c>
      <c r="C247" s="118" t="str">
        <f>IF(A247="","",申込一覧表!AN87)</f>
        <v/>
      </c>
      <c r="D247" s="118" t="str">
        <f>申込一覧表!AC87</f>
        <v/>
      </c>
      <c r="E247" s="118">
        <v>0</v>
      </c>
      <c r="F247" s="118">
        <v>5</v>
      </c>
      <c r="G247" s="118" t="str">
        <f>申込一覧表!AS87</f>
        <v>999:99.99</v>
      </c>
    </row>
    <row r="248" spans="1:7">
      <c r="A248" t="str">
        <f>IF(申込一覧表!N6="","",申込一覧表!Z6)</f>
        <v/>
      </c>
      <c r="B248" s="26" t="str">
        <f>IF(A248="","",申込一覧表!AK6)</f>
        <v/>
      </c>
      <c r="C248" s="26" t="str">
        <f>IF(A248="","",申込一覧表!AO6)</f>
        <v/>
      </c>
      <c r="D248" s="26" t="str">
        <f>申込一覧表!AC6</f>
        <v/>
      </c>
      <c r="E248">
        <v>0</v>
      </c>
      <c r="F248">
        <v>0</v>
      </c>
      <c r="G248" t="str">
        <f>申込一覧表!AT6</f>
        <v>999:99.99</v>
      </c>
    </row>
    <row r="249" spans="1:7">
      <c r="A249" t="str">
        <f>IF(申込一覧表!N7="","",申込一覧表!Z7)</f>
        <v/>
      </c>
      <c r="B249" t="str">
        <f>IF(A249="","",申込一覧表!AK7)</f>
        <v/>
      </c>
      <c r="C249" t="str">
        <f>IF(A249="","",申込一覧表!AO7)</f>
        <v/>
      </c>
      <c r="D249" t="str">
        <f>申込一覧表!AC7</f>
        <v/>
      </c>
      <c r="E249">
        <v>0</v>
      </c>
      <c r="F249">
        <v>0</v>
      </c>
      <c r="G249" t="str">
        <f>申込一覧表!AT7</f>
        <v>999:99.99</v>
      </c>
    </row>
    <row r="250" spans="1:7">
      <c r="A250" t="str">
        <f>IF(申込一覧表!N8="","",申込一覧表!Z8)</f>
        <v/>
      </c>
      <c r="B250" t="str">
        <f>IF(A250="","",申込一覧表!AK8)</f>
        <v/>
      </c>
      <c r="C250" t="str">
        <f>IF(A250="","",申込一覧表!AO8)</f>
        <v/>
      </c>
      <c r="D250" t="str">
        <f>申込一覧表!AC8</f>
        <v/>
      </c>
      <c r="E250">
        <v>0</v>
      </c>
      <c r="F250">
        <v>0</v>
      </c>
      <c r="G250" t="str">
        <f>申込一覧表!AT8</f>
        <v>999:99.99</v>
      </c>
    </row>
    <row r="251" spans="1:7">
      <c r="A251" t="str">
        <f>IF(申込一覧表!N9="","",申込一覧表!Z9)</f>
        <v/>
      </c>
      <c r="B251" t="str">
        <f>IF(A251="","",申込一覧表!AK9)</f>
        <v/>
      </c>
      <c r="C251" t="str">
        <f>IF(A251="","",申込一覧表!AO9)</f>
        <v/>
      </c>
      <c r="D251" t="str">
        <f>申込一覧表!AC9</f>
        <v/>
      </c>
      <c r="E251">
        <v>0</v>
      </c>
      <c r="F251">
        <v>0</v>
      </c>
      <c r="G251" t="str">
        <f>申込一覧表!AT9</f>
        <v>999:99.99</v>
      </c>
    </row>
    <row r="252" spans="1:7">
      <c r="A252" t="str">
        <f>IF(申込一覧表!N10="","",申込一覧表!Z10)</f>
        <v/>
      </c>
      <c r="B252" t="str">
        <f>IF(A252="","",申込一覧表!AK10)</f>
        <v/>
      </c>
      <c r="C252" t="str">
        <f>IF(A252="","",申込一覧表!AO10)</f>
        <v/>
      </c>
      <c r="D252" t="str">
        <f>申込一覧表!AC10</f>
        <v/>
      </c>
      <c r="E252">
        <v>0</v>
      </c>
      <c r="F252">
        <v>0</v>
      </c>
      <c r="G252" t="str">
        <f>申込一覧表!AT10</f>
        <v>999:99.99</v>
      </c>
    </row>
    <row r="253" spans="1:7">
      <c r="A253" t="str">
        <f>IF(申込一覧表!N11="","",申込一覧表!Z11)</f>
        <v/>
      </c>
      <c r="B253" t="str">
        <f>IF(A253="","",申込一覧表!AK11)</f>
        <v/>
      </c>
      <c r="C253" t="str">
        <f>IF(A253="","",申込一覧表!AO11)</f>
        <v/>
      </c>
      <c r="D253" t="str">
        <f>申込一覧表!AC11</f>
        <v/>
      </c>
      <c r="E253">
        <v>0</v>
      </c>
      <c r="F253">
        <v>0</v>
      </c>
      <c r="G253" t="str">
        <f>申込一覧表!AT11</f>
        <v>999:99.99</v>
      </c>
    </row>
    <row r="254" spans="1:7">
      <c r="A254" t="str">
        <f>IF(申込一覧表!N12="","",申込一覧表!Z12)</f>
        <v/>
      </c>
      <c r="B254" t="str">
        <f>IF(A254="","",申込一覧表!AK12)</f>
        <v/>
      </c>
      <c r="C254" t="str">
        <f>IF(A254="","",申込一覧表!AO12)</f>
        <v/>
      </c>
      <c r="D254" t="str">
        <f>申込一覧表!AC12</f>
        <v/>
      </c>
      <c r="E254">
        <v>0</v>
      </c>
      <c r="F254">
        <v>0</v>
      </c>
      <c r="G254" t="str">
        <f>申込一覧表!AT12</f>
        <v>999:99.99</v>
      </c>
    </row>
    <row r="255" spans="1:7">
      <c r="A255" t="str">
        <f>IF(申込一覧表!N13="","",申込一覧表!Z13)</f>
        <v/>
      </c>
      <c r="B255" t="str">
        <f>IF(A255="","",申込一覧表!AK13)</f>
        <v/>
      </c>
      <c r="C255" t="str">
        <f>IF(A255="","",申込一覧表!AO13)</f>
        <v/>
      </c>
      <c r="D255" t="str">
        <f>申込一覧表!AC13</f>
        <v/>
      </c>
      <c r="E255">
        <v>0</v>
      </c>
      <c r="F255">
        <v>0</v>
      </c>
      <c r="G255" t="str">
        <f>申込一覧表!AT13</f>
        <v>999:99.99</v>
      </c>
    </row>
    <row r="256" spans="1:7">
      <c r="A256" t="str">
        <f>IF(申込一覧表!N14="","",申込一覧表!Z14)</f>
        <v/>
      </c>
      <c r="B256" t="str">
        <f>IF(A256="","",申込一覧表!AK14)</f>
        <v/>
      </c>
      <c r="C256" t="str">
        <f>IF(A256="","",申込一覧表!AO14)</f>
        <v/>
      </c>
      <c r="D256" t="str">
        <f>申込一覧表!AC14</f>
        <v/>
      </c>
      <c r="E256">
        <v>0</v>
      </c>
      <c r="F256">
        <v>0</v>
      </c>
      <c r="G256" t="str">
        <f>申込一覧表!AT14</f>
        <v>999:99.99</v>
      </c>
    </row>
    <row r="257" spans="1:7">
      <c r="A257" t="str">
        <f>IF(申込一覧表!N15="","",申込一覧表!Z15)</f>
        <v/>
      </c>
      <c r="B257" t="str">
        <f>IF(A257="","",申込一覧表!AK15)</f>
        <v/>
      </c>
      <c r="C257" t="str">
        <f>IF(A257="","",申込一覧表!AO15)</f>
        <v/>
      </c>
      <c r="D257" t="str">
        <f>申込一覧表!AC15</f>
        <v/>
      </c>
      <c r="E257">
        <v>0</v>
      </c>
      <c r="F257">
        <v>0</v>
      </c>
      <c r="G257" t="str">
        <f>申込一覧表!AT15</f>
        <v>999:99.99</v>
      </c>
    </row>
    <row r="258" spans="1:7">
      <c r="A258" t="str">
        <f>IF(申込一覧表!N16="","",申込一覧表!Z16)</f>
        <v/>
      </c>
      <c r="B258" t="str">
        <f>IF(A258="","",申込一覧表!AK16)</f>
        <v/>
      </c>
      <c r="C258" t="str">
        <f>IF(A258="","",申込一覧表!AO16)</f>
        <v/>
      </c>
      <c r="D258" t="str">
        <f>申込一覧表!AC16</f>
        <v/>
      </c>
      <c r="E258">
        <v>0</v>
      </c>
      <c r="F258">
        <v>0</v>
      </c>
      <c r="G258" t="str">
        <f>申込一覧表!AT16</f>
        <v>999:99.99</v>
      </c>
    </row>
    <row r="259" spans="1:7">
      <c r="A259" t="str">
        <f>IF(申込一覧表!N17="","",申込一覧表!Z17)</f>
        <v/>
      </c>
      <c r="B259" t="str">
        <f>IF(A259="","",申込一覧表!AK17)</f>
        <v/>
      </c>
      <c r="C259" t="str">
        <f>IF(A259="","",申込一覧表!AO17)</f>
        <v/>
      </c>
      <c r="D259" t="str">
        <f>申込一覧表!AC17</f>
        <v/>
      </c>
      <c r="E259">
        <v>0</v>
      </c>
      <c r="F259">
        <v>0</v>
      </c>
      <c r="G259" t="str">
        <f>申込一覧表!AT17</f>
        <v>999:99.99</v>
      </c>
    </row>
    <row r="260" spans="1:7">
      <c r="A260" t="str">
        <f>IF(申込一覧表!N18="","",申込一覧表!Z18)</f>
        <v/>
      </c>
      <c r="B260" t="str">
        <f>IF(A260="","",申込一覧表!AK18)</f>
        <v/>
      </c>
      <c r="C260" t="str">
        <f>IF(A260="","",申込一覧表!AO18)</f>
        <v/>
      </c>
      <c r="D260" t="str">
        <f>申込一覧表!AC18</f>
        <v/>
      </c>
      <c r="E260">
        <v>0</v>
      </c>
      <c r="F260">
        <v>0</v>
      </c>
      <c r="G260" t="str">
        <f>申込一覧表!AT18</f>
        <v>999:99.99</v>
      </c>
    </row>
    <row r="261" spans="1:7">
      <c r="A261" t="str">
        <f>IF(申込一覧表!N19="","",申込一覧表!Z19)</f>
        <v/>
      </c>
      <c r="B261" t="str">
        <f>IF(A261="","",申込一覧表!AK19)</f>
        <v/>
      </c>
      <c r="C261" t="str">
        <f>IF(A261="","",申込一覧表!AO19)</f>
        <v/>
      </c>
      <c r="D261" t="str">
        <f>申込一覧表!AC19</f>
        <v/>
      </c>
      <c r="E261">
        <v>0</v>
      </c>
      <c r="F261">
        <v>0</v>
      </c>
      <c r="G261" t="str">
        <f>申込一覧表!AT19</f>
        <v>999:99.99</v>
      </c>
    </row>
    <row r="262" spans="1:7">
      <c r="A262" t="str">
        <f>IF(申込一覧表!N20="","",申込一覧表!Z20)</f>
        <v/>
      </c>
      <c r="B262" t="str">
        <f>IF(A262="","",申込一覧表!AK20)</f>
        <v/>
      </c>
      <c r="C262" t="str">
        <f>IF(A262="","",申込一覧表!AO20)</f>
        <v/>
      </c>
      <c r="D262" t="str">
        <f>申込一覧表!AC20</f>
        <v/>
      </c>
      <c r="E262">
        <v>0</v>
      </c>
      <c r="F262">
        <v>0</v>
      </c>
      <c r="G262" t="str">
        <f>申込一覧表!AT20</f>
        <v>999:99.99</v>
      </c>
    </row>
    <row r="263" spans="1:7">
      <c r="A263" t="str">
        <f>IF(申込一覧表!N21="","",申込一覧表!Z21)</f>
        <v/>
      </c>
      <c r="B263" t="str">
        <f>IF(A263="","",申込一覧表!AK21)</f>
        <v/>
      </c>
      <c r="C263" t="str">
        <f>IF(A263="","",申込一覧表!AO21)</f>
        <v/>
      </c>
      <c r="D263" t="str">
        <f>申込一覧表!AC21</f>
        <v/>
      </c>
      <c r="E263">
        <v>0</v>
      </c>
      <c r="F263">
        <v>0</v>
      </c>
      <c r="G263" t="str">
        <f>申込一覧表!AT21</f>
        <v>999:99.99</v>
      </c>
    </row>
    <row r="264" spans="1:7">
      <c r="A264" t="str">
        <f>IF(申込一覧表!N22="","",申込一覧表!Z22)</f>
        <v/>
      </c>
      <c r="B264" t="str">
        <f>IF(A264="","",申込一覧表!AK22)</f>
        <v/>
      </c>
      <c r="C264" t="str">
        <f>IF(A264="","",申込一覧表!AO22)</f>
        <v/>
      </c>
      <c r="D264" t="str">
        <f>申込一覧表!AC22</f>
        <v/>
      </c>
      <c r="E264">
        <v>0</v>
      </c>
      <c r="F264">
        <v>0</v>
      </c>
      <c r="G264" t="str">
        <f>申込一覧表!AT22</f>
        <v>999:99.99</v>
      </c>
    </row>
    <row r="265" spans="1:7">
      <c r="A265" t="str">
        <f>IF(申込一覧表!N23="","",申込一覧表!Z23)</f>
        <v/>
      </c>
      <c r="B265" t="str">
        <f>IF(A265="","",申込一覧表!AK23)</f>
        <v/>
      </c>
      <c r="C265" t="str">
        <f>IF(A265="","",申込一覧表!AO23)</f>
        <v/>
      </c>
      <c r="D265" t="str">
        <f>申込一覧表!AC23</f>
        <v/>
      </c>
      <c r="E265">
        <v>0</v>
      </c>
      <c r="F265">
        <v>0</v>
      </c>
      <c r="G265" t="str">
        <f>申込一覧表!AT23</f>
        <v>999:99.99</v>
      </c>
    </row>
    <row r="266" spans="1:7">
      <c r="A266" t="str">
        <f>IF(申込一覧表!N24="","",申込一覧表!Z24)</f>
        <v/>
      </c>
      <c r="B266" t="str">
        <f>IF(A266="","",申込一覧表!AK24)</f>
        <v/>
      </c>
      <c r="C266" t="str">
        <f>IF(A266="","",申込一覧表!AO24)</f>
        <v/>
      </c>
      <c r="D266" t="str">
        <f>申込一覧表!AC24</f>
        <v/>
      </c>
      <c r="E266">
        <v>0</v>
      </c>
      <c r="F266">
        <v>0</v>
      </c>
      <c r="G266" t="str">
        <f>申込一覧表!AT24</f>
        <v>999:99.99</v>
      </c>
    </row>
    <row r="267" spans="1:7">
      <c r="A267" t="str">
        <f>IF(申込一覧表!N25="","",申込一覧表!Z25)</f>
        <v/>
      </c>
      <c r="B267" t="str">
        <f>IF(A267="","",申込一覧表!AK25)</f>
        <v/>
      </c>
      <c r="C267" t="str">
        <f>IF(A267="","",申込一覧表!AO25)</f>
        <v/>
      </c>
      <c r="D267" t="str">
        <f>申込一覧表!AC25</f>
        <v/>
      </c>
      <c r="E267">
        <v>0</v>
      </c>
      <c r="F267">
        <v>0</v>
      </c>
      <c r="G267" t="str">
        <f>申込一覧表!AT25</f>
        <v>999:99.99</v>
      </c>
    </row>
    <row r="268" spans="1:7">
      <c r="A268" t="str">
        <f>IF(申込一覧表!N26="","",申込一覧表!Z26)</f>
        <v/>
      </c>
      <c r="B268" t="str">
        <f>IF(A268="","",申込一覧表!AK26)</f>
        <v/>
      </c>
      <c r="C268" t="str">
        <f>IF(A268="","",申込一覧表!AO26)</f>
        <v/>
      </c>
      <c r="D268" t="str">
        <f>申込一覧表!AC26</f>
        <v/>
      </c>
      <c r="E268">
        <v>0</v>
      </c>
      <c r="F268">
        <v>0</v>
      </c>
      <c r="G268" t="str">
        <f>申込一覧表!AT26</f>
        <v>999:99.99</v>
      </c>
    </row>
    <row r="269" spans="1:7">
      <c r="A269" t="str">
        <f>IF(申込一覧表!N27="","",申込一覧表!Z27)</f>
        <v/>
      </c>
      <c r="B269" t="str">
        <f>IF(A269="","",申込一覧表!AK27)</f>
        <v/>
      </c>
      <c r="C269" t="str">
        <f>IF(A269="","",申込一覧表!AO27)</f>
        <v/>
      </c>
      <c r="D269" t="str">
        <f>申込一覧表!AC27</f>
        <v/>
      </c>
      <c r="E269">
        <v>0</v>
      </c>
      <c r="F269">
        <v>0</v>
      </c>
      <c r="G269" t="str">
        <f>申込一覧表!AT27</f>
        <v>999:99.99</v>
      </c>
    </row>
    <row r="270" spans="1:7">
      <c r="A270" t="str">
        <f>IF(申込一覧表!N28="","",申込一覧表!Z28)</f>
        <v/>
      </c>
      <c r="B270" t="str">
        <f>IF(A270="","",申込一覧表!AK28)</f>
        <v/>
      </c>
      <c r="C270" t="str">
        <f>IF(A270="","",申込一覧表!AO28)</f>
        <v/>
      </c>
      <c r="D270" t="str">
        <f>申込一覧表!AC28</f>
        <v/>
      </c>
      <c r="E270">
        <v>0</v>
      </c>
      <c r="F270">
        <v>0</v>
      </c>
      <c r="G270" t="str">
        <f>申込一覧表!AT28</f>
        <v>999:99.99</v>
      </c>
    </row>
    <row r="271" spans="1:7">
      <c r="A271" t="str">
        <f>IF(申込一覧表!N29="","",申込一覧表!Z29)</f>
        <v/>
      </c>
      <c r="B271" t="str">
        <f>IF(A271="","",申込一覧表!AK29)</f>
        <v/>
      </c>
      <c r="C271" t="str">
        <f>IF(A271="","",申込一覧表!AO29)</f>
        <v/>
      </c>
      <c r="D271" t="str">
        <f>申込一覧表!AC29</f>
        <v/>
      </c>
      <c r="E271">
        <v>0</v>
      </c>
      <c r="F271">
        <v>0</v>
      </c>
      <c r="G271" t="str">
        <f>申込一覧表!AT29</f>
        <v>999:99.99</v>
      </c>
    </row>
    <row r="272" spans="1:7">
      <c r="A272" t="str">
        <f>IF(申込一覧表!N30="","",申込一覧表!Z30)</f>
        <v/>
      </c>
      <c r="B272" t="str">
        <f>IF(A272="","",申込一覧表!AK30)</f>
        <v/>
      </c>
      <c r="C272" t="str">
        <f>IF(A272="","",申込一覧表!AO30)</f>
        <v/>
      </c>
      <c r="D272" t="str">
        <f>申込一覧表!AC30</f>
        <v/>
      </c>
      <c r="E272">
        <v>0</v>
      </c>
      <c r="F272">
        <v>0</v>
      </c>
      <c r="G272" t="str">
        <f>申込一覧表!AT30</f>
        <v>999:99.99</v>
      </c>
    </row>
    <row r="273" spans="1:7">
      <c r="A273" t="str">
        <f>IF(申込一覧表!N31="","",申込一覧表!Z31)</f>
        <v/>
      </c>
      <c r="B273" t="str">
        <f>IF(A273="","",申込一覧表!AK31)</f>
        <v/>
      </c>
      <c r="C273" t="str">
        <f>IF(A273="","",申込一覧表!AO31)</f>
        <v/>
      </c>
      <c r="D273" t="str">
        <f>申込一覧表!AC31</f>
        <v/>
      </c>
      <c r="E273">
        <v>0</v>
      </c>
      <c r="F273">
        <v>0</v>
      </c>
      <c r="G273" t="str">
        <f>申込一覧表!AT31</f>
        <v>999:99.99</v>
      </c>
    </row>
    <row r="274" spans="1:7">
      <c r="A274" t="str">
        <f>IF(申込一覧表!N32="","",申込一覧表!Z32)</f>
        <v/>
      </c>
      <c r="B274" t="str">
        <f>IF(A274="","",申込一覧表!AK32)</f>
        <v/>
      </c>
      <c r="C274" t="str">
        <f>IF(A274="","",申込一覧表!AO32)</f>
        <v/>
      </c>
      <c r="D274" t="str">
        <f>申込一覧表!AC32</f>
        <v/>
      </c>
      <c r="E274">
        <v>0</v>
      </c>
      <c r="F274">
        <v>0</v>
      </c>
      <c r="G274" t="str">
        <f>申込一覧表!AT32</f>
        <v>999:99.99</v>
      </c>
    </row>
    <row r="275" spans="1:7">
      <c r="A275" t="str">
        <f>IF(申込一覧表!N33="","",申込一覧表!Z33)</f>
        <v/>
      </c>
      <c r="B275" t="str">
        <f>IF(A275="","",申込一覧表!AK33)</f>
        <v/>
      </c>
      <c r="C275" t="str">
        <f>IF(A275="","",申込一覧表!AO33)</f>
        <v/>
      </c>
      <c r="D275" t="str">
        <f>申込一覧表!AC33</f>
        <v/>
      </c>
      <c r="E275">
        <v>0</v>
      </c>
      <c r="F275">
        <v>0</v>
      </c>
      <c r="G275" t="str">
        <f>申込一覧表!AT33</f>
        <v>999:99.99</v>
      </c>
    </row>
    <row r="276" spans="1:7">
      <c r="A276" t="str">
        <f>IF(申込一覧表!N34="","",申込一覧表!Z34)</f>
        <v/>
      </c>
      <c r="B276" t="str">
        <f>IF(A276="","",申込一覧表!AK34)</f>
        <v/>
      </c>
      <c r="C276" t="str">
        <f>IF(A276="","",申込一覧表!AO34)</f>
        <v/>
      </c>
      <c r="D276" t="str">
        <f>申込一覧表!AC34</f>
        <v/>
      </c>
      <c r="E276">
        <v>0</v>
      </c>
      <c r="F276">
        <v>0</v>
      </c>
      <c r="G276" t="str">
        <f>申込一覧表!AT34</f>
        <v>999:99.99</v>
      </c>
    </row>
    <row r="277" spans="1:7">
      <c r="A277" t="str">
        <f>IF(申込一覧表!N35="","",申込一覧表!Z35)</f>
        <v/>
      </c>
      <c r="B277" t="str">
        <f>IF(A277="","",申込一覧表!AK35)</f>
        <v/>
      </c>
      <c r="C277" t="str">
        <f>IF(A277="","",申込一覧表!AO35)</f>
        <v/>
      </c>
      <c r="D277" t="str">
        <f>申込一覧表!AC35</f>
        <v/>
      </c>
      <c r="E277">
        <v>0</v>
      </c>
      <c r="F277">
        <v>0</v>
      </c>
      <c r="G277" t="str">
        <f>申込一覧表!AT35</f>
        <v>999:99.99</v>
      </c>
    </row>
    <row r="278" spans="1:7">
      <c r="A278" t="str">
        <f>IF(申込一覧表!N36="","",申込一覧表!Z36)</f>
        <v/>
      </c>
      <c r="B278" t="str">
        <f>IF(A278="","",申込一覧表!AK36)</f>
        <v/>
      </c>
      <c r="C278" t="str">
        <f>IF(A278="","",申込一覧表!AO36)</f>
        <v/>
      </c>
      <c r="D278" t="str">
        <f>申込一覧表!AC36</f>
        <v/>
      </c>
      <c r="E278">
        <v>0</v>
      </c>
      <c r="F278">
        <v>0</v>
      </c>
      <c r="G278" t="str">
        <f>申込一覧表!AT36</f>
        <v>999:99.99</v>
      </c>
    </row>
    <row r="279" spans="1:7">
      <c r="A279" t="str">
        <f>IF(申込一覧表!N37="","",申込一覧表!Z37)</f>
        <v/>
      </c>
      <c r="B279" t="str">
        <f>IF(A279="","",申込一覧表!AK37)</f>
        <v/>
      </c>
      <c r="C279" t="str">
        <f>IF(A279="","",申込一覧表!AO37)</f>
        <v/>
      </c>
      <c r="D279" t="str">
        <f>申込一覧表!AC37</f>
        <v/>
      </c>
      <c r="E279">
        <v>0</v>
      </c>
      <c r="F279">
        <v>0</v>
      </c>
      <c r="G279" t="str">
        <f>申込一覧表!AT37</f>
        <v>999:99.99</v>
      </c>
    </row>
    <row r="280" spans="1:7">
      <c r="A280" t="str">
        <f>IF(申込一覧表!N38="","",申込一覧表!Z38)</f>
        <v/>
      </c>
      <c r="B280" t="str">
        <f>IF(A280="","",申込一覧表!AK38)</f>
        <v/>
      </c>
      <c r="C280" t="str">
        <f>IF(A280="","",申込一覧表!AO38)</f>
        <v/>
      </c>
      <c r="D280" t="str">
        <f>申込一覧表!AC38</f>
        <v/>
      </c>
      <c r="E280">
        <v>0</v>
      </c>
      <c r="F280">
        <v>0</v>
      </c>
      <c r="G280" t="str">
        <f>申込一覧表!AT38</f>
        <v>999:99.99</v>
      </c>
    </row>
    <row r="281" spans="1:7">
      <c r="A281" t="str">
        <f>IF(申込一覧表!N39="","",申込一覧表!Z39)</f>
        <v/>
      </c>
      <c r="B281" t="str">
        <f>IF(A281="","",申込一覧表!AK39)</f>
        <v/>
      </c>
      <c r="C281" t="str">
        <f>IF(A281="","",申込一覧表!AO39)</f>
        <v/>
      </c>
      <c r="D281" t="str">
        <f>申込一覧表!AC39</f>
        <v/>
      </c>
      <c r="E281">
        <v>0</v>
      </c>
      <c r="F281">
        <v>0</v>
      </c>
      <c r="G281" t="str">
        <f>申込一覧表!AT39</f>
        <v>999:99.99</v>
      </c>
    </row>
    <row r="282" spans="1:7">
      <c r="A282" t="str">
        <f>IF(申込一覧表!N40="","",申込一覧表!Z40)</f>
        <v/>
      </c>
      <c r="B282" t="str">
        <f>IF(A282="","",申込一覧表!AK40)</f>
        <v/>
      </c>
      <c r="C282" t="str">
        <f>IF(A282="","",申込一覧表!AO40)</f>
        <v/>
      </c>
      <c r="D282" t="str">
        <f>申込一覧表!AC40</f>
        <v/>
      </c>
      <c r="E282">
        <v>0</v>
      </c>
      <c r="F282">
        <v>0</v>
      </c>
      <c r="G282" t="str">
        <f>申込一覧表!AT40</f>
        <v>999:99.99</v>
      </c>
    </row>
    <row r="283" spans="1:7">
      <c r="A283" t="str">
        <f>IF(申込一覧表!N41="","",申込一覧表!Z41)</f>
        <v/>
      </c>
      <c r="B283" t="str">
        <f>IF(A283="","",申込一覧表!AK41)</f>
        <v/>
      </c>
      <c r="C283" t="str">
        <f>IF(A283="","",申込一覧表!AO41)</f>
        <v/>
      </c>
      <c r="D283" t="str">
        <f>申込一覧表!AC41</f>
        <v/>
      </c>
      <c r="E283">
        <v>0</v>
      </c>
      <c r="F283">
        <v>0</v>
      </c>
      <c r="G283" t="str">
        <f>申込一覧表!AT41</f>
        <v>999:99.99</v>
      </c>
    </row>
    <row r="284" spans="1:7">
      <c r="A284" t="str">
        <f>IF(申込一覧表!N42="","",申込一覧表!Z42)</f>
        <v/>
      </c>
      <c r="B284" t="str">
        <f>IF(A284="","",申込一覧表!AK42)</f>
        <v/>
      </c>
      <c r="C284" t="str">
        <f>IF(A284="","",申込一覧表!AO42)</f>
        <v/>
      </c>
      <c r="D284" t="str">
        <f>申込一覧表!AC42</f>
        <v/>
      </c>
      <c r="E284">
        <v>0</v>
      </c>
      <c r="F284">
        <v>0</v>
      </c>
      <c r="G284" t="str">
        <f>申込一覧表!AT42</f>
        <v>999:99.99</v>
      </c>
    </row>
    <row r="285" spans="1:7">
      <c r="A285" t="str">
        <f>IF(申込一覧表!N43="","",申込一覧表!Z43)</f>
        <v/>
      </c>
      <c r="B285" t="str">
        <f>IF(A285="","",申込一覧表!AK43)</f>
        <v/>
      </c>
      <c r="C285" t="str">
        <f>IF(A285="","",申込一覧表!AO43)</f>
        <v/>
      </c>
      <c r="D285" t="str">
        <f>申込一覧表!AC43</f>
        <v/>
      </c>
      <c r="E285">
        <v>0</v>
      </c>
      <c r="F285">
        <v>0</v>
      </c>
      <c r="G285" t="str">
        <f>申込一覧表!AT43</f>
        <v>999:99.99</v>
      </c>
    </row>
    <row r="286" spans="1:7">
      <c r="A286" t="str">
        <f>IF(申込一覧表!N44="","",申込一覧表!Z44)</f>
        <v/>
      </c>
      <c r="B286" t="str">
        <f>IF(A286="","",申込一覧表!AK44)</f>
        <v/>
      </c>
      <c r="C286" t="str">
        <f>IF(A286="","",申込一覧表!AO44)</f>
        <v/>
      </c>
      <c r="D286" t="str">
        <f>申込一覧表!AC44</f>
        <v/>
      </c>
      <c r="E286">
        <v>0</v>
      </c>
      <c r="F286">
        <v>0</v>
      </c>
      <c r="G286" t="str">
        <f>申込一覧表!AT44</f>
        <v>999:99.99</v>
      </c>
    </row>
    <row r="287" spans="1:7">
      <c r="A287" s="118" t="str">
        <f>IF(申込一覧表!N45="","",申込一覧表!Z45)</f>
        <v/>
      </c>
      <c r="B287" s="118" t="str">
        <f>IF(A287="","",申込一覧表!AK45)</f>
        <v/>
      </c>
      <c r="C287" s="118" t="str">
        <f>IF(A287="","",申込一覧表!AO45)</f>
        <v/>
      </c>
      <c r="D287" s="118" t="str">
        <f>申込一覧表!AC45</f>
        <v/>
      </c>
      <c r="E287" s="118">
        <v>0</v>
      </c>
      <c r="F287" s="118">
        <v>0</v>
      </c>
      <c r="G287" s="118" t="str">
        <f>申込一覧表!AT45</f>
        <v>999:99.99</v>
      </c>
    </row>
    <row r="289" spans="1:7">
      <c r="A289" s="118"/>
      <c r="B289" s="118"/>
      <c r="C289" s="118"/>
      <c r="D289" s="118"/>
      <c r="E289" s="118"/>
      <c r="F289" s="118"/>
      <c r="G289" s="118"/>
    </row>
    <row r="290" spans="1:7">
      <c r="A290" t="str">
        <f>IF(申込一覧表!N48="","",申込一覧表!Z48)</f>
        <v/>
      </c>
      <c r="B290" t="str">
        <f>IF(A290="","",申込一覧表!AK48)</f>
        <v/>
      </c>
      <c r="C290" t="str">
        <f>IF(A290="","",申込一覧表!AO48)</f>
        <v/>
      </c>
      <c r="D290" t="str">
        <f>申込一覧表!AC48</f>
        <v/>
      </c>
      <c r="E290">
        <v>0</v>
      </c>
      <c r="F290">
        <v>5</v>
      </c>
      <c r="G290" t="str">
        <f>申込一覧表!AT48</f>
        <v>999:99.99</v>
      </c>
    </row>
    <row r="291" spans="1:7">
      <c r="A291" t="str">
        <f>IF(申込一覧表!N49="","",申込一覧表!Z49)</f>
        <v/>
      </c>
      <c r="B291" t="str">
        <f>IF(A291="","",申込一覧表!AK49)</f>
        <v/>
      </c>
      <c r="C291" t="str">
        <f>IF(A291="","",申込一覧表!AO49)</f>
        <v/>
      </c>
      <c r="D291" t="str">
        <f>申込一覧表!AC49</f>
        <v/>
      </c>
      <c r="E291">
        <v>0</v>
      </c>
      <c r="F291">
        <v>5</v>
      </c>
      <c r="G291" t="str">
        <f>申込一覧表!AT49</f>
        <v>999:99.99</v>
      </c>
    </row>
    <row r="292" spans="1:7">
      <c r="A292" t="str">
        <f>IF(申込一覧表!N50="","",申込一覧表!Z50)</f>
        <v/>
      </c>
      <c r="B292" t="str">
        <f>IF(A292="","",申込一覧表!AK50)</f>
        <v/>
      </c>
      <c r="C292" t="str">
        <f>IF(A292="","",申込一覧表!AO50)</f>
        <v/>
      </c>
      <c r="D292" t="str">
        <f>申込一覧表!AC50</f>
        <v/>
      </c>
      <c r="E292">
        <v>0</v>
      </c>
      <c r="F292">
        <v>5</v>
      </c>
      <c r="G292" t="str">
        <f>申込一覧表!AT50</f>
        <v>999:99.99</v>
      </c>
    </row>
    <row r="293" spans="1:7">
      <c r="A293" t="str">
        <f>IF(申込一覧表!N51="","",申込一覧表!Z51)</f>
        <v/>
      </c>
      <c r="B293" t="str">
        <f>IF(A293="","",申込一覧表!AK51)</f>
        <v/>
      </c>
      <c r="C293" t="str">
        <f>IF(A293="","",申込一覧表!AO51)</f>
        <v/>
      </c>
      <c r="D293" t="str">
        <f>申込一覧表!AC51</f>
        <v/>
      </c>
      <c r="E293">
        <v>0</v>
      </c>
      <c r="F293">
        <v>5</v>
      </c>
      <c r="G293" t="str">
        <f>申込一覧表!AT51</f>
        <v>999:99.99</v>
      </c>
    </row>
    <row r="294" spans="1:7">
      <c r="A294" t="str">
        <f>IF(申込一覧表!N52="","",申込一覧表!Z52)</f>
        <v/>
      </c>
      <c r="B294" t="str">
        <f>IF(A294="","",申込一覧表!AK52)</f>
        <v/>
      </c>
      <c r="C294" t="str">
        <f>IF(A294="","",申込一覧表!AO52)</f>
        <v/>
      </c>
      <c r="D294" t="str">
        <f>申込一覧表!AC52</f>
        <v/>
      </c>
      <c r="E294">
        <v>0</v>
      </c>
      <c r="F294">
        <v>5</v>
      </c>
      <c r="G294" t="str">
        <f>申込一覧表!AT52</f>
        <v>999:99.99</v>
      </c>
    </row>
    <row r="295" spans="1:7">
      <c r="A295" t="str">
        <f>IF(申込一覧表!N53="","",申込一覧表!Z53)</f>
        <v/>
      </c>
      <c r="B295" t="str">
        <f>IF(A295="","",申込一覧表!AK53)</f>
        <v/>
      </c>
      <c r="C295" t="str">
        <f>IF(A295="","",申込一覧表!AO53)</f>
        <v/>
      </c>
      <c r="D295" t="str">
        <f>申込一覧表!AC53</f>
        <v/>
      </c>
      <c r="E295">
        <v>0</v>
      </c>
      <c r="F295">
        <v>5</v>
      </c>
      <c r="G295" t="str">
        <f>申込一覧表!AT53</f>
        <v>999:99.99</v>
      </c>
    </row>
    <row r="296" spans="1:7">
      <c r="A296" t="str">
        <f>IF(申込一覧表!N54="","",申込一覧表!Z54)</f>
        <v/>
      </c>
      <c r="B296" t="str">
        <f>IF(A296="","",申込一覧表!AK54)</f>
        <v/>
      </c>
      <c r="C296" t="str">
        <f>IF(A296="","",申込一覧表!AO54)</f>
        <v/>
      </c>
      <c r="D296" t="str">
        <f>申込一覧表!AC54</f>
        <v/>
      </c>
      <c r="E296">
        <v>0</v>
      </c>
      <c r="F296">
        <v>5</v>
      </c>
      <c r="G296" t="str">
        <f>申込一覧表!AT54</f>
        <v>999:99.99</v>
      </c>
    </row>
    <row r="297" spans="1:7">
      <c r="A297" t="str">
        <f>IF(申込一覧表!N55="","",申込一覧表!Z55)</f>
        <v/>
      </c>
      <c r="B297" t="str">
        <f>IF(A297="","",申込一覧表!AK55)</f>
        <v/>
      </c>
      <c r="C297" t="str">
        <f>IF(A297="","",申込一覧表!AO55)</f>
        <v/>
      </c>
      <c r="D297" t="str">
        <f>申込一覧表!AC55</f>
        <v/>
      </c>
      <c r="E297">
        <v>0</v>
      </c>
      <c r="F297">
        <v>5</v>
      </c>
      <c r="G297" t="str">
        <f>申込一覧表!AT55</f>
        <v>999:99.99</v>
      </c>
    </row>
    <row r="298" spans="1:7">
      <c r="A298" t="str">
        <f>IF(申込一覧表!N56="","",申込一覧表!Z56)</f>
        <v/>
      </c>
      <c r="B298" t="str">
        <f>IF(A298="","",申込一覧表!AK56)</f>
        <v/>
      </c>
      <c r="C298" t="str">
        <f>IF(A298="","",申込一覧表!AO56)</f>
        <v/>
      </c>
      <c r="D298" t="str">
        <f>申込一覧表!AC56</f>
        <v/>
      </c>
      <c r="E298">
        <v>0</v>
      </c>
      <c r="F298">
        <v>5</v>
      </c>
      <c r="G298" t="str">
        <f>申込一覧表!AT56</f>
        <v>999:99.99</v>
      </c>
    </row>
    <row r="299" spans="1:7">
      <c r="A299" t="str">
        <f>IF(申込一覧表!N57="","",申込一覧表!Z57)</f>
        <v/>
      </c>
      <c r="B299" t="str">
        <f>IF(A299="","",申込一覧表!AK57)</f>
        <v/>
      </c>
      <c r="C299" t="str">
        <f>IF(A299="","",申込一覧表!AO57)</f>
        <v/>
      </c>
      <c r="D299" t="str">
        <f>申込一覧表!AC57</f>
        <v/>
      </c>
      <c r="E299">
        <v>0</v>
      </c>
      <c r="F299">
        <v>5</v>
      </c>
      <c r="G299" t="str">
        <f>申込一覧表!AT57</f>
        <v>999:99.99</v>
      </c>
    </row>
    <row r="300" spans="1:7">
      <c r="A300" t="str">
        <f>IF(申込一覧表!N58="","",申込一覧表!Z58)</f>
        <v/>
      </c>
      <c r="B300" t="str">
        <f>IF(A300="","",申込一覧表!AK58)</f>
        <v/>
      </c>
      <c r="C300" t="str">
        <f>IF(A300="","",申込一覧表!AO58)</f>
        <v/>
      </c>
      <c r="D300" t="str">
        <f>申込一覧表!AC58</f>
        <v/>
      </c>
      <c r="E300">
        <v>0</v>
      </c>
      <c r="F300">
        <v>5</v>
      </c>
      <c r="G300" t="str">
        <f>申込一覧表!AT58</f>
        <v>999:99.99</v>
      </c>
    </row>
    <row r="301" spans="1:7">
      <c r="A301" t="str">
        <f>IF(申込一覧表!N59="","",申込一覧表!Z59)</f>
        <v/>
      </c>
      <c r="B301" t="str">
        <f>IF(A301="","",申込一覧表!AK59)</f>
        <v/>
      </c>
      <c r="C301" t="str">
        <f>IF(A301="","",申込一覧表!AO59)</f>
        <v/>
      </c>
      <c r="D301" t="str">
        <f>申込一覧表!AC59</f>
        <v/>
      </c>
      <c r="E301">
        <v>0</v>
      </c>
      <c r="F301">
        <v>5</v>
      </c>
      <c r="G301" t="str">
        <f>申込一覧表!AT59</f>
        <v>999:99.99</v>
      </c>
    </row>
    <row r="302" spans="1:7">
      <c r="A302" t="str">
        <f>IF(申込一覧表!N60="","",申込一覧表!Z60)</f>
        <v/>
      </c>
      <c r="B302" t="str">
        <f>IF(A302="","",申込一覧表!AK60)</f>
        <v/>
      </c>
      <c r="C302" t="str">
        <f>IF(A302="","",申込一覧表!AO60)</f>
        <v/>
      </c>
      <c r="D302" t="str">
        <f>申込一覧表!AC60</f>
        <v/>
      </c>
      <c r="E302">
        <v>0</v>
      </c>
      <c r="F302">
        <v>5</v>
      </c>
      <c r="G302" t="str">
        <f>申込一覧表!AT60</f>
        <v>999:99.99</v>
      </c>
    </row>
    <row r="303" spans="1:7">
      <c r="A303" t="str">
        <f>IF(申込一覧表!N61="","",申込一覧表!Z61)</f>
        <v/>
      </c>
      <c r="B303" t="str">
        <f>IF(A303="","",申込一覧表!AK61)</f>
        <v/>
      </c>
      <c r="C303" t="str">
        <f>IF(A303="","",申込一覧表!AO61)</f>
        <v/>
      </c>
      <c r="D303" t="str">
        <f>申込一覧表!AC61</f>
        <v/>
      </c>
      <c r="E303">
        <v>0</v>
      </c>
      <c r="F303">
        <v>5</v>
      </c>
      <c r="G303" t="str">
        <f>申込一覧表!AT61</f>
        <v>999:99.99</v>
      </c>
    </row>
    <row r="304" spans="1:7">
      <c r="A304" t="str">
        <f>IF(申込一覧表!N62="","",申込一覧表!Z62)</f>
        <v/>
      </c>
      <c r="B304" t="str">
        <f>IF(A304="","",申込一覧表!AK62)</f>
        <v/>
      </c>
      <c r="C304" t="str">
        <f>IF(A304="","",申込一覧表!AO62)</f>
        <v/>
      </c>
      <c r="D304" t="str">
        <f>申込一覧表!AC62</f>
        <v/>
      </c>
      <c r="E304">
        <v>0</v>
      </c>
      <c r="F304">
        <v>5</v>
      </c>
      <c r="G304" t="str">
        <f>申込一覧表!AT62</f>
        <v>999:99.99</v>
      </c>
    </row>
    <row r="305" spans="1:7">
      <c r="A305" t="str">
        <f>IF(申込一覧表!N63="","",申込一覧表!Z63)</f>
        <v/>
      </c>
      <c r="B305" t="str">
        <f>IF(A305="","",申込一覧表!AK63)</f>
        <v/>
      </c>
      <c r="C305" t="str">
        <f>IF(A305="","",申込一覧表!AO63)</f>
        <v/>
      </c>
      <c r="D305" t="str">
        <f>申込一覧表!AC63</f>
        <v/>
      </c>
      <c r="E305">
        <v>0</v>
      </c>
      <c r="F305">
        <v>5</v>
      </c>
      <c r="G305" t="str">
        <f>申込一覧表!AT63</f>
        <v>999:99.99</v>
      </c>
    </row>
    <row r="306" spans="1:7">
      <c r="A306" t="str">
        <f>IF(申込一覧表!N64="","",申込一覧表!Z64)</f>
        <v/>
      </c>
      <c r="B306" t="str">
        <f>IF(A306="","",申込一覧表!AK64)</f>
        <v/>
      </c>
      <c r="C306" t="str">
        <f>IF(A306="","",申込一覧表!AO64)</f>
        <v/>
      </c>
      <c r="D306" t="str">
        <f>申込一覧表!AC64</f>
        <v/>
      </c>
      <c r="E306">
        <v>0</v>
      </c>
      <c r="F306">
        <v>5</v>
      </c>
      <c r="G306" t="str">
        <f>申込一覧表!AT64</f>
        <v>999:99.99</v>
      </c>
    </row>
    <row r="307" spans="1:7">
      <c r="A307" t="str">
        <f>IF(申込一覧表!N65="","",申込一覧表!Z65)</f>
        <v/>
      </c>
      <c r="B307" t="str">
        <f>IF(A307="","",申込一覧表!AK65)</f>
        <v/>
      </c>
      <c r="C307" t="str">
        <f>IF(A307="","",申込一覧表!AO65)</f>
        <v/>
      </c>
      <c r="D307" t="str">
        <f>申込一覧表!AC65</f>
        <v/>
      </c>
      <c r="E307">
        <v>0</v>
      </c>
      <c r="F307">
        <v>5</v>
      </c>
      <c r="G307" t="str">
        <f>申込一覧表!AT65</f>
        <v>999:99.99</v>
      </c>
    </row>
    <row r="308" spans="1:7">
      <c r="A308" t="str">
        <f>IF(申込一覧表!N66="","",申込一覧表!Z66)</f>
        <v/>
      </c>
      <c r="B308" t="str">
        <f>IF(A308="","",申込一覧表!AK66)</f>
        <v/>
      </c>
      <c r="C308" t="str">
        <f>IF(A308="","",申込一覧表!AO66)</f>
        <v/>
      </c>
      <c r="D308" t="str">
        <f>申込一覧表!AC66</f>
        <v/>
      </c>
      <c r="E308">
        <v>0</v>
      </c>
      <c r="F308">
        <v>5</v>
      </c>
      <c r="G308" t="str">
        <f>申込一覧表!AT66</f>
        <v>999:99.99</v>
      </c>
    </row>
    <row r="309" spans="1:7">
      <c r="A309" t="str">
        <f>IF(申込一覧表!N67="","",申込一覧表!Z67)</f>
        <v/>
      </c>
      <c r="B309" t="str">
        <f>IF(A309="","",申込一覧表!AK67)</f>
        <v/>
      </c>
      <c r="C309" t="str">
        <f>IF(A309="","",申込一覧表!AO67)</f>
        <v/>
      </c>
      <c r="D309" t="str">
        <f>申込一覧表!AC67</f>
        <v/>
      </c>
      <c r="E309">
        <v>0</v>
      </c>
      <c r="F309">
        <v>5</v>
      </c>
      <c r="G309" t="str">
        <f>申込一覧表!AT67</f>
        <v>999:99.99</v>
      </c>
    </row>
    <row r="310" spans="1:7">
      <c r="A310" t="str">
        <f>IF(申込一覧表!N68="","",申込一覧表!Z68)</f>
        <v/>
      </c>
      <c r="B310" t="str">
        <f>IF(A310="","",申込一覧表!AK68)</f>
        <v/>
      </c>
      <c r="C310" t="str">
        <f>IF(A310="","",申込一覧表!AO68)</f>
        <v/>
      </c>
      <c r="D310" t="str">
        <f>申込一覧表!AC68</f>
        <v/>
      </c>
      <c r="E310">
        <v>0</v>
      </c>
      <c r="F310">
        <v>5</v>
      </c>
      <c r="G310" t="str">
        <f>申込一覧表!AT68</f>
        <v>999:99.99</v>
      </c>
    </row>
    <row r="311" spans="1:7">
      <c r="A311" t="str">
        <f>IF(申込一覧表!N69="","",申込一覧表!Z69)</f>
        <v/>
      </c>
      <c r="B311" t="str">
        <f>IF(A311="","",申込一覧表!AK69)</f>
        <v/>
      </c>
      <c r="C311" t="str">
        <f>IF(A311="","",申込一覧表!AO69)</f>
        <v/>
      </c>
      <c r="D311" t="str">
        <f>申込一覧表!AC69</f>
        <v/>
      </c>
      <c r="E311">
        <v>0</v>
      </c>
      <c r="F311">
        <v>5</v>
      </c>
      <c r="G311" t="str">
        <f>申込一覧表!AT69</f>
        <v>999:99.99</v>
      </c>
    </row>
    <row r="312" spans="1:7">
      <c r="A312" t="str">
        <f>IF(申込一覧表!N70="","",申込一覧表!Z70)</f>
        <v/>
      </c>
      <c r="B312" t="str">
        <f>IF(A312="","",申込一覧表!AK70)</f>
        <v/>
      </c>
      <c r="C312" t="str">
        <f>IF(A312="","",申込一覧表!AO70)</f>
        <v/>
      </c>
      <c r="D312" t="str">
        <f>申込一覧表!AC70</f>
        <v/>
      </c>
      <c r="E312">
        <v>0</v>
      </c>
      <c r="F312">
        <v>5</v>
      </c>
      <c r="G312" t="str">
        <f>申込一覧表!AT70</f>
        <v>999:99.99</v>
      </c>
    </row>
    <row r="313" spans="1:7">
      <c r="A313" t="str">
        <f>IF(申込一覧表!N71="","",申込一覧表!Z71)</f>
        <v/>
      </c>
      <c r="B313" t="str">
        <f>IF(A313="","",申込一覧表!AK71)</f>
        <v/>
      </c>
      <c r="C313" t="str">
        <f>IF(A313="","",申込一覧表!AO71)</f>
        <v/>
      </c>
      <c r="D313" t="str">
        <f>申込一覧表!AC71</f>
        <v/>
      </c>
      <c r="E313">
        <v>0</v>
      </c>
      <c r="F313">
        <v>5</v>
      </c>
      <c r="G313" t="str">
        <f>申込一覧表!AT71</f>
        <v>999:99.99</v>
      </c>
    </row>
    <row r="314" spans="1:7">
      <c r="A314" t="str">
        <f>IF(申込一覧表!N72="","",申込一覧表!Z72)</f>
        <v/>
      </c>
      <c r="B314" t="str">
        <f>IF(A314="","",申込一覧表!AK72)</f>
        <v/>
      </c>
      <c r="C314" t="str">
        <f>IF(A314="","",申込一覧表!AO72)</f>
        <v/>
      </c>
      <c r="D314" t="str">
        <f>申込一覧表!AC72</f>
        <v/>
      </c>
      <c r="E314">
        <v>0</v>
      </c>
      <c r="F314">
        <v>5</v>
      </c>
      <c r="G314" t="str">
        <f>申込一覧表!AT72</f>
        <v>999:99.99</v>
      </c>
    </row>
    <row r="315" spans="1:7">
      <c r="A315" t="str">
        <f>IF(申込一覧表!N73="","",申込一覧表!Z73)</f>
        <v/>
      </c>
      <c r="B315" t="str">
        <f>IF(A315="","",申込一覧表!AK73)</f>
        <v/>
      </c>
      <c r="C315" t="str">
        <f>IF(A315="","",申込一覧表!AO73)</f>
        <v/>
      </c>
      <c r="D315" t="str">
        <f>申込一覧表!AC73</f>
        <v/>
      </c>
      <c r="E315">
        <v>0</v>
      </c>
      <c r="F315">
        <v>5</v>
      </c>
      <c r="G315" t="str">
        <f>申込一覧表!AT73</f>
        <v>999:99.99</v>
      </c>
    </row>
    <row r="316" spans="1:7">
      <c r="A316" t="str">
        <f>IF(申込一覧表!N74="","",申込一覧表!Z74)</f>
        <v/>
      </c>
      <c r="B316" t="str">
        <f>IF(A316="","",申込一覧表!AK74)</f>
        <v/>
      </c>
      <c r="C316" t="str">
        <f>IF(A316="","",申込一覧表!AO74)</f>
        <v/>
      </c>
      <c r="D316" t="str">
        <f>申込一覧表!AC74</f>
        <v/>
      </c>
      <c r="E316">
        <v>0</v>
      </c>
      <c r="F316">
        <v>5</v>
      </c>
      <c r="G316" t="str">
        <f>申込一覧表!AT74</f>
        <v>999:99.99</v>
      </c>
    </row>
    <row r="317" spans="1:7">
      <c r="A317" t="str">
        <f>IF(申込一覧表!N75="","",申込一覧表!Z75)</f>
        <v/>
      </c>
      <c r="B317" t="str">
        <f>IF(A317="","",申込一覧表!AK75)</f>
        <v/>
      </c>
      <c r="C317" t="str">
        <f>IF(A317="","",申込一覧表!AO75)</f>
        <v/>
      </c>
      <c r="D317" t="str">
        <f>申込一覧表!AC75</f>
        <v/>
      </c>
      <c r="E317">
        <v>0</v>
      </c>
      <c r="F317">
        <v>5</v>
      </c>
      <c r="G317" t="str">
        <f>申込一覧表!AT75</f>
        <v>999:99.99</v>
      </c>
    </row>
    <row r="318" spans="1:7">
      <c r="A318" t="str">
        <f>IF(申込一覧表!N76="","",申込一覧表!Z76)</f>
        <v/>
      </c>
      <c r="B318" t="str">
        <f>IF(A318="","",申込一覧表!AK76)</f>
        <v/>
      </c>
      <c r="C318" t="str">
        <f>IF(A318="","",申込一覧表!AO76)</f>
        <v/>
      </c>
      <c r="D318" t="str">
        <f>申込一覧表!AC76</f>
        <v/>
      </c>
      <c r="E318">
        <v>0</v>
      </c>
      <c r="F318">
        <v>5</v>
      </c>
      <c r="G318" t="str">
        <f>申込一覧表!AT76</f>
        <v>999:99.99</v>
      </c>
    </row>
    <row r="319" spans="1:7">
      <c r="A319" t="str">
        <f>IF(申込一覧表!N77="","",申込一覧表!Z77)</f>
        <v/>
      </c>
      <c r="B319" t="str">
        <f>IF(A319="","",申込一覧表!AK77)</f>
        <v/>
      </c>
      <c r="C319" t="str">
        <f>IF(A319="","",申込一覧表!AO77)</f>
        <v/>
      </c>
      <c r="D319" t="str">
        <f>申込一覧表!AC77</f>
        <v/>
      </c>
      <c r="E319">
        <v>0</v>
      </c>
      <c r="F319">
        <v>5</v>
      </c>
      <c r="G319" t="str">
        <f>申込一覧表!AT77</f>
        <v>999:99.99</v>
      </c>
    </row>
    <row r="320" spans="1:7">
      <c r="A320" t="str">
        <f>IF(申込一覧表!N78="","",申込一覧表!Z78)</f>
        <v/>
      </c>
      <c r="B320" t="str">
        <f>IF(A320="","",申込一覧表!AK78)</f>
        <v/>
      </c>
      <c r="C320" t="str">
        <f>IF(A320="","",申込一覧表!AO78)</f>
        <v/>
      </c>
      <c r="D320" t="str">
        <f>申込一覧表!AC78</f>
        <v/>
      </c>
      <c r="E320">
        <v>0</v>
      </c>
      <c r="F320">
        <v>5</v>
      </c>
      <c r="G320" t="str">
        <f>申込一覧表!AT78</f>
        <v>999:99.99</v>
      </c>
    </row>
    <row r="321" spans="1:7">
      <c r="A321" t="str">
        <f>IF(申込一覧表!N79="","",申込一覧表!Z79)</f>
        <v/>
      </c>
      <c r="B321" t="str">
        <f>IF(A321="","",申込一覧表!AK79)</f>
        <v/>
      </c>
      <c r="C321" t="str">
        <f>IF(A321="","",申込一覧表!AO79)</f>
        <v/>
      </c>
      <c r="D321" t="str">
        <f>申込一覧表!AC79</f>
        <v/>
      </c>
      <c r="E321">
        <v>0</v>
      </c>
      <c r="F321">
        <v>5</v>
      </c>
      <c r="G321" t="str">
        <f>申込一覧表!AT79</f>
        <v>999:99.99</v>
      </c>
    </row>
    <row r="322" spans="1:7">
      <c r="A322" t="str">
        <f>IF(申込一覧表!N80="","",申込一覧表!Z80)</f>
        <v/>
      </c>
      <c r="B322" t="str">
        <f>IF(A322="","",申込一覧表!AK80)</f>
        <v/>
      </c>
      <c r="C322" t="str">
        <f>IF(A322="","",申込一覧表!AO80)</f>
        <v/>
      </c>
      <c r="D322" t="str">
        <f>申込一覧表!AC80</f>
        <v/>
      </c>
      <c r="E322">
        <v>0</v>
      </c>
      <c r="F322">
        <v>5</v>
      </c>
      <c r="G322" t="str">
        <f>申込一覧表!AT80</f>
        <v>999:99.99</v>
      </c>
    </row>
    <row r="323" spans="1:7">
      <c r="A323" t="str">
        <f>IF(申込一覧表!N81="","",申込一覧表!Z81)</f>
        <v/>
      </c>
      <c r="B323" t="str">
        <f>IF(A323="","",申込一覧表!AK81)</f>
        <v/>
      </c>
      <c r="C323" t="str">
        <f>IF(A323="","",申込一覧表!AO81)</f>
        <v/>
      </c>
      <c r="D323" t="str">
        <f>申込一覧表!AC81</f>
        <v/>
      </c>
      <c r="E323">
        <v>0</v>
      </c>
      <c r="F323">
        <v>5</v>
      </c>
      <c r="G323" t="str">
        <f>申込一覧表!AT81</f>
        <v>999:99.99</v>
      </c>
    </row>
    <row r="324" spans="1:7">
      <c r="A324" t="str">
        <f>IF(申込一覧表!N82="","",申込一覧表!Z82)</f>
        <v/>
      </c>
      <c r="B324" t="str">
        <f>IF(A324="","",申込一覧表!AK82)</f>
        <v/>
      </c>
      <c r="C324" t="str">
        <f>IF(A324="","",申込一覧表!AO82)</f>
        <v/>
      </c>
      <c r="D324" t="str">
        <f>申込一覧表!AC82</f>
        <v/>
      </c>
      <c r="E324">
        <v>0</v>
      </c>
      <c r="F324">
        <v>5</v>
      </c>
      <c r="G324" t="str">
        <f>申込一覧表!AT82</f>
        <v>999:99.99</v>
      </c>
    </row>
    <row r="325" spans="1:7">
      <c r="A325" t="str">
        <f>IF(申込一覧表!N83="","",申込一覧表!Z83)</f>
        <v/>
      </c>
      <c r="B325" t="str">
        <f>IF(A325="","",申込一覧表!AK83)</f>
        <v/>
      </c>
      <c r="C325" t="str">
        <f>IF(A325="","",申込一覧表!AO83)</f>
        <v/>
      </c>
      <c r="D325" t="str">
        <f>申込一覧表!AC83</f>
        <v/>
      </c>
      <c r="E325">
        <v>0</v>
      </c>
      <c r="F325">
        <v>5</v>
      </c>
      <c r="G325" t="str">
        <f>申込一覧表!AT83</f>
        <v>999:99.99</v>
      </c>
    </row>
    <row r="326" spans="1:7">
      <c r="A326" t="str">
        <f>IF(申込一覧表!N84="","",申込一覧表!Z84)</f>
        <v/>
      </c>
      <c r="B326" t="str">
        <f>IF(A326="","",申込一覧表!AK84)</f>
        <v/>
      </c>
      <c r="C326" t="str">
        <f>IF(A326="","",申込一覧表!AO84)</f>
        <v/>
      </c>
      <c r="D326" t="str">
        <f>申込一覧表!AC84</f>
        <v/>
      </c>
      <c r="E326">
        <v>0</v>
      </c>
      <c r="F326">
        <v>5</v>
      </c>
      <c r="G326" t="str">
        <f>申込一覧表!AT84</f>
        <v>999:99.99</v>
      </c>
    </row>
    <row r="327" spans="1:7">
      <c r="A327" t="str">
        <f>IF(申込一覧表!N85="","",申込一覧表!Z85)</f>
        <v/>
      </c>
      <c r="B327" t="str">
        <f>IF(A327="","",申込一覧表!AK85)</f>
        <v/>
      </c>
      <c r="C327" t="str">
        <f>IF(A327="","",申込一覧表!AO85)</f>
        <v/>
      </c>
      <c r="D327" t="str">
        <f>申込一覧表!AC85</f>
        <v/>
      </c>
      <c r="E327">
        <v>0</v>
      </c>
      <c r="F327">
        <v>5</v>
      </c>
      <c r="G327" t="str">
        <f>申込一覧表!AT85</f>
        <v>999:99.99</v>
      </c>
    </row>
    <row r="328" spans="1:7">
      <c r="A328" t="str">
        <f>IF(申込一覧表!N86="","",申込一覧表!Z86)</f>
        <v/>
      </c>
      <c r="B328" t="str">
        <f>IF(A328="","",申込一覧表!AK86)</f>
        <v/>
      </c>
      <c r="C328" t="str">
        <f>IF(A328="","",申込一覧表!AO86)</f>
        <v/>
      </c>
      <c r="D328" t="str">
        <f>申込一覧表!AC86</f>
        <v/>
      </c>
      <c r="E328">
        <v>0</v>
      </c>
      <c r="F328">
        <v>5</v>
      </c>
      <c r="G328" t="str">
        <f>申込一覧表!AT86</f>
        <v>999:99.99</v>
      </c>
    </row>
    <row r="329" spans="1:7">
      <c r="A329" s="118" t="str">
        <f>IF(申込一覧表!N87="","",申込一覧表!Z87)</f>
        <v/>
      </c>
      <c r="B329" s="118" t="str">
        <f>IF(A329="","",申込一覧表!AK87)</f>
        <v/>
      </c>
      <c r="C329" s="118" t="str">
        <f>IF(A329="","",申込一覧表!AO87)</f>
        <v/>
      </c>
      <c r="D329" s="118" t="str">
        <f>申込一覧表!AC87</f>
        <v/>
      </c>
      <c r="E329" s="118">
        <v>0</v>
      </c>
      <c r="F329" s="118">
        <v>5</v>
      </c>
      <c r="G329" s="118" t="str">
        <f>申込一覧表!AT87</f>
        <v>999:99.99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申込書</vt:lpstr>
      <vt:lpstr>申込一覧表</vt:lpstr>
      <vt:lpstr>リレーオーダー用紙</vt:lpstr>
      <vt:lpstr>誓約書</vt:lpstr>
      <vt:lpstr>メール</vt:lpstr>
      <vt:lpstr>団体</vt:lpstr>
      <vt:lpstr>所属1</vt:lpstr>
      <vt:lpstr>選手</vt:lpstr>
      <vt:lpstr>エントリー</vt:lpstr>
      <vt:lpstr>連続出場</vt:lpstr>
      <vt:lpstr>チーム</vt:lpstr>
      <vt:lpstr>リレーオーダー用紙!Print_Area</vt:lpstr>
      <vt:lpstr>申込一覧表!Print_Area</vt:lpstr>
      <vt:lpstr>申込書!Print_Area</vt:lpstr>
      <vt:lpstr>誓約書!Print_Area</vt:lpstr>
      <vt:lpstr>連続出場!Print_Area</vt:lpstr>
      <vt:lpstr>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Takashi Shigehara</cp:lastModifiedBy>
  <cp:lastPrinted>2012-10-17T23:17:43Z</cp:lastPrinted>
  <dcterms:created xsi:type="dcterms:W3CDTF">2003-04-18T11:12:20Z</dcterms:created>
  <dcterms:modified xsi:type="dcterms:W3CDTF">2023-11-16T03:16:23Z</dcterms:modified>
</cp:coreProperties>
</file>