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51130ＪＳＣＡ知的障害\エントリー\原本\"/>
    </mc:Choice>
  </mc:AlternateContent>
  <xr:revisionPtr revIDLastSave="0" documentId="13_ncr:1_{174CD6D6-7F27-44EC-B37B-2D679016AE83}" xr6:coauthVersionLast="47" xr6:coauthVersionMax="47" xr10:uidLastSave="{00000000-0000-0000-0000-000000000000}"/>
  <workbookProtection workbookAlgorithmName="SHA-512" workbookHashValue="wnqdxj4st8zcKbufbETjLUTGdBL2yVk1YCIGyGYL0skFQ2vd4Phq+ixEYU9xaipSmCnW4COGXobwrgMQdL5+xA==" workbookSaltValue="ckBJbpnw6NwPZ1Ri/6j3dw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リレーオーダー用紙!$A$1:$K$54</definedName>
    <definedName name="_xlnm.Print_Area" localSheetId="1">申込一覧表!$A$1:$S$87</definedName>
    <definedName name="_xlnm.Print_Area" localSheetId="0">申込書!$A$1:$Y$73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3" i="7" l="1"/>
  <c r="AH3" i="7"/>
  <c r="BM49" i="2"/>
  <c r="BN49" i="2"/>
  <c r="BO49" i="2"/>
  <c r="BP49" i="2"/>
  <c r="BM50" i="2"/>
  <c r="BN50" i="2"/>
  <c r="BO50" i="2"/>
  <c r="BP50" i="2"/>
  <c r="BM51" i="2"/>
  <c r="BN51" i="2"/>
  <c r="BO51" i="2"/>
  <c r="BP51" i="2"/>
  <c r="BM52" i="2"/>
  <c r="BN52" i="2"/>
  <c r="BO52" i="2"/>
  <c r="BP52" i="2"/>
  <c r="BM53" i="2"/>
  <c r="BN53" i="2"/>
  <c r="BO53" i="2"/>
  <c r="BP53" i="2"/>
  <c r="BM54" i="2"/>
  <c r="BN54" i="2"/>
  <c r="BO54" i="2"/>
  <c r="BP54" i="2"/>
  <c r="BM55" i="2"/>
  <c r="BN55" i="2"/>
  <c r="BO55" i="2"/>
  <c r="BP55" i="2"/>
  <c r="BM56" i="2"/>
  <c r="BN56" i="2"/>
  <c r="BO56" i="2"/>
  <c r="BP56" i="2"/>
  <c r="BM57" i="2"/>
  <c r="BN57" i="2"/>
  <c r="BO57" i="2"/>
  <c r="BP57" i="2"/>
  <c r="BM58" i="2"/>
  <c r="BN58" i="2"/>
  <c r="BO58" i="2"/>
  <c r="BP58" i="2"/>
  <c r="BM59" i="2"/>
  <c r="BN59" i="2"/>
  <c r="BO59" i="2"/>
  <c r="BP59" i="2"/>
  <c r="BM60" i="2"/>
  <c r="BN60" i="2"/>
  <c r="BO60" i="2"/>
  <c r="BP60" i="2"/>
  <c r="BM61" i="2"/>
  <c r="BN61" i="2"/>
  <c r="BO61" i="2"/>
  <c r="BP61" i="2"/>
  <c r="BM62" i="2"/>
  <c r="BN62" i="2"/>
  <c r="BO62" i="2"/>
  <c r="BP62" i="2"/>
  <c r="BM63" i="2"/>
  <c r="BN63" i="2"/>
  <c r="BO63" i="2"/>
  <c r="BP63" i="2"/>
  <c r="BM64" i="2"/>
  <c r="BN64" i="2"/>
  <c r="BO64" i="2"/>
  <c r="BP64" i="2"/>
  <c r="BM65" i="2"/>
  <c r="BN65" i="2"/>
  <c r="BO65" i="2"/>
  <c r="BP65" i="2"/>
  <c r="BM66" i="2"/>
  <c r="BN66" i="2"/>
  <c r="BO66" i="2"/>
  <c r="BP66" i="2"/>
  <c r="BM67" i="2"/>
  <c r="BN67" i="2"/>
  <c r="BO67" i="2"/>
  <c r="BP67" i="2"/>
  <c r="BM68" i="2"/>
  <c r="BN68" i="2"/>
  <c r="BO68" i="2"/>
  <c r="BP68" i="2"/>
  <c r="BM69" i="2"/>
  <c r="BN69" i="2"/>
  <c r="BO69" i="2"/>
  <c r="BP69" i="2"/>
  <c r="BM70" i="2"/>
  <c r="BN70" i="2"/>
  <c r="BO70" i="2"/>
  <c r="BP70" i="2"/>
  <c r="BM71" i="2"/>
  <c r="BN71" i="2"/>
  <c r="BO71" i="2"/>
  <c r="BP71" i="2"/>
  <c r="BM72" i="2"/>
  <c r="BN72" i="2"/>
  <c r="BO72" i="2"/>
  <c r="BP72" i="2"/>
  <c r="BM73" i="2"/>
  <c r="BN73" i="2"/>
  <c r="BO73" i="2"/>
  <c r="BP73" i="2"/>
  <c r="BM74" i="2"/>
  <c r="BN74" i="2"/>
  <c r="BO74" i="2"/>
  <c r="BP74" i="2"/>
  <c r="BM75" i="2"/>
  <c r="BN75" i="2"/>
  <c r="BO75" i="2"/>
  <c r="BP75" i="2"/>
  <c r="BM76" i="2"/>
  <c r="BN76" i="2"/>
  <c r="BO76" i="2"/>
  <c r="BP76" i="2"/>
  <c r="BM77" i="2"/>
  <c r="BN77" i="2"/>
  <c r="BO77" i="2"/>
  <c r="BP77" i="2"/>
  <c r="BM78" i="2"/>
  <c r="BN78" i="2"/>
  <c r="BO78" i="2"/>
  <c r="BP78" i="2"/>
  <c r="BM79" i="2"/>
  <c r="BN79" i="2"/>
  <c r="BO79" i="2"/>
  <c r="BP79" i="2"/>
  <c r="BM80" i="2"/>
  <c r="BN80" i="2"/>
  <c r="BO80" i="2"/>
  <c r="BP80" i="2"/>
  <c r="BM81" i="2"/>
  <c r="BN81" i="2"/>
  <c r="BO81" i="2"/>
  <c r="BP81" i="2"/>
  <c r="BM82" i="2"/>
  <c r="BN82" i="2"/>
  <c r="BO82" i="2"/>
  <c r="BP82" i="2"/>
  <c r="BM83" i="2"/>
  <c r="BN83" i="2"/>
  <c r="BO83" i="2"/>
  <c r="BP83" i="2"/>
  <c r="BM84" i="2"/>
  <c r="BN84" i="2"/>
  <c r="BO84" i="2"/>
  <c r="BP84" i="2"/>
  <c r="BM85" i="2"/>
  <c r="BN85" i="2"/>
  <c r="BO85" i="2"/>
  <c r="BP85" i="2"/>
  <c r="BM86" i="2"/>
  <c r="BN86" i="2"/>
  <c r="BO86" i="2"/>
  <c r="BP86" i="2"/>
  <c r="BM87" i="2"/>
  <c r="BN87" i="2"/>
  <c r="BO87" i="2"/>
  <c r="BP87" i="2"/>
  <c r="BP48" i="2"/>
  <c r="BO48" i="2"/>
  <c r="BN48" i="2"/>
  <c r="BM48" i="2"/>
  <c r="BM7" i="2"/>
  <c r="BN7" i="2"/>
  <c r="BO7" i="2"/>
  <c r="BP7" i="2"/>
  <c r="BM8" i="2"/>
  <c r="BN8" i="2"/>
  <c r="BO8" i="2"/>
  <c r="BP8" i="2"/>
  <c r="BM9" i="2"/>
  <c r="BN9" i="2"/>
  <c r="BO9" i="2"/>
  <c r="BP9" i="2"/>
  <c r="BM10" i="2"/>
  <c r="BN10" i="2"/>
  <c r="BO10" i="2"/>
  <c r="BP10" i="2"/>
  <c r="BM11" i="2"/>
  <c r="BN11" i="2"/>
  <c r="BO11" i="2"/>
  <c r="BP11" i="2"/>
  <c r="BM12" i="2"/>
  <c r="BN12" i="2"/>
  <c r="BO12" i="2"/>
  <c r="BP12" i="2"/>
  <c r="BM13" i="2"/>
  <c r="BN13" i="2"/>
  <c r="BO13" i="2"/>
  <c r="BP13" i="2"/>
  <c r="BM14" i="2"/>
  <c r="BN14" i="2"/>
  <c r="BO14" i="2"/>
  <c r="BP14" i="2"/>
  <c r="BM15" i="2"/>
  <c r="BN15" i="2"/>
  <c r="BO15" i="2"/>
  <c r="BP15" i="2"/>
  <c r="BM16" i="2"/>
  <c r="BN16" i="2"/>
  <c r="BO16" i="2"/>
  <c r="BP16" i="2"/>
  <c r="BM17" i="2"/>
  <c r="BN17" i="2"/>
  <c r="BO17" i="2"/>
  <c r="BP17" i="2"/>
  <c r="BM18" i="2"/>
  <c r="BN18" i="2"/>
  <c r="BO18" i="2"/>
  <c r="BP18" i="2"/>
  <c r="BM19" i="2"/>
  <c r="BN19" i="2"/>
  <c r="BO19" i="2"/>
  <c r="BP19" i="2"/>
  <c r="BM20" i="2"/>
  <c r="BN20" i="2"/>
  <c r="BO20" i="2"/>
  <c r="BP20" i="2"/>
  <c r="BM21" i="2"/>
  <c r="BN21" i="2"/>
  <c r="BO21" i="2"/>
  <c r="BP21" i="2"/>
  <c r="BM22" i="2"/>
  <c r="BN22" i="2"/>
  <c r="BO22" i="2"/>
  <c r="BP22" i="2"/>
  <c r="BM23" i="2"/>
  <c r="BN23" i="2"/>
  <c r="BO23" i="2"/>
  <c r="BP23" i="2"/>
  <c r="BM24" i="2"/>
  <c r="BN24" i="2"/>
  <c r="BO24" i="2"/>
  <c r="BP24" i="2"/>
  <c r="BM25" i="2"/>
  <c r="BN25" i="2"/>
  <c r="BO25" i="2"/>
  <c r="BP25" i="2"/>
  <c r="BM26" i="2"/>
  <c r="BN26" i="2"/>
  <c r="BO26" i="2"/>
  <c r="BP26" i="2"/>
  <c r="BM27" i="2"/>
  <c r="BN27" i="2"/>
  <c r="BO27" i="2"/>
  <c r="BP27" i="2"/>
  <c r="BM28" i="2"/>
  <c r="BN28" i="2"/>
  <c r="BO28" i="2"/>
  <c r="BP28" i="2"/>
  <c r="BM29" i="2"/>
  <c r="BN29" i="2"/>
  <c r="BO29" i="2"/>
  <c r="BP29" i="2"/>
  <c r="BM30" i="2"/>
  <c r="BN30" i="2"/>
  <c r="BO30" i="2"/>
  <c r="BP30" i="2"/>
  <c r="BM31" i="2"/>
  <c r="BN31" i="2"/>
  <c r="BO31" i="2"/>
  <c r="BP31" i="2"/>
  <c r="BM32" i="2"/>
  <c r="BN32" i="2"/>
  <c r="BO32" i="2"/>
  <c r="BP32" i="2"/>
  <c r="BM33" i="2"/>
  <c r="BN33" i="2"/>
  <c r="BO33" i="2"/>
  <c r="BP33" i="2"/>
  <c r="BM34" i="2"/>
  <c r="BN34" i="2"/>
  <c r="BO34" i="2"/>
  <c r="BP34" i="2"/>
  <c r="BM35" i="2"/>
  <c r="BN35" i="2"/>
  <c r="BO35" i="2"/>
  <c r="BP35" i="2"/>
  <c r="BM36" i="2"/>
  <c r="BN36" i="2"/>
  <c r="BO36" i="2"/>
  <c r="BP36" i="2"/>
  <c r="BM37" i="2"/>
  <c r="BN37" i="2"/>
  <c r="BO37" i="2"/>
  <c r="BP37" i="2"/>
  <c r="BM38" i="2"/>
  <c r="BN38" i="2"/>
  <c r="BO38" i="2"/>
  <c r="BP38" i="2"/>
  <c r="BM39" i="2"/>
  <c r="BN39" i="2"/>
  <c r="BO39" i="2"/>
  <c r="BP39" i="2"/>
  <c r="BM40" i="2"/>
  <c r="BN40" i="2"/>
  <c r="BO40" i="2"/>
  <c r="BP40" i="2"/>
  <c r="BM41" i="2"/>
  <c r="BN41" i="2"/>
  <c r="BO41" i="2"/>
  <c r="BP41" i="2"/>
  <c r="BM42" i="2"/>
  <c r="BN42" i="2"/>
  <c r="BO42" i="2"/>
  <c r="BP42" i="2"/>
  <c r="BM43" i="2"/>
  <c r="BN43" i="2"/>
  <c r="BO43" i="2"/>
  <c r="BP43" i="2"/>
  <c r="BM44" i="2"/>
  <c r="BN44" i="2"/>
  <c r="BO44" i="2"/>
  <c r="BP44" i="2"/>
  <c r="BM45" i="2"/>
  <c r="BN45" i="2"/>
  <c r="BO45" i="2"/>
  <c r="BP45" i="2"/>
  <c r="BP6" i="2"/>
  <c r="BO6" i="2"/>
  <c r="BN6" i="2"/>
  <c r="BM6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4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6" i="2"/>
  <c r="X6" i="2"/>
  <c r="BP88" i="2" l="1"/>
  <c r="AB3" i="7"/>
  <c r="AA3" i="7"/>
  <c r="Q40" i="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45" i="12"/>
  <c r="E46" i="12"/>
  <c r="E41" i="12"/>
  <c r="E30" i="12"/>
  <c r="E31" i="12"/>
  <c r="E32" i="12"/>
  <c r="E33" i="12"/>
  <c r="E34" i="12"/>
  <c r="E35" i="12"/>
  <c r="E36" i="12"/>
  <c r="E37" i="12"/>
  <c r="E38" i="12"/>
  <c r="E39" i="12"/>
  <c r="E40" i="12"/>
  <c r="E3" i="12"/>
  <c r="E4" i="12"/>
  <c r="E5" i="12"/>
  <c r="E6" i="12"/>
  <c r="E24" i="12"/>
  <c r="E25" i="12"/>
  <c r="E26" i="12"/>
  <c r="E27" i="12"/>
  <c r="E28" i="12"/>
  <c r="E29" i="1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4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BO88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AJ46" i="2" l="1"/>
  <c r="AJ47" i="2"/>
  <c r="A1" i="2"/>
  <c r="A1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V13" i="4"/>
  <c r="W13" i="4"/>
  <c r="X13" i="4"/>
  <c r="Y13" i="4"/>
  <c r="W14" i="4"/>
  <c r="X14" i="4"/>
  <c r="Y14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T68" i="2"/>
  <c r="AJ68" i="2" s="1"/>
  <c r="T69" i="2"/>
  <c r="AJ69" i="2" s="1"/>
  <c r="T70" i="2"/>
  <c r="AJ70" i="2" s="1"/>
  <c r="T71" i="2"/>
  <c r="AJ71" i="2" s="1"/>
  <c r="T72" i="2"/>
  <c r="AJ72" i="2" s="1"/>
  <c r="T73" i="2"/>
  <c r="AJ73" i="2" s="1"/>
  <c r="T74" i="2"/>
  <c r="AJ74" i="2" s="1"/>
  <c r="T75" i="2"/>
  <c r="AJ75" i="2" s="1"/>
  <c r="T76" i="2"/>
  <c r="AJ76" i="2" s="1"/>
  <c r="T77" i="2"/>
  <c r="AJ77" i="2" s="1"/>
  <c r="T78" i="2"/>
  <c r="AJ78" i="2" s="1"/>
  <c r="T79" i="2"/>
  <c r="AJ79" i="2" s="1"/>
  <c r="T80" i="2"/>
  <c r="AJ80" i="2" s="1"/>
  <c r="T81" i="2"/>
  <c r="AJ81" i="2" s="1"/>
  <c r="T82" i="2"/>
  <c r="AJ82" i="2" s="1"/>
  <c r="T83" i="2"/>
  <c r="AJ83" i="2" s="1"/>
  <c r="T84" i="2"/>
  <c r="AJ84" i="2" s="1"/>
  <c r="T85" i="2"/>
  <c r="AJ85" i="2" s="1"/>
  <c r="T86" i="2"/>
  <c r="AJ86" i="2" s="1"/>
  <c r="T87" i="2"/>
  <c r="AJ87" i="2" s="1"/>
  <c r="T34" i="2"/>
  <c r="AJ34" i="2" s="1"/>
  <c r="T35" i="2"/>
  <c r="AJ35" i="2" s="1"/>
  <c r="T36" i="2"/>
  <c r="AJ36" i="2" s="1"/>
  <c r="T37" i="2"/>
  <c r="AJ37" i="2" s="1"/>
  <c r="T38" i="2"/>
  <c r="AJ38" i="2" s="1"/>
  <c r="T39" i="2"/>
  <c r="AJ39" i="2" s="1"/>
  <c r="T40" i="2"/>
  <c r="AJ40" i="2" s="1"/>
  <c r="T41" i="2"/>
  <c r="AJ41" i="2" s="1"/>
  <c r="T42" i="2"/>
  <c r="AJ42" i="2" s="1"/>
  <c r="T43" i="2"/>
  <c r="AJ43" i="2" s="1"/>
  <c r="T44" i="2"/>
  <c r="AJ44" i="2" s="1"/>
  <c r="T45" i="2"/>
  <c r="AJ45" i="2" s="1"/>
  <c r="AO49" i="2"/>
  <c r="AP49" i="2"/>
  <c r="AQ49" i="2"/>
  <c r="AR49" i="2"/>
  <c r="AO50" i="2"/>
  <c r="AP50" i="2"/>
  <c r="AQ50" i="2"/>
  <c r="AR50" i="2"/>
  <c r="AO51" i="2"/>
  <c r="AP51" i="2"/>
  <c r="AQ51" i="2"/>
  <c r="AR51" i="2"/>
  <c r="AO52" i="2"/>
  <c r="AP52" i="2"/>
  <c r="AQ52" i="2"/>
  <c r="AR52" i="2"/>
  <c r="AO53" i="2"/>
  <c r="AP53" i="2"/>
  <c r="AQ53" i="2"/>
  <c r="AR53" i="2"/>
  <c r="AO54" i="2"/>
  <c r="AP54" i="2"/>
  <c r="AQ54" i="2"/>
  <c r="AR54" i="2"/>
  <c r="AO55" i="2"/>
  <c r="AP55" i="2"/>
  <c r="AQ55" i="2"/>
  <c r="AR55" i="2"/>
  <c r="AO56" i="2"/>
  <c r="AP56" i="2"/>
  <c r="AQ56" i="2"/>
  <c r="AR56" i="2"/>
  <c r="AO57" i="2"/>
  <c r="AP57" i="2"/>
  <c r="AQ57" i="2"/>
  <c r="AR57" i="2"/>
  <c r="AO58" i="2"/>
  <c r="AP58" i="2"/>
  <c r="AQ58" i="2"/>
  <c r="AR58" i="2"/>
  <c r="AO59" i="2"/>
  <c r="AP59" i="2"/>
  <c r="AQ59" i="2"/>
  <c r="AR59" i="2"/>
  <c r="AO60" i="2"/>
  <c r="AP60" i="2"/>
  <c r="AQ60" i="2"/>
  <c r="AR60" i="2"/>
  <c r="AO61" i="2"/>
  <c r="AP61" i="2"/>
  <c r="AQ61" i="2"/>
  <c r="AR61" i="2"/>
  <c r="AO62" i="2"/>
  <c r="AP62" i="2"/>
  <c r="AQ62" i="2"/>
  <c r="AR62" i="2"/>
  <c r="AO63" i="2"/>
  <c r="AP63" i="2"/>
  <c r="AQ63" i="2"/>
  <c r="AR63" i="2"/>
  <c r="AO64" i="2"/>
  <c r="AP64" i="2"/>
  <c r="AQ64" i="2"/>
  <c r="AR64" i="2"/>
  <c r="AO65" i="2"/>
  <c r="AP65" i="2"/>
  <c r="AQ65" i="2"/>
  <c r="AR65" i="2"/>
  <c r="AO66" i="2"/>
  <c r="AP66" i="2"/>
  <c r="AQ66" i="2"/>
  <c r="AR66" i="2"/>
  <c r="AO67" i="2"/>
  <c r="AP67" i="2"/>
  <c r="AQ67" i="2"/>
  <c r="AR67" i="2"/>
  <c r="AO68" i="2"/>
  <c r="AP68" i="2"/>
  <c r="AQ68" i="2"/>
  <c r="AR68" i="2"/>
  <c r="AO69" i="2"/>
  <c r="AP69" i="2"/>
  <c r="AQ69" i="2"/>
  <c r="AR69" i="2"/>
  <c r="AO70" i="2"/>
  <c r="AP70" i="2"/>
  <c r="AQ70" i="2"/>
  <c r="AR70" i="2"/>
  <c r="AO71" i="2"/>
  <c r="AP71" i="2"/>
  <c r="AQ71" i="2"/>
  <c r="AR71" i="2"/>
  <c r="AO72" i="2"/>
  <c r="AP72" i="2"/>
  <c r="AQ72" i="2"/>
  <c r="AR72" i="2"/>
  <c r="AO73" i="2"/>
  <c r="AP73" i="2"/>
  <c r="AQ73" i="2"/>
  <c r="AR73" i="2"/>
  <c r="AO74" i="2"/>
  <c r="AP74" i="2"/>
  <c r="AQ74" i="2"/>
  <c r="AR74" i="2"/>
  <c r="AO75" i="2"/>
  <c r="AP75" i="2"/>
  <c r="AQ75" i="2"/>
  <c r="AR75" i="2"/>
  <c r="AO76" i="2"/>
  <c r="AP76" i="2"/>
  <c r="AQ76" i="2"/>
  <c r="AR76" i="2"/>
  <c r="AO77" i="2"/>
  <c r="AP77" i="2"/>
  <c r="AQ77" i="2"/>
  <c r="AR77" i="2"/>
  <c r="AO78" i="2"/>
  <c r="AP78" i="2"/>
  <c r="AQ78" i="2"/>
  <c r="AR78" i="2"/>
  <c r="AO79" i="2"/>
  <c r="AP79" i="2"/>
  <c r="AQ79" i="2"/>
  <c r="AR79" i="2"/>
  <c r="AO80" i="2"/>
  <c r="AP80" i="2"/>
  <c r="AQ80" i="2"/>
  <c r="AR80" i="2"/>
  <c r="AO81" i="2"/>
  <c r="AP81" i="2"/>
  <c r="AQ81" i="2"/>
  <c r="AR81" i="2"/>
  <c r="AO82" i="2"/>
  <c r="AP82" i="2"/>
  <c r="AQ82" i="2"/>
  <c r="AR82" i="2"/>
  <c r="AO83" i="2"/>
  <c r="AP83" i="2"/>
  <c r="AQ83" i="2"/>
  <c r="AR83" i="2"/>
  <c r="AO84" i="2"/>
  <c r="AP84" i="2"/>
  <c r="AQ84" i="2"/>
  <c r="AR84" i="2"/>
  <c r="AO85" i="2"/>
  <c r="AP85" i="2"/>
  <c r="AQ85" i="2"/>
  <c r="AR85" i="2"/>
  <c r="AO86" i="2"/>
  <c r="AP86" i="2"/>
  <c r="AQ86" i="2"/>
  <c r="AR86" i="2"/>
  <c r="AO87" i="2"/>
  <c r="AP87" i="2"/>
  <c r="AQ87" i="2"/>
  <c r="AR87" i="2"/>
  <c r="AR48" i="2"/>
  <c r="AQ48" i="2"/>
  <c r="AP48" i="2"/>
  <c r="AO48" i="2"/>
  <c r="AO7" i="2"/>
  <c r="AP7" i="2"/>
  <c r="AQ7" i="2"/>
  <c r="AR7" i="2"/>
  <c r="AO8" i="2"/>
  <c r="AP8" i="2"/>
  <c r="AQ8" i="2"/>
  <c r="AR8" i="2"/>
  <c r="AO9" i="2"/>
  <c r="AP9" i="2"/>
  <c r="AQ9" i="2"/>
  <c r="AR9" i="2"/>
  <c r="AO10" i="2"/>
  <c r="AP10" i="2"/>
  <c r="AQ10" i="2"/>
  <c r="AR10" i="2"/>
  <c r="AO11" i="2"/>
  <c r="AP11" i="2"/>
  <c r="AQ11" i="2"/>
  <c r="AR11" i="2"/>
  <c r="AO12" i="2"/>
  <c r="AP12" i="2"/>
  <c r="AQ12" i="2"/>
  <c r="AR12" i="2"/>
  <c r="AO13" i="2"/>
  <c r="AP13" i="2"/>
  <c r="AQ13" i="2"/>
  <c r="AR13" i="2"/>
  <c r="AO14" i="2"/>
  <c r="AP14" i="2"/>
  <c r="AQ14" i="2"/>
  <c r="AR14" i="2"/>
  <c r="AO15" i="2"/>
  <c r="AP15" i="2"/>
  <c r="AQ15" i="2"/>
  <c r="AR15" i="2"/>
  <c r="AO16" i="2"/>
  <c r="AP16" i="2"/>
  <c r="AQ16" i="2"/>
  <c r="AR16" i="2"/>
  <c r="AO17" i="2"/>
  <c r="AP17" i="2"/>
  <c r="AQ17" i="2"/>
  <c r="AR17" i="2"/>
  <c r="AO18" i="2"/>
  <c r="AP18" i="2"/>
  <c r="AQ18" i="2"/>
  <c r="AR18" i="2"/>
  <c r="AO19" i="2"/>
  <c r="AP19" i="2"/>
  <c r="AQ19" i="2"/>
  <c r="AR19" i="2"/>
  <c r="AO20" i="2"/>
  <c r="AP20" i="2"/>
  <c r="AQ20" i="2"/>
  <c r="AR20" i="2"/>
  <c r="AO21" i="2"/>
  <c r="AP21" i="2"/>
  <c r="AQ21" i="2"/>
  <c r="AR21" i="2"/>
  <c r="AO22" i="2"/>
  <c r="AP22" i="2"/>
  <c r="AQ22" i="2"/>
  <c r="AR22" i="2"/>
  <c r="AO23" i="2"/>
  <c r="AP23" i="2"/>
  <c r="AQ23" i="2"/>
  <c r="AR23" i="2"/>
  <c r="AO24" i="2"/>
  <c r="AP24" i="2"/>
  <c r="AQ24" i="2"/>
  <c r="AR24" i="2"/>
  <c r="AO25" i="2"/>
  <c r="AP25" i="2"/>
  <c r="AQ25" i="2"/>
  <c r="AR25" i="2"/>
  <c r="AO26" i="2"/>
  <c r="AP26" i="2"/>
  <c r="AQ26" i="2"/>
  <c r="AR26" i="2"/>
  <c r="AO27" i="2"/>
  <c r="AP27" i="2"/>
  <c r="AQ27" i="2"/>
  <c r="AR27" i="2"/>
  <c r="AO28" i="2"/>
  <c r="AP28" i="2"/>
  <c r="AQ28" i="2"/>
  <c r="AR28" i="2"/>
  <c r="AO29" i="2"/>
  <c r="AP29" i="2"/>
  <c r="AQ29" i="2"/>
  <c r="AR29" i="2"/>
  <c r="AO30" i="2"/>
  <c r="AP30" i="2"/>
  <c r="AQ30" i="2"/>
  <c r="AR30" i="2"/>
  <c r="AO31" i="2"/>
  <c r="AP31" i="2"/>
  <c r="AQ31" i="2"/>
  <c r="AR31" i="2"/>
  <c r="AO32" i="2"/>
  <c r="AP32" i="2"/>
  <c r="AQ32" i="2"/>
  <c r="AR32" i="2"/>
  <c r="AO33" i="2"/>
  <c r="AP33" i="2"/>
  <c r="AQ33" i="2"/>
  <c r="AR33" i="2"/>
  <c r="AO34" i="2"/>
  <c r="AP34" i="2"/>
  <c r="AQ34" i="2"/>
  <c r="AR34" i="2"/>
  <c r="AO35" i="2"/>
  <c r="AP35" i="2"/>
  <c r="AQ35" i="2"/>
  <c r="AR35" i="2"/>
  <c r="AO36" i="2"/>
  <c r="AP36" i="2"/>
  <c r="AQ36" i="2"/>
  <c r="AR36" i="2"/>
  <c r="AO37" i="2"/>
  <c r="AP37" i="2"/>
  <c r="AQ37" i="2"/>
  <c r="AR37" i="2"/>
  <c r="AO38" i="2"/>
  <c r="AP38" i="2"/>
  <c r="AQ38" i="2"/>
  <c r="AR38" i="2"/>
  <c r="AO39" i="2"/>
  <c r="AP39" i="2"/>
  <c r="AQ39" i="2"/>
  <c r="AR39" i="2"/>
  <c r="AO40" i="2"/>
  <c r="AP40" i="2"/>
  <c r="AQ40" i="2"/>
  <c r="AR40" i="2"/>
  <c r="AO41" i="2"/>
  <c r="AP41" i="2"/>
  <c r="AQ41" i="2"/>
  <c r="AR41" i="2"/>
  <c r="AO42" i="2"/>
  <c r="AP42" i="2"/>
  <c r="AQ42" i="2"/>
  <c r="AR42" i="2"/>
  <c r="AO43" i="2"/>
  <c r="AP43" i="2"/>
  <c r="AQ43" i="2"/>
  <c r="AR43" i="2"/>
  <c r="AO44" i="2"/>
  <c r="AP44" i="2"/>
  <c r="AQ44" i="2"/>
  <c r="AR44" i="2"/>
  <c r="AO45" i="2"/>
  <c r="AP45" i="2"/>
  <c r="AQ45" i="2"/>
  <c r="AR45" i="2"/>
  <c r="AU6" i="2"/>
  <c r="AT6" i="2"/>
  <c r="AS6" i="2"/>
  <c r="AR6" i="2"/>
  <c r="AQ6" i="2"/>
  <c r="AP6" i="2"/>
  <c r="AO6" i="2"/>
  <c r="Q43" i="1"/>
  <c r="Q44" i="1"/>
  <c r="BF14" i="2" l="1"/>
  <c r="BG14" i="2" s="1"/>
  <c r="U14" i="2" s="1"/>
  <c r="BL14" i="2" s="1"/>
  <c r="BF15" i="2"/>
  <c r="S15" i="2" s="1"/>
  <c r="BF16" i="2"/>
  <c r="S16" i="2" s="1"/>
  <c r="BF17" i="2"/>
  <c r="BG17" i="2" s="1"/>
  <c r="U17" i="2" s="1"/>
  <c r="BL17" i="2" s="1"/>
  <c r="BF18" i="2"/>
  <c r="BG18" i="2" s="1"/>
  <c r="U18" i="2" s="1"/>
  <c r="BL18" i="2" s="1"/>
  <c r="BF19" i="2"/>
  <c r="BG19" i="2" s="1"/>
  <c r="U19" i="2" s="1"/>
  <c r="BL19" i="2" s="1"/>
  <c r="BF20" i="2"/>
  <c r="BG20" i="2" s="1"/>
  <c r="U20" i="2" s="1"/>
  <c r="BL20" i="2" s="1"/>
  <c r="BF21" i="2"/>
  <c r="BG21" i="2" s="1"/>
  <c r="U21" i="2" s="1"/>
  <c r="BL21" i="2" s="1"/>
  <c r="Z14" i="2"/>
  <c r="AA14" i="2"/>
  <c r="Z15" i="2"/>
  <c r="AA15" i="2"/>
  <c r="S18" i="2" l="1"/>
  <c r="T21" i="2"/>
  <c r="AJ21" i="2" s="1"/>
  <c r="T18" i="2"/>
  <c r="AJ18" i="2" s="1"/>
  <c r="T19" i="2"/>
  <c r="AJ19" i="2" s="1"/>
  <c r="T17" i="2"/>
  <c r="AJ17" i="2" s="1"/>
  <c r="T20" i="2"/>
  <c r="AJ20" i="2" s="1"/>
  <c r="S17" i="2"/>
  <c r="BG15" i="2"/>
  <c r="U15" i="2" s="1"/>
  <c r="BL15" i="2" s="1"/>
  <c r="T14" i="2"/>
  <c r="AJ14" i="2" s="1"/>
  <c r="BG16" i="2"/>
  <c r="U16" i="2" s="1"/>
  <c r="BL16" i="2" s="1"/>
  <c r="S14" i="2"/>
  <c r="AD4" i="1"/>
  <c r="T15" i="2" l="1"/>
  <c r="AJ15" i="2" s="1"/>
  <c r="T16" i="2"/>
  <c r="AJ16" i="2" s="1"/>
  <c r="H8" i="14"/>
  <c r="I8" i="14"/>
  <c r="H16" i="14"/>
  <c r="I16" i="14"/>
  <c r="H17" i="14"/>
  <c r="I17" i="14"/>
  <c r="H24" i="14"/>
  <c r="I24" i="14"/>
  <c r="H25" i="14"/>
  <c r="I25" i="14"/>
  <c r="A9" i="14"/>
  <c r="H9" i="14" s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AD8" i="4"/>
  <c r="AE8" i="4"/>
  <c r="AF8" i="4"/>
  <c r="AG8" i="4"/>
  <c r="AD9" i="4"/>
  <c r="AE9" i="4"/>
  <c r="AF9" i="4"/>
  <c r="AG9" i="4"/>
  <c r="AD10" i="4"/>
  <c r="AE10" i="4"/>
  <c r="AF10" i="4"/>
  <c r="AG10" i="4"/>
  <c r="AD11" i="4"/>
  <c r="AE11" i="4"/>
  <c r="AF11" i="4"/>
  <c r="AG11" i="4"/>
  <c r="AD12" i="4"/>
  <c r="AE12" i="4"/>
  <c r="AF12" i="4"/>
  <c r="AG1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BC27" i="4"/>
  <c r="BC8" i="4"/>
  <c r="BC9" i="4"/>
  <c r="BC10" i="4"/>
  <c r="BC11" i="4"/>
  <c r="BC12" i="4"/>
  <c r="BC15" i="4"/>
  <c r="BC16" i="4"/>
  <c r="BC17" i="4"/>
  <c r="BC18" i="4"/>
  <c r="BC19" i="4"/>
  <c r="BC20" i="4"/>
  <c r="BC23" i="4"/>
  <c r="BC24" i="4"/>
  <c r="BC25" i="4"/>
  <c r="BC26" i="4"/>
  <c r="BC28" i="4"/>
  <c r="BC31" i="4"/>
  <c r="BC32" i="4"/>
  <c r="BC33" i="4"/>
  <c r="BC34" i="4"/>
  <c r="BC35" i="4"/>
  <c r="BC36" i="4"/>
  <c r="BC7" i="4"/>
  <c r="BQ7" i="2"/>
  <c r="E3" i="13" s="1"/>
  <c r="BR7" i="2"/>
  <c r="E85" i="13" s="1"/>
  <c r="BQ8" i="2"/>
  <c r="E4" i="13" s="1"/>
  <c r="BR8" i="2"/>
  <c r="E86" i="13" s="1"/>
  <c r="BQ9" i="2"/>
  <c r="E5" i="13" s="1"/>
  <c r="BR9" i="2"/>
  <c r="E87" i="13" s="1"/>
  <c r="BQ10" i="2"/>
  <c r="E6" i="13" s="1"/>
  <c r="BR10" i="2"/>
  <c r="E88" i="13" s="1"/>
  <c r="BQ11" i="2"/>
  <c r="E7" i="13" s="1"/>
  <c r="BR11" i="2"/>
  <c r="E89" i="13" s="1"/>
  <c r="BQ12" i="2"/>
  <c r="E8" i="13" s="1"/>
  <c r="BR12" i="2"/>
  <c r="E90" i="13" s="1"/>
  <c r="BQ13" i="2"/>
  <c r="E9" i="13" s="1"/>
  <c r="BR13" i="2"/>
  <c r="E91" i="13" s="1"/>
  <c r="BQ14" i="2"/>
  <c r="E10" i="13" s="1"/>
  <c r="BR14" i="2"/>
  <c r="E92" i="13" s="1"/>
  <c r="BQ15" i="2"/>
  <c r="E11" i="13" s="1"/>
  <c r="BR15" i="2"/>
  <c r="E93" i="13" s="1"/>
  <c r="BQ16" i="2"/>
  <c r="E12" i="13" s="1"/>
  <c r="BR16" i="2"/>
  <c r="E94" i="13" s="1"/>
  <c r="BQ17" i="2"/>
  <c r="E13" i="13" s="1"/>
  <c r="BR17" i="2"/>
  <c r="E95" i="13" s="1"/>
  <c r="BQ18" i="2"/>
  <c r="E14" i="13" s="1"/>
  <c r="BR18" i="2"/>
  <c r="E96" i="13" s="1"/>
  <c r="BQ19" i="2"/>
  <c r="E15" i="13" s="1"/>
  <c r="BR19" i="2"/>
  <c r="E97" i="13" s="1"/>
  <c r="BQ20" i="2"/>
  <c r="E16" i="13" s="1"/>
  <c r="BR20" i="2"/>
  <c r="E98" i="13" s="1"/>
  <c r="BQ21" i="2"/>
  <c r="E17" i="13" s="1"/>
  <c r="BR21" i="2"/>
  <c r="E99" i="13" s="1"/>
  <c r="BQ22" i="2"/>
  <c r="E18" i="13" s="1"/>
  <c r="BR22" i="2"/>
  <c r="E100" i="13" s="1"/>
  <c r="BQ23" i="2"/>
  <c r="E19" i="13" s="1"/>
  <c r="BR23" i="2"/>
  <c r="E101" i="13" s="1"/>
  <c r="BQ24" i="2"/>
  <c r="E20" i="13" s="1"/>
  <c r="BR24" i="2"/>
  <c r="E102" i="13" s="1"/>
  <c r="BQ25" i="2"/>
  <c r="E21" i="13" s="1"/>
  <c r="BR25" i="2"/>
  <c r="E103" i="13" s="1"/>
  <c r="BQ26" i="2"/>
  <c r="E22" i="13" s="1"/>
  <c r="BR26" i="2"/>
  <c r="E104" i="13" s="1"/>
  <c r="BQ27" i="2"/>
  <c r="E23" i="13" s="1"/>
  <c r="BR27" i="2"/>
  <c r="E105" i="13" s="1"/>
  <c r="BQ28" i="2"/>
  <c r="E24" i="13" s="1"/>
  <c r="BR28" i="2"/>
  <c r="E106" i="13" s="1"/>
  <c r="BQ29" i="2"/>
  <c r="E25" i="13" s="1"/>
  <c r="BR29" i="2"/>
  <c r="E107" i="13" s="1"/>
  <c r="BQ30" i="2"/>
  <c r="E26" i="13" s="1"/>
  <c r="BR30" i="2"/>
  <c r="E108" i="13" s="1"/>
  <c r="BQ31" i="2"/>
  <c r="E27" i="13" s="1"/>
  <c r="BR31" i="2"/>
  <c r="E109" i="13" s="1"/>
  <c r="BQ32" i="2"/>
  <c r="E28" i="13" s="1"/>
  <c r="BR32" i="2"/>
  <c r="E110" i="13" s="1"/>
  <c r="BQ33" i="2"/>
  <c r="E29" i="13" s="1"/>
  <c r="BR33" i="2"/>
  <c r="E111" i="13" s="1"/>
  <c r="BQ34" i="2"/>
  <c r="E30" i="13" s="1"/>
  <c r="BR34" i="2"/>
  <c r="E112" i="13" s="1"/>
  <c r="BQ35" i="2"/>
  <c r="E31" i="13" s="1"/>
  <c r="BR35" i="2"/>
  <c r="E113" i="13" s="1"/>
  <c r="BQ36" i="2"/>
  <c r="E32" i="13" s="1"/>
  <c r="BR36" i="2"/>
  <c r="E114" i="13" s="1"/>
  <c r="BQ37" i="2"/>
  <c r="E33" i="13" s="1"/>
  <c r="BR37" i="2"/>
  <c r="E115" i="13" s="1"/>
  <c r="BQ38" i="2"/>
  <c r="E34" i="13" s="1"/>
  <c r="BR38" i="2"/>
  <c r="E116" i="13" s="1"/>
  <c r="BQ39" i="2"/>
  <c r="E35" i="13" s="1"/>
  <c r="BR39" i="2"/>
  <c r="E117" i="13" s="1"/>
  <c r="BQ40" i="2"/>
  <c r="E36" i="13" s="1"/>
  <c r="BR40" i="2"/>
  <c r="E118" i="13" s="1"/>
  <c r="BQ41" i="2"/>
  <c r="E37" i="13" s="1"/>
  <c r="BR41" i="2"/>
  <c r="E119" i="13" s="1"/>
  <c r="BQ42" i="2"/>
  <c r="E38" i="13" s="1"/>
  <c r="BR42" i="2"/>
  <c r="E120" i="13" s="1"/>
  <c r="BQ43" i="2"/>
  <c r="E39" i="13" s="1"/>
  <c r="BR43" i="2"/>
  <c r="E121" i="13" s="1"/>
  <c r="BQ44" i="2"/>
  <c r="E40" i="13" s="1"/>
  <c r="BR44" i="2"/>
  <c r="E122" i="13" s="1"/>
  <c r="BQ45" i="2"/>
  <c r="E41" i="13" s="1"/>
  <c r="BR45" i="2"/>
  <c r="E123" i="13" s="1"/>
  <c r="BQ48" i="2"/>
  <c r="E44" i="13" s="1"/>
  <c r="BR48" i="2"/>
  <c r="E126" i="13" s="1"/>
  <c r="BQ49" i="2"/>
  <c r="E45" i="13" s="1"/>
  <c r="BR49" i="2"/>
  <c r="E127" i="13" s="1"/>
  <c r="BQ50" i="2"/>
  <c r="E46" i="13" s="1"/>
  <c r="BR50" i="2"/>
  <c r="E128" i="13" s="1"/>
  <c r="BQ51" i="2"/>
  <c r="E47" i="13" s="1"/>
  <c r="BR51" i="2"/>
  <c r="E129" i="13" s="1"/>
  <c r="BQ52" i="2"/>
  <c r="E48" i="13" s="1"/>
  <c r="BR52" i="2"/>
  <c r="E130" i="13" s="1"/>
  <c r="BQ53" i="2"/>
  <c r="E49" i="13" s="1"/>
  <c r="BR53" i="2"/>
  <c r="E131" i="13" s="1"/>
  <c r="BQ54" i="2"/>
  <c r="E50" i="13" s="1"/>
  <c r="BR54" i="2"/>
  <c r="E132" i="13" s="1"/>
  <c r="BQ55" i="2"/>
  <c r="E51" i="13" s="1"/>
  <c r="BR55" i="2"/>
  <c r="E133" i="13" s="1"/>
  <c r="BQ56" i="2"/>
  <c r="E52" i="13" s="1"/>
  <c r="BR56" i="2"/>
  <c r="E134" i="13" s="1"/>
  <c r="BQ57" i="2"/>
  <c r="E53" i="13" s="1"/>
  <c r="BR57" i="2"/>
  <c r="E135" i="13" s="1"/>
  <c r="BQ58" i="2"/>
  <c r="E54" i="13" s="1"/>
  <c r="BR58" i="2"/>
  <c r="E136" i="13" s="1"/>
  <c r="BQ59" i="2"/>
  <c r="E55" i="13" s="1"/>
  <c r="BR59" i="2"/>
  <c r="E137" i="13" s="1"/>
  <c r="BQ60" i="2"/>
  <c r="E56" i="13" s="1"/>
  <c r="BR60" i="2"/>
  <c r="E138" i="13" s="1"/>
  <c r="BQ61" i="2"/>
  <c r="E57" i="13" s="1"/>
  <c r="BR61" i="2"/>
  <c r="E139" i="13" s="1"/>
  <c r="BQ62" i="2"/>
  <c r="E58" i="13" s="1"/>
  <c r="BR62" i="2"/>
  <c r="E140" i="13" s="1"/>
  <c r="BQ63" i="2"/>
  <c r="E59" i="13" s="1"/>
  <c r="BR63" i="2"/>
  <c r="E141" i="13" s="1"/>
  <c r="BQ64" i="2"/>
  <c r="E60" i="13" s="1"/>
  <c r="BR64" i="2"/>
  <c r="E142" i="13" s="1"/>
  <c r="BQ65" i="2"/>
  <c r="E61" i="13" s="1"/>
  <c r="BR65" i="2"/>
  <c r="E143" i="13" s="1"/>
  <c r="BQ66" i="2"/>
  <c r="E62" i="13" s="1"/>
  <c r="BR66" i="2"/>
  <c r="E144" i="13" s="1"/>
  <c r="BQ67" i="2"/>
  <c r="E63" i="13" s="1"/>
  <c r="BR67" i="2"/>
  <c r="E145" i="13" s="1"/>
  <c r="BQ68" i="2"/>
  <c r="E64" i="13" s="1"/>
  <c r="BR68" i="2"/>
  <c r="E146" i="13" s="1"/>
  <c r="BQ69" i="2"/>
  <c r="E65" i="13" s="1"/>
  <c r="BR69" i="2"/>
  <c r="E147" i="13" s="1"/>
  <c r="BQ70" i="2"/>
  <c r="E66" i="13" s="1"/>
  <c r="BR70" i="2"/>
  <c r="E148" i="13" s="1"/>
  <c r="BQ71" i="2"/>
  <c r="E67" i="13" s="1"/>
  <c r="BR71" i="2"/>
  <c r="E149" i="13" s="1"/>
  <c r="BQ72" i="2"/>
  <c r="E68" i="13" s="1"/>
  <c r="BR72" i="2"/>
  <c r="E150" i="13" s="1"/>
  <c r="BQ73" i="2"/>
  <c r="E69" i="13" s="1"/>
  <c r="BR73" i="2"/>
  <c r="E151" i="13" s="1"/>
  <c r="BQ74" i="2"/>
  <c r="E70" i="13" s="1"/>
  <c r="BR74" i="2"/>
  <c r="E152" i="13" s="1"/>
  <c r="BQ75" i="2"/>
  <c r="E71" i="13" s="1"/>
  <c r="BR75" i="2"/>
  <c r="E153" i="13" s="1"/>
  <c r="BQ76" i="2"/>
  <c r="E72" i="13" s="1"/>
  <c r="BR76" i="2"/>
  <c r="E154" i="13" s="1"/>
  <c r="BQ77" i="2"/>
  <c r="E73" i="13" s="1"/>
  <c r="BR77" i="2"/>
  <c r="E155" i="13" s="1"/>
  <c r="BQ78" i="2"/>
  <c r="E74" i="13" s="1"/>
  <c r="BR78" i="2"/>
  <c r="E156" i="13" s="1"/>
  <c r="BQ79" i="2"/>
  <c r="E75" i="13" s="1"/>
  <c r="BR79" i="2"/>
  <c r="E157" i="13" s="1"/>
  <c r="BQ80" i="2"/>
  <c r="E76" i="13" s="1"/>
  <c r="BR80" i="2"/>
  <c r="E158" i="13" s="1"/>
  <c r="BQ81" i="2"/>
  <c r="E77" i="13" s="1"/>
  <c r="BR81" i="2"/>
  <c r="E159" i="13" s="1"/>
  <c r="BQ82" i="2"/>
  <c r="E78" i="13" s="1"/>
  <c r="BR82" i="2"/>
  <c r="E160" i="13" s="1"/>
  <c r="BQ83" i="2"/>
  <c r="E79" i="13" s="1"/>
  <c r="BR83" i="2"/>
  <c r="E161" i="13" s="1"/>
  <c r="BQ84" i="2"/>
  <c r="E80" i="13" s="1"/>
  <c r="BR84" i="2"/>
  <c r="E162" i="13" s="1"/>
  <c r="BQ85" i="2"/>
  <c r="E81" i="13" s="1"/>
  <c r="BR85" i="2"/>
  <c r="E163" i="13" s="1"/>
  <c r="BQ86" i="2"/>
  <c r="E82" i="13" s="1"/>
  <c r="BR86" i="2"/>
  <c r="E164" i="13" s="1"/>
  <c r="BQ87" i="2"/>
  <c r="E83" i="13" s="1"/>
  <c r="BR87" i="2"/>
  <c r="E165" i="13" s="1"/>
  <c r="BR6" i="2"/>
  <c r="E84" i="13" s="1"/>
  <c r="BQ6" i="2"/>
  <c r="E2" i="13" s="1"/>
  <c r="AH17" i="2"/>
  <c r="BE17" i="2" s="1"/>
  <c r="AH18" i="2"/>
  <c r="BE18" i="2" s="1"/>
  <c r="AH34" i="2"/>
  <c r="BE34" i="2" s="1"/>
  <c r="AH35" i="2"/>
  <c r="BE35" i="2" s="1"/>
  <c r="AH36" i="2"/>
  <c r="BE36" i="2" s="1"/>
  <c r="AH37" i="2"/>
  <c r="BE37" i="2" s="1"/>
  <c r="AH38" i="2"/>
  <c r="BE38" i="2" s="1"/>
  <c r="AH39" i="2"/>
  <c r="BE39" i="2" s="1"/>
  <c r="AH40" i="2"/>
  <c r="BE40" i="2" s="1"/>
  <c r="AH41" i="2"/>
  <c r="BE41" i="2" s="1"/>
  <c r="AH42" i="2"/>
  <c r="BE42" i="2" s="1"/>
  <c r="AH43" i="2"/>
  <c r="BE43" i="2" s="1"/>
  <c r="AH44" i="2"/>
  <c r="BE44" i="2" s="1"/>
  <c r="AH45" i="2"/>
  <c r="BE45" i="2" s="1"/>
  <c r="AH59" i="2"/>
  <c r="BE59" i="2" s="1"/>
  <c r="AH60" i="2"/>
  <c r="BE60" i="2" s="1"/>
  <c r="AH67" i="2"/>
  <c r="BE67" i="2" s="1"/>
  <c r="AH68" i="2"/>
  <c r="BE68" i="2" s="1"/>
  <c r="AH69" i="2"/>
  <c r="BE69" i="2" s="1"/>
  <c r="AH70" i="2"/>
  <c r="BE70" i="2" s="1"/>
  <c r="AH71" i="2"/>
  <c r="BE71" i="2" s="1"/>
  <c r="AH72" i="2"/>
  <c r="BE72" i="2" s="1"/>
  <c r="AH73" i="2"/>
  <c r="BE73" i="2" s="1"/>
  <c r="AH74" i="2"/>
  <c r="BE74" i="2" s="1"/>
  <c r="AH75" i="2"/>
  <c r="BE75" i="2" s="1"/>
  <c r="AH76" i="2"/>
  <c r="BE76" i="2" s="1"/>
  <c r="AH77" i="2"/>
  <c r="BE77" i="2" s="1"/>
  <c r="AH78" i="2"/>
  <c r="BE78" i="2" s="1"/>
  <c r="AH79" i="2"/>
  <c r="BE79" i="2" s="1"/>
  <c r="AH80" i="2"/>
  <c r="BE80" i="2" s="1"/>
  <c r="AH81" i="2"/>
  <c r="BE81" i="2" s="1"/>
  <c r="AH82" i="2"/>
  <c r="BE82" i="2" s="1"/>
  <c r="AH83" i="2"/>
  <c r="BE83" i="2" s="1"/>
  <c r="AH84" i="2"/>
  <c r="BE84" i="2" s="1"/>
  <c r="AH85" i="2"/>
  <c r="BE85" i="2" s="1"/>
  <c r="AH86" i="2"/>
  <c r="BE86" i="2" s="1"/>
  <c r="AH87" i="2"/>
  <c r="BE87" i="2" s="1"/>
  <c r="A4" i="4"/>
  <c r="A3" i="2"/>
  <c r="C2" i="11"/>
  <c r="O4" i="4"/>
  <c r="BA36" i="4"/>
  <c r="BA34" i="4"/>
  <c r="BA28" i="4"/>
  <c r="BA26" i="4"/>
  <c r="BA20" i="4"/>
  <c r="BA18" i="4"/>
  <c r="BA12" i="4"/>
  <c r="BA10" i="4"/>
  <c r="AH48" i="2" l="1"/>
  <c r="AH26" i="2"/>
  <c r="BE26" i="2" s="1"/>
  <c r="AH63" i="2"/>
  <c r="BE63" i="2" s="1"/>
  <c r="AH21" i="2"/>
  <c r="BE21" i="2" s="1"/>
  <c r="AH53" i="2"/>
  <c r="BE53" i="2" s="1"/>
  <c r="AH11" i="2"/>
  <c r="BE11" i="2" s="1"/>
  <c r="AH52" i="2"/>
  <c r="BE52" i="2" s="1"/>
  <c r="AH30" i="2"/>
  <c r="BE30" i="2" s="1"/>
  <c r="AH10" i="2"/>
  <c r="BE10" i="2" s="1"/>
  <c r="AH51" i="2"/>
  <c r="BE51" i="2" s="1"/>
  <c r="AH29" i="2"/>
  <c r="BE29" i="2" s="1"/>
  <c r="AH9" i="2"/>
  <c r="BE9" i="2" s="1"/>
  <c r="AH50" i="2"/>
  <c r="BE50" i="2" s="1"/>
  <c r="AH28" i="2"/>
  <c r="BE28" i="2" s="1"/>
  <c r="AH8" i="2"/>
  <c r="BE8" i="2" s="1"/>
  <c r="AH49" i="2"/>
  <c r="BE49" i="2" s="1"/>
  <c r="AH27" i="2"/>
  <c r="BE27" i="2" s="1"/>
  <c r="AH7" i="2"/>
  <c r="BE7" i="2" s="1"/>
  <c r="AH6" i="2"/>
  <c r="AH32" i="2"/>
  <c r="BE32" i="2" s="1"/>
  <c r="AH16" i="2"/>
  <c r="BE16" i="2" s="1"/>
  <c r="AH57" i="2"/>
  <c r="BE57" i="2" s="1"/>
  <c r="AH33" i="2"/>
  <c r="BE33" i="2" s="1"/>
  <c r="AH54" i="2"/>
  <c r="AH31" i="2"/>
  <c r="BE31" i="2" s="1"/>
  <c r="AH14" i="2"/>
  <c r="BE14" i="2" s="1"/>
  <c r="AH55" i="2"/>
  <c r="BE55" i="2" s="1"/>
  <c r="AH13" i="2"/>
  <c r="BE13" i="2" s="1"/>
  <c r="AH25" i="2"/>
  <c r="BE25" i="2" s="1"/>
  <c r="AH66" i="2"/>
  <c r="BE66" i="2" s="1"/>
  <c r="AH24" i="2"/>
  <c r="BE24" i="2" s="1"/>
  <c r="AH65" i="2"/>
  <c r="BE65" i="2" s="1"/>
  <c r="AH23" i="2"/>
  <c r="BE23" i="2" s="1"/>
  <c r="AH64" i="2"/>
  <c r="BE64" i="2" s="1"/>
  <c r="AH22" i="2"/>
  <c r="BE22" i="2" s="1"/>
  <c r="AH15" i="2"/>
  <c r="BE15" i="2" s="1"/>
  <c r="AH56" i="2"/>
  <c r="BE56" i="2" s="1"/>
  <c r="AH12" i="2"/>
  <c r="BE12" i="2" s="1"/>
  <c r="AH62" i="2"/>
  <c r="BE62" i="2" s="1"/>
  <c r="AH58" i="2"/>
  <c r="BE58" i="2" s="1"/>
  <c r="AH20" i="2"/>
  <c r="BE20" i="2" s="1"/>
  <c r="AH61" i="2"/>
  <c r="BE61" i="2" s="1"/>
  <c r="AH19" i="2"/>
  <c r="BE19" i="2" s="1"/>
  <c r="AI81" i="2"/>
  <c r="AI38" i="2"/>
  <c r="AI65" i="2"/>
  <c r="AI55" i="2"/>
  <c r="AI73" i="2"/>
  <c r="AI44" i="2"/>
  <c r="AI36" i="2"/>
  <c r="AI37" i="2"/>
  <c r="AI29" i="2"/>
  <c r="AI85" i="2"/>
  <c r="AI69" i="2"/>
  <c r="AI43" i="2"/>
  <c r="AI35" i="2"/>
  <c r="AI27" i="2"/>
  <c r="AI42" i="2"/>
  <c r="AI34" i="2"/>
  <c r="AI57" i="2"/>
  <c r="AI83" i="2"/>
  <c r="AI75" i="2"/>
  <c r="AI67" i="2"/>
  <c r="AI59" i="2"/>
  <c r="AI41" i="2"/>
  <c r="AI33" i="2"/>
  <c r="AI25" i="2"/>
  <c r="AI40" i="2"/>
  <c r="AI32" i="2"/>
  <c r="AI24" i="2"/>
  <c r="AI28" i="2"/>
  <c r="AI48" i="2"/>
  <c r="AI30" i="2"/>
  <c r="AI26" i="2"/>
  <c r="AI21" i="2"/>
  <c r="AI19" i="2"/>
  <c r="AI17" i="2"/>
  <c r="AI18" i="2"/>
  <c r="AI79" i="2"/>
  <c r="AI22" i="2"/>
  <c r="AI20" i="2"/>
  <c r="AI16" i="2"/>
  <c r="AI12" i="2"/>
  <c r="AI63" i="2"/>
  <c r="AI8" i="2"/>
  <c r="AI71" i="2"/>
  <c r="AI61" i="2"/>
  <c r="AI31" i="2"/>
  <c r="AI77" i="2"/>
  <c r="AI15" i="2"/>
  <c r="AI13" i="2"/>
  <c r="AI53" i="2"/>
  <c r="AI49" i="2"/>
  <c r="AI11" i="2"/>
  <c r="AI39" i="2"/>
  <c r="AI23" i="2"/>
  <c r="AI14" i="2"/>
  <c r="AI10" i="2"/>
  <c r="I9" i="14"/>
  <c r="AI51" i="2"/>
  <c r="BC37" i="4"/>
  <c r="BC29" i="4"/>
  <c r="BC21" i="4"/>
  <c r="BC13" i="4"/>
  <c r="AI86" i="2"/>
  <c r="AI84" i="2"/>
  <c r="AI82" i="2"/>
  <c r="AI80" i="2"/>
  <c r="AI78" i="2"/>
  <c r="AI76" i="2"/>
  <c r="AI74" i="2"/>
  <c r="AI72" i="2"/>
  <c r="AI70" i="2"/>
  <c r="AI68" i="2"/>
  <c r="AI66" i="2"/>
  <c r="AI64" i="2"/>
  <c r="AI62" i="2"/>
  <c r="AI60" i="2"/>
  <c r="AI58" i="2"/>
  <c r="AI56" i="2"/>
  <c r="AI54" i="2"/>
  <c r="AI52" i="2"/>
  <c r="AI50" i="2"/>
  <c r="AI45" i="2"/>
  <c r="AI7" i="2"/>
  <c r="AI87" i="2"/>
  <c r="AI9" i="2"/>
  <c r="AI6" i="2"/>
  <c r="AH89" i="2" l="1"/>
  <c r="AH47" i="2"/>
  <c r="AH88" i="2"/>
  <c r="BE48" i="2"/>
  <c r="BE54" i="2"/>
  <c r="AH46" i="2"/>
  <c r="BE6" i="2"/>
  <c r="AI88" i="2"/>
  <c r="AI89" i="2"/>
  <c r="AI46" i="2"/>
  <c r="AI47" i="2"/>
  <c r="C3" i="7"/>
  <c r="AC4" i="1"/>
  <c r="AB4" i="1" s="1"/>
  <c r="BE88" i="2" l="1"/>
  <c r="H26" i="1"/>
  <c r="BE89" i="2"/>
  <c r="BE46" i="2"/>
  <c r="B49" i="4"/>
  <c r="B50" i="4"/>
  <c r="B51" i="4"/>
  <c r="B52" i="4"/>
  <c r="B53" i="4"/>
  <c r="B54" i="4"/>
  <c r="B48" i="4"/>
  <c r="B40" i="4"/>
  <c r="B41" i="4"/>
  <c r="B42" i="4"/>
  <c r="B43" i="4"/>
  <c r="B44" i="4"/>
  <c r="B45" i="4"/>
  <c r="B39" i="4"/>
  <c r="B32" i="4"/>
  <c r="B33" i="4"/>
  <c r="B34" i="4"/>
  <c r="B35" i="4"/>
  <c r="B36" i="4"/>
  <c r="B31" i="4"/>
  <c r="B24" i="4"/>
  <c r="B25" i="4"/>
  <c r="B26" i="4"/>
  <c r="B27" i="4"/>
  <c r="B28" i="4"/>
  <c r="B23" i="4"/>
  <c r="B16" i="4"/>
  <c r="A11" i="14" s="1"/>
  <c r="B17" i="4"/>
  <c r="A12" i="14" s="1"/>
  <c r="B18" i="4"/>
  <c r="A13" i="14" s="1"/>
  <c r="B19" i="4"/>
  <c r="A14" i="14" s="1"/>
  <c r="B20" i="4"/>
  <c r="A15" i="14" s="1"/>
  <c r="B15" i="4"/>
  <c r="A10" i="14" s="1"/>
  <c r="B11" i="4"/>
  <c r="A6" i="14" s="1"/>
  <c r="B12" i="4"/>
  <c r="A7" i="14" s="1"/>
  <c r="B8" i="4"/>
  <c r="A3" i="14" s="1"/>
  <c r="B9" i="4"/>
  <c r="A4" i="14" s="1"/>
  <c r="B10" i="4"/>
  <c r="A5" i="14" s="1"/>
  <c r="D13" i="14" l="1"/>
  <c r="I13" i="14"/>
  <c r="D15" i="14"/>
  <c r="I15" i="14"/>
  <c r="D12" i="14"/>
  <c r="I12" i="14"/>
  <c r="D14" i="14"/>
  <c r="I14" i="14"/>
  <c r="D11" i="14"/>
  <c r="I11" i="14"/>
  <c r="D5" i="14"/>
  <c r="I5" i="14"/>
  <c r="D4" i="14"/>
  <c r="I4" i="14"/>
  <c r="D3" i="14"/>
  <c r="I3" i="14"/>
  <c r="D7" i="14"/>
  <c r="I7" i="14"/>
  <c r="D6" i="14"/>
  <c r="I6" i="14"/>
  <c r="D10" i="14"/>
  <c r="I10" i="14"/>
  <c r="BB9" i="4"/>
  <c r="BB8" i="4"/>
  <c r="BB12" i="4"/>
  <c r="BB31" i="4"/>
  <c r="A26" i="14"/>
  <c r="BB33" i="4"/>
  <c r="A28" i="14"/>
  <c r="BB36" i="4"/>
  <c r="A31" i="14"/>
  <c r="BB34" i="4"/>
  <c r="A29" i="14"/>
  <c r="BB32" i="4"/>
  <c r="A27" i="14"/>
  <c r="BB35" i="4"/>
  <c r="A30" i="14"/>
  <c r="BB28" i="4"/>
  <c r="A23" i="14"/>
  <c r="BB26" i="4"/>
  <c r="A21" i="14"/>
  <c r="BB24" i="4"/>
  <c r="A19" i="14"/>
  <c r="BB23" i="4"/>
  <c r="A18" i="14"/>
  <c r="BB27" i="4"/>
  <c r="A22" i="14"/>
  <c r="BB25" i="4"/>
  <c r="A20" i="14"/>
  <c r="BB20" i="4"/>
  <c r="BB18" i="4"/>
  <c r="BB16" i="4"/>
  <c r="BB15" i="4"/>
  <c r="BB19" i="4"/>
  <c r="BB17" i="4"/>
  <c r="BB10" i="4"/>
  <c r="BB11" i="4"/>
  <c r="A49" i="14"/>
  <c r="A48" i="14"/>
  <c r="A47" i="14"/>
  <c r="A46" i="14"/>
  <c r="A45" i="14"/>
  <c r="A44" i="14"/>
  <c r="A43" i="14"/>
  <c r="A40" i="14"/>
  <c r="A39" i="14"/>
  <c r="A38" i="14"/>
  <c r="A37" i="14"/>
  <c r="A36" i="14"/>
  <c r="A35" i="14"/>
  <c r="A34" i="14"/>
  <c r="BG68" i="2"/>
  <c r="U68" i="2" s="1"/>
  <c r="BG69" i="2"/>
  <c r="U69" i="2" s="1"/>
  <c r="BG70" i="2"/>
  <c r="U70" i="2" s="1"/>
  <c r="BG71" i="2"/>
  <c r="U71" i="2" s="1"/>
  <c r="BG72" i="2"/>
  <c r="U72" i="2" s="1"/>
  <c r="BG73" i="2"/>
  <c r="U73" i="2" s="1"/>
  <c r="BG74" i="2"/>
  <c r="U74" i="2" s="1"/>
  <c r="BG75" i="2"/>
  <c r="U75" i="2" s="1"/>
  <c r="BG76" i="2"/>
  <c r="U76" i="2" s="1"/>
  <c r="BG77" i="2"/>
  <c r="U77" i="2" s="1"/>
  <c r="BG78" i="2"/>
  <c r="U78" i="2" s="1"/>
  <c r="BG79" i="2"/>
  <c r="U79" i="2" s="1"/>
  <c r="BG80" i="2"/>
  <c r="U80" i="2" s="1"/>
  <c r="BG81" i="2"/>
  <c r="U81" i="2" s="1"/>
  <c r="BG82" i="2"/>
  <c r="U82" i="2" s="1"/>
  <c r="BG83" i="2"/>
  <c r="U83" i="2" s="1"/>
  <c r="BG84" i="2"/>
  <c r="U84" i="2" s="1"/>
  <c r="BG85" i="2"/>
  <c r="U85" i="2" s="1"/>
  <c r="BG86" i="2"/>
  <c r="U86" i="2" s="1"/>
  <c r="BG34" i="2"/>
  <c r="U34" i="2" s="1"/>
  <c r="BG35" i="2"/>
  <c r="U35" i="2" s="1"/>
  <c r="BG36" i="2"/>
  <c r="U36" i="2" s="1"/>
  <c r="BG37" i="2"/>
  <c r="U37" i="2" s="1"/>
  <c r="BG38" i="2"/>
  <c r="U38" i="2" s="1"/>
  <c r="BG39" i="2"/>
  <c r="U39" i="2" s="1"/>
  <c r="BG40" i="2"/>
  <c r="U40" i="2" s="1"/>
  <c r="BG41" i="2"/>
  <c r="U41" i="2" s="1"/>
  <c r="BG42" i="2"/>
  <c r="U42" i="2" s="1"/>
  <c r="BG43" i="2"/>
  <c r="U43" i="2" s="1"/>
  <c r="BG44" i="2"/>
  <c r="U44" i="2" s="1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19" i="2"/>
  <c r="S20" i="2"/>
  <c r="S21" i="2"/>
  <c r="S34" i="2"/>
  <c r="S35" i="2"/>
  <c r="S36" i="2"/>
  <c r="S37" i="2"/>
  <c r="S38" i="2"/>
  <c r="S39" i="2"/>
  <c r="S40" i="2"/>
  <c r="S41" i="2"/>
  <c r="S42" i="2"/>
  <c r="S43" i="2"/>
  <c r="S44" i="2"/>
  <c r="BF49" i="2"/>
  <c r="S49" i="2" s="1"/>
  <c r="BF50" i="2"/>
  <c r="S50" i="2" s="1"/>
  <c r="BF51" i="2"/>
  <c r="BG51" i="2" s="1"/>
  <c r="U51" i="2" s="1"/>
  <c r="BL51" i="2" s="1"/>
  <c r="BF52" i="2"/>
  <c r="BG52" i="2" s="1"/>
  <c r="U52" i="2" s="1"/>
  <c r="BL52" i="2" s="1"/>
  <c r="BF53" i="2"/>
  <c r="BG53" i="2" s="1"/>
  <c r="U53" i="2" s="1"/>
  <c r="BL53" i="2" s="1"/>
  <c r="BF54" i="2"/>
  <c r="BG54" i="2" s="1"/>
  <c r="U54" i="2" s="1"/>
  <c r="BL54" i="2" s="1"/>
  <c r="BF55" i="2"/>
  <c r="BG55" i="2" s="1"/>
  <c r="U55" i="2" s="1"/>
  <c r="BL55" i="2" s="1"/>
  <c r="BF56" i="2"/>
  <c r="S56" i="2" s="1"/>
  <c r="BF57" i="2"/>
  <c r="S57" i="2" s="1"/>
  <c r="BF58" i="2"/>
  <c r="S58" i="2" s="1"/>
  <c r="BF59" i="2"/>
  <c r="S59" i="2" s="1"/>
  <c r="BF60" i="2"/>
  <c r="S60" i="2" s="1"/>
  <c r="BF61" i="2"/>
  <c r="BG61" i="2" s="1"/>
  <c r="U61" i="2" s="1"/>
  <c r="BL61" i="2" s="1"/>
  <c r="BF62" i="2"/>
  <c r="BG62" i="2" s="1"/>
  <c r="U62" i="2" s="1"/>
  <c r="BL62" i="2" s="1"/>
  <c r="BF63" i="2"/>
  <c r="BG63" i="2" s="1"/>
  <c r="U63" i="2" s="1"/>
  <c r="BL63" i="2" s="1"/>
  <c r="BF64" i="2"/>
  <c r="S64" i="2" s="1"/>
  <c r="BF65" i="2"/>
  <c r="S65" i="2" s="1"/>
  <c r="BF66" i="2"/>
  <c r="S66" i="2" s="1"/>
  <c r="BF67" i="2"/>
  <c r="S67" i="2" s="1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S87" i="2" s="1"/>
  <c r="BF48" i="2"/>
  <c r="S48" i="2" s="1"/>
  <c r="BF7" i="2"/>
  <c r="BG7" i="2" s="1"/>
  <c r="BF8" i="2"/>
  <c r="S8" i="2" s="1"/>
  <c r="BF9" i="2"/>
  <c r="S9" i="2" s="1"/>
  <c r="BF10" i="2"/>
  <c r="S10" i="2" s="1"/>
  <c r="BF11" i="2"/>
  <c r="S11" i="2" s="1"/>
  <c r="BF12" i="2"/>
  <c r="BG12" i="2" s="1"/>
  <c r="U12" i="2" s="1"/>
  <c r="BL12" i="2" s="1"/>
  <c r="BF13" i="2"/>
  <c r="BG13" i="2" s="1"/>
  <c r="U13" i="2" s="1"/>
  <c r="BL13" i="2" s="1"/>
  <c r="BF22" i="2"/>
  <c r="S22" i="2" s="1"/>
  <c r="BF23" i="2"/>
  <c r="S23" i="2" s="1"/>
  <c r="BF24" i="2"/>
  <c r="BG24" i="2" s="1"/>
  <c r="U24" i="2" s="1"/>
  <c r="BL24" i="2" s="1"/>
  <c r="BF25" i="2"/>
  <c r="BG25" i="2" s="1"/>
  <c r="U25" i="2" s="1"/>
  <c r="BL25" i="2" s="1"/>
  <c r="BF26" i="2"/>
  <c r="S26" i="2" s="1"/>
  <c r="BF27" i="2"/>
  <c r="BG27" i="2" s="1"/>
  <c r="U27" i="2" s="1"/>
  <c r="BL27" i="2" s="1"/>
  <c r="BF28" i="2"/>
  <c r="S28" i="2" s="1"/>
  <c r="BF29" i="2"/>
  <c r="S29" i="2" s="1"/>
  <c r="BF30" i="2"/>
  <c r="S30" i="2" s="1"/>
  <c r="BF31" i="2"/>
  <c r="S31" i="2" s="1"/>
  <c r="BF32" i="2"/>
  <c r="S32" i="2" s="1"/>
  <c r="BF33" i="2"/>
  <c r="BG33" i="2" s="1"/>
  <c r="U33" i="2" s="1"/>
  <c r="BL33" i="2" s="1"/>
  <c r="BF34" i="2"/>
  <c r="BF35" i="2"/>
  <c r="BF36" i="2"/>
  <c r="BF37" i="2"/>
  <c r="BF38" i="2"/>
  <c r="BF39" i="2"/>
  <c r="BF40" i="2"/>
  <c r="BF41" i="2"/>
  <c r="BF42" i="2"/>
  <c r="BF43" i="2"/>
  <c r="BF44" i="2"/>
  <c r="BF45" i="2"/>
  <c r="S45" i="2" s="1"/>
  <c r="BF6" i="2"/>
  <c r="S6" i="2" s="1"/>
  <c r="BG32" i="2" l="1"/>
  <c r="U32" i="2" s="1"/>
  <c r="BL32" i="2" s="1"/>
  <c r="S33" i="2"/>
  <c r="BG31" i="2"/>
  <c r="U31" i="2" s="1"/>
  <c r="S25" i="2"/>
  <c r="S63" i="2"/>
  <c r="BG23" i="2"/>
  <c r="U23" i="2" s="1"/>
  <c r="S61" i="2"/>
  <c r="BG22" i="2"/>
  <c r="U22" i="2" s="1"/>
  <c r="S55" i="2"/>
  <c r="U7" i="2"/>
  <c r="T25" i="2"/>
  <c r="AJ25" i="2" s="1"/>
  <c r="T33" i="2"/>
  <c r="AJ33" i="2" s="1"/>
  <c r="T27" i="2"/>
  <c r="AJ27" i="2" s="1"/>
  <c r="T13" i="2"/>
  <c r="AJ13" i="2" s="1"/>
  <c r="S27" i="2"/>
  <c r="BG26" i="2"/>
  <c r="U26" i="2" s="1"/>
  <c r="BL26" i="2" s="1"/>
  <c r="T12" i="2"/>
  <c r="AJ12" i="2" s="1"/>
  <c r="BG30" i="2"/>
  <c r="U30" i="2" s="1"/>
  <c r="BL30" i="2" s="1"/>
  <c r="T24" i="2"/>
  <c r="AJ24" i="2" s="1"/>
  <c r="BG29" i="2"/>
  <c r="U29" i="2" s="1"/>
  <c r="BL29" i="2" s="1"/>
  <c r="BG28" i="2"/>
  <c r="U28" i="2" s="1"/>
  <c r="BL28" i="2" s="1"/>
  <c r="T55" i="2"/>
  <c r="AJ55" i="2" s="1"/>
  <c r="T62" i="2"/>
  <c r="AJ62" i="2" s="1"/>
  <c r="T63" i="2"/>
  <c r="AJ63" i="2" s="1"/>
  <c r="T61" i="2"/>
  <c r="AJ61" i="2" s="1"/>
  <c r="S62" i="2"/>
  <c r="BG60" i="2"/>
  <c r="U60" i="2" s="1"/>
  <c r="BL60" i="2" s="1"/>
  <c r="T53" i="2"/>
  <c r="AJ53" i="2" s="1"/>
  <c r="BG66" i="2"/>
  <c r="U66" i="2" s="1"/>
  <c r="BL66" i="2" s="1"/>
  <c r="BG58" i="2"/>
  <c r="U58" i="2" s="1"/>
  <c r="BL58" i="2" s="1"/>
  <c r="T54" i="2"/>
  <c r="AJ54" i="2" s="1"/>
  <c r="BG67" i="2"/>
  <c r="U67" i="2" s="1"/>
  <c r="BL67" i="2" s="1"/>
  <c r="BG59" i="2"/>
  <c r="U59" i="2" s="1"/>
  <c r="BL59" i="2" s="1"/>
  <c r="T52" i="2"/>
  <c r="AJ52" i="2" s="1"/>
  <c r="BG65" i="2"/>
  <c r="U65" i="2" s="1"/>
  <c r="BL65" i="2" s="1"/>
  <c r="BG57" i="2"/>
  <c r="U57" i="2" s="1"/>
  <c r="BL57" i="2" s="1"/>
  <c r="T51" i="2"/>
  <c r="AJ51" i="2" s="1"/>
  <c r="BG64" i="2"/>
  <c r="U64" i="2" s="1"/>
  <c r="BL64" i="2" s="1"/>
  <c r="BG56" i="2"/>
  <c r="U56" i="2" s="1"/>
  <c r="BL56" i="2" s="1"/>
  <c r="BB37" i="4"/>
  <c r="BB38" i="4" s="1"/>
  <c r="S54" i="2"/>
  <c r="BB29" i="4"/>
  <c r="BB30" i="4" s="1"/>
  <c r="BB21" i="4"/>
  <c r="S53" i="2"/>
  <c r="S52" i="2"/>
  <c r="S13" i="2"/>
  <c r="S12" i="2"/>
  <c r="B7" i="14"/>
  <c r="H7" i="14"/>
  <c r="F7" i="14"/>
  <c r="E7" i="14"/>
  <c r="G7" i="14"/>
  <c r="C7" i="14"/>
  <c r="B3" i="14"/>
  <c r="H3" i="14"/>
  <c r="F3" i="14"/>
  <c r="C3" i="14"/>
  <c r="E3" i="14"/>
  <c r="G3" i="14"/>
  <c r="H4" i="14"/>
  <c r="E4" i="14"/>
  <c r="G4" i="14"/>
  <c r="B4" i="14"/>
  <c r="F4" i="14"/>
  <c r="C4" i="14"/>
  <c r="I30" i="14"/>
  <c r="E30" i="14"/>
  <c r="G30" i="14"/>
  <c r="C30" i="14"/>
  <c r="H30" i="14"/>
  <c r="D30" i="14"/>
  <c r="F30" i="14"/>
  <c r="B30" i="14"/>
  <c r="B27" i="14"/>
  <c r="H27" i="14"/>
  <c r="D27" i="14"/>
  <c r="F27" i="14"/>
  <c r="C27" i="14"/>
  <c r="I27" i="14"/>
  <c r="E27" i="14"/>
  <c r="G27" i="14"/>
  <c r="B29" i="14"/>
  <c r="H29" i="14"/>
  <c r="D29" i="14"/>
  <c r="F29" i="14"/>
  <c r="I29" i="14"/>
  <c r="E29" i="14"/>
  <c r="G29" i="14"/>
  <c r="C29" i="14"/>
  <c r="B31" i="14"/>
  <c r="H31" i="14"/>
  <c r="D31" i="14"/>
  <c r="F31" i="14"/>
  <c r="C31" i="14"/>
  <c r="I31" i="14"/>
  <c r="E31" i="14"/>
  <c r="G31" i="14"/>
  <c r="I28" i="14"/>
  <c r="E28" i="14"/>
  <c r="G28" i="14"/>
  <c r="B28" i="14"/>
  <c r="H28" i="14"/>
  <c r="D28" i="14"/>
  <c r="F28" i="14"/>
  <c r="C28" i="14"/>
  <c r="B26" i="14"/>
  <c r="I26" i="14"/>
  <c r="E26" i="14"/>
  <c r="C26" i="14"/>
  <c r="H26" i="14"/>
  <c r="D26" i="14"/>
  <c r="G26" i="14"/>
  <c r="B21" i="14"/>
  <c r="H21" i="14"/>
  <c r="D21" i="14"/>
  <c r="E21" i="14"/>
  <c r="G21" i="14"/>
  <c r="I21" i="14"/>
  <c r="F21" i="14"/>
  <c r="C21" i="14"/>
  <c r="B23" i="14"/>
  <c r="H23" i="14"/>
  <c r="D23" i="14"/>
  <c r="E23" i="14"/>
  <c r="C23" i="14"/>
  <c r="I23" i="14"/>
  <c r="G23" i="14"/>
  <c r="H20" i="14"/>
  <c r="F20" i="14"/>
  <c r="B20" i="14"/>
  <c r="I20" i="14"/>
  <c r="D20" i="14"/>
  <c r="E20" i="14"/>
  <c r="G20" i="14"/>
  <c r="C20" i="14"/>
  <c r="H22" i="14"/>
  <c r="F22" i="14"/>
  <c r="C22" i="14"/>
  <c r="I22" i="14"/>
  <c r="D22" i="14"/>
  <c r="E22" i="14"/>
  <c r="G22" i="14"/>
  <c r="B22" i="14"/>
  <c r="B18" i="14"/>
  <c r="H18" i="14"/>
  <c r="E18" i="14"/>
  <c r="C18" i="14"/>
  <c r="I18" i="14"/>
  <c r="D18" i="14"/>
  <c r="G18" i="14"/>
  <c r="B19" i="14"/>
  <c r="H19" i="14"/>
  <c r="D19" i="14"/>
  <c r="E19" i="14"/>
  <c r="G19" i="14"/>
  <c r="C19" i="14"/>
  <c r="I19" i="14"/>
  <c r="F19" i="14"/>
  <c r="F12" i="14"/>
  <c r="C12" i="14"/>
  <c r="H12" i="14"/>
  <c r="E12" i="14"/>
  <c r="G12" i="14"/>
  <c r="B12" i="14"/>
  <c r="E14" i="14"/>
  <c r="G14" i="14"/>
  <c r="B14" i="14"/>
  <c r="H14" i="14"/>
  <c r="F14" i="14"/>
  <c r="C14" i="14"/>
  <c r="B10" i="14"/>
  <c r="G10" i="14"/>
  <c r="H10" i="14"/>
  <c r="B11" i="14"/>
  <c r="H11" i="14"/>
  <c r="E11" i="14"/>
  <c r="G11" i="14"/>
  <c r="F11" i="14"/>
  <c r="C11" i="14"/>
  <c r="B13" i="14"/>
  <c r="H13" i="14"/>
  <c r="E13" i="14"/>
  <c r="C13" i="14"/>
  <c r="G13" i="14"/>
  <c r="B15" i="14"/>
  <c r="H15" i="14"/>
  <c r="G15" i="14"/>
  <c r="E15" i="14"/>
  <c r="C15" i="14"/>
  <c r="H6" i="14"/>
  <c r="G6" i="14"/>
  <c r="C6" i="14"/>
  <c r="E6" i="14"/>
  <c r="B6" i="14"/>
  <c r="B5" i="14"/>
  <c r="H5" i="14"/>
  <c r="G5" i="14"/>
  <c r="E5" i="14"/>
  <c r="C5" i="14"/>
  <c r="BG87" i="2"/>
  <c r="U87" i="2" s="1"/>
  <c r="BG45" i="2"/>
  <c r="U45" i="2" s="1"/>
  <c r="S51" i="2"/>
  <c r="BG50" i="2"/>
  <c r="U50" i="2" s="1"/>
  <c r="BL50" i="2" s="1"/>
  <c r="S24" i="2"/>
  <c r="BG49" i="2"/>
  <c r="U49" i="2" s="1"/>
  <c r="BL49" i="2" s="1"/>
  <c r="BG48" i="2"/>
  <c r="U48" i="2" s="1"/>
  <c r="BL48" i="2" s="1"/>
  <c r="BG11" i="2"/>
  <c r="U11" i="2" s="1"/>
  <c r="BL11" i="2" s="1"/>
  <c r="BG10" i="2"/>
  <c r="U10" i="2" s="1"/>
  <c r="BL10" i="2" s="1"/>
  <c r="BG9" i="2"/>
  <c r="U9" i="2" s="1"/>
  <c r="BL9" i="2" s="1"/>
  <c r="BG8" i="2"/>
  <c r="U8" i="2" s="1"/>
  <c r="BL8" i="2" s="1"/>
  <c r="S7" i="2"/>
  <c r="BG6" i="2"/>
  <c r="U6" i="2" s="1"/>
  <c r="BL6" i="2" s="1"/>
  <c r="BB22" i="4" l="1"/>
  <c r="H35" i="1" s="1"/>
  <c r="H34" i="1"/>
  <c r="T32" i="2"/>
  <c r="AJ32" i="2" s="1"/>
  <c r="T22" i="2"/>
  <c r="AJ22" i="2" s="1"/>
  <c r="BL22" i="2"/>
  <c r="T23" i="2"/>
  <c r="AJ23" i="2" s="1"/>
  <c r="BL23" i="2"/>
  <c r="T31" i="2"/>
  <c r="AJ31" i="2" s="1"/>
  <c r="BL31" i="2"/>
  <c r="T7" i="2"/>
  <c r="AJ7" i="2" s="1"/>
  <c r="BL7" i="2"/>
  <c r="T28" i="2"/>
  <c r="AJ28" i="2" s="1"/>
  <c r="T29" i="2"/>
  <c r="AJ29" i="2" s="1"/>
  <c r="T26" i="2"/>
  <c r="AJ26" i="2" s="1"/>
  <c r="T30" i="2"/>
  <c r="AJ30" i="2" s="1"/>
  <c r="T49" i="2"/>
  <c r="AJ49" i="2" s="1"/>
  <c r="T50" i="2"/>
  <c r="AJ50" i="2" s="1"/>
  <c r="T65" i="2"/>
  <c r="AJ65" i="2" s="1"/>
  <c r="T66" i="2"/>
  <c r="AJ66" i="2" s="1"/>
  <c r="T57" i="2"/>
  <c r="AJ57" i="2" s="1"/>
  <c r="T48" i="2"/>
  <c r="AJ48" i="2" s="1"/>
  <c r="T58" i="2"/>
  <c r="AJ58" i="2" s="1"/>
  <c r="T56" i="2"/>
  <c r="AJ56" i="2" s="1"/>
  <c r="T59" i="2"/>
  <c r="AJ59" i="2" s="1"/>
  <c r="T60" i="2"/>
  <c r="AJ60" i="2" s="1"/>
  <c r="T64" i="2"/>
  <c r="AJ64" i="2" s="1"/>
  <c r="T67" i="2"/>
  <c r="AJ67" i="2" s="1"/>
  <c r="T9" i="2"/>
  <c r="AJ9" i="2" s="1"/>
  <c r="T10" i="2"/>
  <c r="AJ10" i="2" s="1"/>
  <c r="T11" i="2"/>
  <c r="AJ11" i="2" s="1"/>
  <c r="T8" i="2"/>
  <c r="AJ8" i="2" s="1"/>
  <c r="T6" i="2"/>
  <c r="AJ6" i="2" s="1"/>
  <c r="A2" i="9"/>
  <c r="AX7" i="2"/>
  <c r="G3" i="13" s="1"/>
  <c r="AY7" i="2"/>
  <c r="G85" i="13" s="1"/>
  <c r="AZ7" i="2"/>
  <c r="G167" i="13" s="1"/>
  <c r="BA7" i="2"/>
  <c r="G249" i="13" s="1"/>
  <c r="AX8" i="2"/>
  <c r="G4" i="13" s="1"/>
  <c r="AY8" i="2"/>
  <c r="G86" i="13" s="1"/>
  <c r="AZ8" i="2"/>
  <c r="G168" i="13" s="1"/>
  <c r="BA8" i="2"/>
  <c r="G250" i="13" s="1"/>
  <c r="AX9" i="2"/>
  <c r="G5" i="13" s="1"/>
  <c r="AY9" i="2"/>
  <c r="G87" i="13" s="1"/>
  <c r="AZ9" i="2"/>
  <c r="G169" i="13" s="1"/>
  <c r="BA9" i="2"/>
  <c r="G251" i="13" s="1"/>
  <c r="AX10" i="2"/>
  <c r="G6" i="13" s="1"/>
  <c r="AY10" i="2"/>
  <c r="G88" i="13" s="1"/>
  <c r="AZ10" i="2"/>
  <c r="G170" i="13" s="1"/>
  <c r="BA10" i="2"/>
  <c r="G252" i="13" s="1"/>
  <c r="AX11" i="2"/>
  <c r="G7" i="13" s="1"/>
  <c r="AY11" i="2"/>
  <c r="G89" i="13" s="1"/>
  <c r="AZ11" i="2"/>
  <c r="G171" i="13" s="1"/>
  <c r="BA11" i="2"/>
  <c r="G253" i="13" s="1"/>
  <c r="AX12" i="2"/>
  <c r="G8" i="13" s="1"/>
  <c r="AY12" i="2"/>
  <c r="G90" i="13" s="1"/>
  <c r="AZ12" i="2"/>
  <c r="G172" i="13" s="1"/>
  <c r="BA12" i="2"/>
  <c r="G254" i="13" s="1"/>
  <c r="AX13" i="2"/>
  <c r="G9" i="13" s="1"/>
  <c r="AY13" i="2"/>
  <c r="G91" i="13" s="1"/>
  <c r="AZ13" i="2"/>
  <c r="G173" i="13" s="1"/>
  <c r="BA13" i="2"/>
  <c r="G255" i="13" s="1"/>
  <c r="AX14" i="2"/>
  <c r="G10" i="13" s="1"/>
  <c r="AY14" i="2"/>
  <c r="G92" i="13" s="1"/>
  <c r="AZ14" i="2"/>
  <c r="G174" i="13" s="1"/>
  <c r="BA14" i="2"/>
  <c r="G256" i="13" s="1"/>
  <c r="AX15" i="2"/>
  <c r="G11" i="13" s="1"/>
  <c r="AY15" i="2"/>
  <c r="G93" i="13" s="1"/>
  <c r="AZ15" i="2"/>
  <c r="G175" i="13" s="1"/>
  <c r="BA15" i="2"/>
  <c r="G257" i="13" s="1"/>
  <c r="AX16" i="2"/>
  <c r="G12" i="13" s="1"/>
  <c r="AY16" i="2"/>
  <c r="G94" i="13" s="1"/>
  <c r="AZ16" i="2"/>
  <c r="G176" i="13" s="1"/>
  <c r="BA16" i="2"/>
  <c r="G258" i="13" s="1"/>
  <c r="AX17" i="2"/>
  <c r="G13" i="13" s="1"/>
  <c r="AY17" i="2"/>
  <c r="G95" i="13" s="1"/>
  <c r="AZ17" i="2"/>
  <c r="G177" i="13" s="1"/>
  <c r="BA17" i="2"/>
  <c r="G259" i="13" s="1"/>
  <c r="AX18" i="2"/>
  <c r="G14" i="13" s="1"/>
  <c r="AY18" i="2"/>
  <c r="G96" i="13" s="1"/>
  <c r="AZ18" i="2"/>
  <c r="G178" i="13" s="1"/>
  <c r="BA18" i="2"/>
  <c r="G260" i="13" s="1"/>
  <c r="AX19" i="2"/>
  <c r="G15" i="13" s="1"/>
  <c r="AY19" i="2"/>
  <c r="G97" i="13" s="1"/>
  <c r="AZ19" i="2"/>
  <c r="G179" i="13" s="1"/>
  <c r="BA19" i="2"/>
  <c r="G261" i="13" s="1"/>
  <c r="AX20" i="2"/>
  <c r="G16" i="13" s="1"/>
  <c r="AY20" i="2"/>
  <c r="G98" i="13" s="1"/>
  <c r="AZ20" i="2"/>
  <c r="G180" i="13" s="1"/>
  <c r="BA20" i="2"/>
  <c r="G262" i="13" s="1"/>
  <c r="AX21" i="2"/>
  <c r="G17" i="13" s="1"/>
  <c r="AY21" i="2"/>
  <c r="G99" i="13" s="1"/>
  <c r="AZ21" i="2"/>
  <c r="G181" i="13" s="1"/>
  <c r="BA21" i="2"/>
  <c r="G263" i="13" s="1"/>
  <c r="AX22" i="2"/>
  <c r="G18" i="13" s="1"/>
  <c r="AY22" i="2"/>
  <c r="G100" i="13" s="1"/>
  <c r="AZ22" i="2"/>
  <c r="G182" i="13" s="1"/>
  <c r="BA22" i="2"/>
  <c r="G264" i="13" s="1"/>
  <c r="AX23" i="2"/>
  <c r="G19" i="13" s="1"/>
  <c r="AY23" i="2"/>
  <c r="G101" i="13" s="1"/>
  <c r="AZ23" i="2"/>
  <c r="G183" i="13" s="1"/>
  <c r="BA23" i="2"/>
  <c r="G265" i="13" s="1"/>
  <c r="AX24" i="2"/>
  <c r="G20" i="13" s="1"/>
  <c r="AY24" i="2"/>
  <c r="G102" i="13" s="1"/>
  <c r="AZ24" i="2"/>
  <c r="G184" i="13" s="1"/>
  <c r="BA24" i="2"/>
  <c r="G266" i="13" s="1"/>
  <c r="AX25" i="2"/>
  <c r="G21" i="13" s="1"/>
  <c r="AY25" i="2"/>
  <c r="G103" i="13" s="1"/>
  <c r="AZ25" i="2"/>
  <c r="G185" i="13" s="1"/>
  <c r="BA25" i="2"/>
  <c r="G267" i="13" s="1"/>
  <c r="AX26" i="2"/>
  <c r="G22" i="13" s="1"/>
  <c r="AY26" i="2"/>
  <c r="G104" i="13" s="1"/>
  <c r="AZ26" i="2"/>
  <c r="G186" i="13" s="1"/>
  <c r="BA26" i="2"/>
  <c r="G268" i="13" s="1"/>
  <c r="AX27" i="2"/>
  <c r="G23" i="13" s="1"/>
  <c r="AY27" i="2"/>
  <c r="G105" i="13" s="1"/>
  <c r="AZ27" i="2"/>
  <c r="G187" i="13" s="1"/>
  <c r="BA27" i="2"/>
  <c r="G269" i="13" s="1"/>
  <c r="AX28" i="2"/>
  <c r="G24" i="13" s="1"/>
  <c r="AY28" i="2"/>
  <c r="G106" i="13" s="1"/>
  <c r="AZ28" i="2"/>
  <c r="G188" i="13" s="1"/>
  <c r="BA28" i="2"/>
  <c r="G270" i="13" s="1"/>
  <c r="AX29" i="2"/>
  <c r="G25" i="13" s="1"/>
  <c r="AY29" i="2"/>
  <c r="G107" i="13" s="1"/>
  <c r="AZ29" i="2"/>
  <c r="G189" i="13" s="1"/>
  <c r="BA29" i="2"/>
  <c r="G271" i="13" s="1"/>
  <c r="AX30" i="2"/>
  <c r="G26" i="13" s="1"/>
  <c r="AY30" i="2"/>
  <c r="G108" i="13" s="1"/>
  <c r="AZ30" i="2"/>
  <c r="G190" i="13" s="1"/>
  <c r="BA30" i="2"/>
  <c r="G272" i="13" s="1"/>
  <c r="AX31" i="2"/>
  <c r="G27" i="13" s="1"/>
  <c r="AY31" i="2"/>
  <c r="G109" i="13" s="1"/>
  <c r="AZ31" i="2"/>
  <c r="G191" i="13" s="1"/>
  <c r="BA31" i="2"/>
  <c r="G273" i="13" s="1"/>
  <c r="AX32" i="2"/>
  <c r="G28" i="13" s="1"/>
  <c r="AY32" i="2"/>
  <c r="G110" i="13" s="1"/>
  <c r="AZ32" i="2"/>
  <c r="G192" i="13" s="1"/>
  <c r="BA32" i="2"/>
  <c r="G274" i="13" s="1"/>
  <c r="AX33" i="2"/>
  <c r="G29" i="13" s="1"/>
  <c r="AY33" i="2"/>
  <c r="G111" i="13" s="1"/>
  <c r="AZ33" i="2"/>
  <c r="G193" i="13" s="1"/>
  <c r="BA33" i="2"/>
  <c r="G275" i="13" s="1"/>
  <c r="AX34" i="2"/>
  <c r="G30" i="13" s="1"/>
  <c r="AY34" i="2"/>
  <c r="G112" i="13" s="1"/>
  <c r="AZ34" i="2"/>
  <c r="G194" i="13" s="1"/>
  <c r="BA34" i="2"/>
  <c r="G276" i="13" s="1"/>
  <c r="AX35" i="2"/>
  <c r="G31" i="13" s="1"/>
  <c r="AY35" i="2"/>
  <c r="G113" i="13" s="1"/>
  <c r="AZ35" i="2"/>
  <c r="G195" i="13" s="1"/>
  <c r="BA35" i="2"/>
  <c r="G277" i="13" s="1"/>
  <c r="AX36" i="2"/>
  <c r="G32" i="13" s="1"/>
  <c r="AY36" i="2"/>
  <c r="G114" i="13" s="1"/>
  <c r="AZ36" i="2"/>
  <c r="G196" i="13" s="1"/>
  <c r="BA36" i="2"/>
  <c r="G278" i="13" s="1"/>
  <c r="AX37" i="2"/>
  <c r="G33" i="13" s="1"/>
  <c r="AY37" i="2"/>
  <c r="G115" i="13" s="1"/>
  <c r="AZ37" i="2"/>
  <c r="G197" i="13" s="1"/>
  <c r="BA37" i="2"/>
  <c r="G279" i="13" s="1"/>
  <c r="AX38" i="2"/>
  <c r="G34" i="13" s="1"/>
  <c r="AY38" i="2"/>
  <c r="G116" i="13" s="1"/>
  <c r="AZ38" i="2"/>
  <c r="G198" i="13" s="1"/>
  <c r="BA38" i="2"/>
  <c r="G280" i="13" s="1"/>
  <c r="AX39" i="2"/>
  <c r="G35" i="13" s="1"/>
  <c r="AY39" i="2"/>
  <c r="G117" i="13" s="1"/>
  <c r="AZ39" i="2"/>
  <c r="G199" i="13" s="1"/>
  <c r="BA39" i="2"/>
  <c r="G281" i="13" s="1"/>
  <c r="AX40" i="2"/>
  <c r="G36" i="13" s="1"/>
  <c r="AY40" i="2"/>
  <c r="G118" i="13" s="1"/>
  <c r="AZ40" i="2"/>
  <c r="G200" i="13" s="1"/>
  <c r="BA40" i="2"/>
  <c r="G282" i="13" s="1"/>
  <c r="AX41" i="2"/>
  <c r="G37" i="13" s="1"/>
  <c r="AY41" i="2"/>
  <c r="G119" i="13" s="1"/>
  <c r="AZ41" i="2"/>
  <c r="G201" i="13" s="1"/>
  <c r="BA41" i="2"/>
  <c r="G283" i="13" s="1"/>
  <c r="AX42" i="2"/>
  <c r="G38" i="13" s="1"/>
  <c r="AY42" i="2"/>
  <c r="G120" i="13" s="1"/>
  <c r="AZ42" i="2"/>
  <c r="G202" i="13" s="1"/>
  <c r="BA42" i="2"/>
  <c r="G284" i="13" s="1"/>
  <c r="AX43" i="2"/>
  <c r="G39" i="13" s="1"/>
  <c r="AY43" i="2"/>
  <c r="G121" i="13" s="1"/>
  <c r="AZ43" i="2"/>
  <c r="G203" i="13" s="1"/>
  <c r="BA43" i="2"/>
  <c r="G285" i="13" s="1"/>
  <c r="AX44" i="2"/>
  <c r="G40" i="13" s="1"/>
  <c r="AY44" i="2"/>
  <c r="G122" i="13" s="1"/>
  <c r="AZ44" i="2"/>
  <c r="G204" i="13" s="1"/>
  <c r="BA44" i="2"/>
  <c r="G286" i="13" s="1"/>
  <c r="AX45" i="2"/>
  <c r="G41" i="13" s="1"/>
  <c r="AY45" i="2"/>
  <c r="G123" i="13" s="1"/>
  <c r="AZ45" i="2"/>
  <c r="G205" i="13" s="1"/>
  <c r="BA45" i="2"/>
  <c r="G287" i="13" s="1"/>
  <c r="AX48" i="2"/>
  <c r="G44" i="13" s="1"/>
  <c r="AY48" i="2"/>
  <c r="G126" i="13" s="1"/>
  <c r="AZ48" i="2"/>
  <c r="G208" i="13" s="1"/>
  <c r="BA48" i="2"/>
  <c r="G290" i="13" s="1"/>
  <c r="AX49" i="2"/>
  <c r="G45" i="13" s="1"/>
  <c r="AY49" i="2"/>
  <c r="G127" i="13" s="1"/>
  <c r="AZ49" i="2"/>
  <c r="G209" i="13" s="1"/>
  <c r="BA49" i="2"/>
  <c r="G291" i="13" s="1"/>
  <c r="AX50" i="2"/>
  <c r="G46" i="13" s="1"/>
  <c r="AY50" i="2"/>
  <c r="G128" i="13" s="1"/>
  <c r="AZ50" i="2"/>
  <c r="G210" i="13" s="1"/>
  <c r="BA50" i="2"/>
  <c r="G292" i="13" s="1"/>
  <c r="AX51" i="2"/>
  <c r="G47" i="13" s="1"/>
  <c r="AY51" i="2"/>
  <c r="G129" i="13" s="1"/>
  <c r="AZ51" i="2"/>
  <c r="G211" i="13" s="1"/>
  <c r="BA51" i="2"/>
  <c r="G293" i="13" s="1"/>
  <c r="AX52" i="2"/>
  <c r="G48" i="13" s="1"/>
  <c r="AY52" i="2"/>
  <c r="G130" i="13" s="1"/>
  <c r="AZ52" i="2"/>
  <c r="G212" i="13" s="1"/>
  <c r="BA52" i="2"/>
  <c r="G294" i="13" s="1"/>
  <c r="AX53" i="2"/>
  <c r="G49" i="13" s="1"/>
  <c r="AY53" i="2"/>
  <c r="G131" i="13" s="1"/>
  <c r="AZ53" i="2"/>
  <c r="G213" i="13" s="1"/>
  <c r="BA53" i="2"/>
  <c r="G295" i="13" s="1"/>
  <c r="AX54" i="2"/>
  <c r="G50" i="13" s="1"/>
  <c r="AY54" i="2"/>
  <c r="G132" i="13" s="1"/>
  <c r="AZ54" i="2"/>
  <c r="G214" i="13" s="1"/>
  <c r="BA54" i="2"/>
  <c r="G296" i="13" s="1"/>
  <c r="AX55" i="2"/>
  <c r="G51" i="13" s="1"/>
  <c r="AY55" i="2"/>
  <c r="G133" i="13" s="1"/>
  <c r="AZ55" i="2"/>
  <c r="G215" i="13" s="1"/>
  <c r="BA55" i="2"/>
  <c r="G297" i="13" s="1"/>
  <c r="AX56" i="2"/>
  <c r="G52" i="13" s="1"/>
  <c r="AY56" i="2"/>
  <c r="G134" i="13" s="1"/>
  <c r="AZ56" i="2"/>
  <c r="G216" i="13" s="1"/>
  <c r="BA56" i="2"/>
  <c r="G298" i="13" s="1"/>
  <c r="AX57" i="2"/>
  <c r="G53" i="13" s="1"/>
  <c r="AY57" i="2"/>
  <c r="G135" i="13" s="1"/>
  <c r="AZ57" i="2"/>
  <c r="G217" i="13" s="1"/>
  <c r="BA57" i="2"/>
  <c r="G299" i="13" s="1"/>
  <c r="AX58" i="2"/>
  <c r="G54" i="13" s="1"/>
  <c r="AY58" i="2"/>
  <c r="G136" i="13" s="1"/>
  <c r="AZ58" i="2"/>
  <c r="G218" i="13" s="1"/>
  <c r="BA58" i="2"/>
  <c r="G300" i="13" s="1"/>
  <c r="AX59" i="2"/>
  <c r="G55" i="13" s="1"/>
  <c r="AY59" i="2"/>
  <c r="G137" i="13" s="1"/>
  <c r="AZ59" i="2"/>
  <c r="G219" i="13" s="1"/>
  <c r="BA59" i="2"/>
  <c r="G301" i="13" s="1"/>
  <c r="AX60" i="2"/>
  <c r="G56" i="13" s="1"/>
  <c r="AY60" i="2"/>
  <c r="G138" i="13" s="1"/>
  <c r="AZ60" i="2"/>
  <c r="G220" i="13" s="1"/>
  <c r="BA60" i="2"/>
  <c r="G302" i="13" s="1"/>
  <c r="AX61" i="2"/>
  <c r="G57" i="13" s="1"/>
  <c r="AY61" i="2"/>
  <c r="G139" i="13" s="1"/>
  <c r="AZ61" i="2"/>
  <c r="G221" i="13" s="1"/>
  <c r="BA61" i="2"/>
  <c r="G303" i="13" s="1"/>
  <c r="AX62" i="2"/>
  <c r="G58" i="13" s="1"/>
  <c r="AY62" i="2"/>
  <c r="G140" i="13" s="1"/>
  <c r="AZ62" i="2"/>
  <c r="G222" i="13" s="1"/>
  <c r="BA62" i="2"/>
  <c r="G304" i="13" s="1"/>
  <c r="AX63" i="2"/>
  <c r="G59" i="13" s="1"/>
  <c r="AY63" i="2"/>
  <c r="G141" i="13" s="1"/>
  <c r="AZ63" i="2"/>
  <c r="G223" i="13" s="1"/>
  <c r="BA63" i="2"/>
  <c r="G305" i="13" s="1"/>
  <c r="AX64" i="2"/>
  <c r="G60" i="13" s="1"/>
  <c r="AY64" i="2"/>
  <c r="G142" i="13" s="1"/>
  <c r="AZ64" i="2"/>
  <c r="G224" i="13" s="1"/>
  <c r="BA64" i="2"/>
  <c r="G306" i="13" s="1"/>
  <c r="AX65" i="2"/>
  <c r="G61" i="13" s="1"/>
  <c r="AY65" i="2"/>
  <c r="G143" i="13" s="1"/>
  <c r="AZ65" i="2"/>
  <c r="G225" i="13" s="1"/>
  <c r="BA65" i="2"/>
  <c r="G307" i="13" s="1"/>
  <c r="AX66" i="2"/>
  <c r="G62" i="13" s="1"/>
  <c r="AY66" i="2"/>
  <c r="G144" i="13" s="1"/>
  <c r="AZ66" i="2"/>
  <c r="G226" i="13" s="1"/>
  <c r="BA66" i="2"/>
  <c r="G308" i="13" s="1"/>
  <c r="AX67" i="2"/>
  <c r="G63" i="13" s="1"/>
  <c r="AY67" i="2"/>
  <c r="G145" i="13" s="1"/>
  <c r="AZ67" i="2"/>
  <c r="G227" i="13" s="1"/>
  <c r="BA67" i="2"/>
  <c r="G309" i="13" s="1"/>
  <c r="AX68" i="2"/>
  <c r="G64" i="13" s="1"/>
  <c r="AY68" i="2"/>
  <c r="G146" i="13" s="1"/>
  <c r="AZ68" i="2"/>
  <c r="G228" i="13" s="1"/>
  <c r="BA68" i="2"/>
  <c r="G310" i="13" s="1"/>
  <c r="AX69" i="2"/>
  <c r="G65" i="13" s="1"/>
  <c r="AY69" i="2"/>
  <c r="G147" i="13" s="1"/>
  <c r="AZ69" i="2"/>
  <c r="G229" i="13" s="1"/>
  <c r="BA69" i="2"/>
  <c r="G311" i="13" s="1"/>
  <c r="AX70" i="2"/>
  <c r="G66" i="13" s="1"/>
  <c r="AY70" i="2"/>
  <c r="G148" i="13" s="1"/>
  <c r="AZ70" i="2"/>
  <c r="G230" i="13" s="1"/>
  <c r="BA70" i="2"/>
  <c r="G312" i="13" s="1"/>
  <c r="AX71" i="2"/>
  <c r="G67" i="13" s="1"/>
  <c r="AY71" i="2"/>
  <c r="G149" i="13" s="1"/>
  <c r="AZ71" i="2"/>
  <c r="G231" i="13" s="1"/>
  <c r="BA71" i="2"/>
  <c r="G313" i="13" s="1"/>
  <c r="AX72" i="2"/>
  <c r="G68" i="13" s="1"/>
  <c r="AY72" i="2"/>
  <c r="G150" i="13" s="1"/>
  <c r="AZ72" i="2"/>
  <c r="G232" i="13" s="1"/>
  <c r="BA72" i="2"/>
  <c r="G314" i="13" s="1"/>
  <c r="AX73" i="2"/>
  <c r="G69" i="13" s="1"/>
  <c r="AY73" i="2"/>
  <c r="G151" i="13" s="1"/>
  <c r="AZ73" i="2"/>
  <c r="G233" i="13" s="1"/>
  <c r="BA73" i="2"/>
  <c r="G315" i="13" s="1"/>
  <c r="AX74" i="2"/>
  <c r="G70" i="13" s="1"/>
  <c r="AY74" i="2"/>
  <c r="G152" i="13" s="1"/>
  <c r="AZ74" i="2"/>
  <c r="G234" i="13" s="1"/>
  <c r="BA74" i="2"/>
  <c r="G316" i="13" s="1"/>
  <c r="AX75" i="2"/>
  <c r="G71" i="13" s="1"/>
  <c r="AY75" i="2"/>
  <c r="G153" i="13" s="1"/>
  <c r="AZ75" i="2"/>
  <c r="G235" i="13" s="1"/>
  <c r="BA75" i="2"/>
  <c r="G317" i="13" s="1"/>
  <c r="AX76" i="2"/>
  <c r="G72" i="13" s="1"/>
  <c r="AY76" i="2"/>
  <c r="G154" i="13" s="1"/>
  <c r="AZ76" i="2"/>
  <c r="G236" i="13" s="1"/>
  <c r="BA76" i="2"/>
  <c r="G318" i="13" s="1"/>
  <c r="AX77" i="2"/>
  <c r="G73" i="13" s="1"/>
  <c r="AY77" i="2"/>
  <c r="G155" i="13" s="1"/>
  <c r="AZ77" i="2"/>
  <c r="G237" i="13" s="1"/>
  <c r="BA77" i="2"/>
  <c r="G319" i="13" s="1"/>
  <c r="AX78" i="2"/>
  <c r="G74" i="13" s="1"/>
  <c r="AY78" i="2"/>
  <c r="G156" i="13" s="1"/>
  <c r="AZ78" i="2"/>
  <c r="G238" i="13" s="1"/>
  <c r="BA78" i="2"/>
  <c r="G320" i="13" s="1"/>
  <c r="AX79" i="2"/>
  <c r="G75" i="13" s="1"/>
  <c r="AY79" i="2"/>
  <c r="G157" i="13" s="1"/>
  <c r="AZ79" i="2"/>
  <c r="G239" i="13" s="1"/>
  <c r="BA79" i="2"/>
  <c r="G321" i="13" s="1"/>
  <c r="AX80" i="2"/>
  <c r="G76" i="13" s="1"/>
  <c r="AY80" i="2"/>
  <c r="G158" i="13" s="1"/>
  <c r="AZ80" i="2"/>
  <c r="G240" i="13" s="1"/>
  <c r="BA80" i="2"/>
  <c r="G322" i="13" s="1"/>
  <c r="AX81" i="2"/>
  <c r="G77" i="13" s="1"/>
  <c r="AY81" i="2"/>
  <c r="G159" i="13" s="1"/>
  <c r="AZ81" i="2"/>
  <c r="G241" i="13" s="1"/>
  <c r="BA81" i="2"/>
  <c r="G323" i="13" s="1"/>
  <c r="AX82" i="2"/>
  <c r="G78" i="13" s="1"/>
  <c r="AY82" i="2"/>
  <c r="G160" i="13" s="1"/>
  <c r="AZ82" i="2"/>
  <c r="G242" i="13" s="1"/>
  <c r="BA82" i="2"/>
  <c r="G324" i="13" s="1"/>
  <c r="AX83" i="2"/>
  <c r="G79" i="13" s="1"/>
  <c r="AY83" i="2"/>
  <c r="G161" i="13" s="1"/>
  <c r="AZ83" i="2"/>
  <c r="G243" i="13" s="1"/>
  <c r="BA83" i="2"/>
  <c r="G325" i="13" s="1"/>
  <c r="AX84" i="2"/>
  <c r="G80" i="13" s="1"/>
  <c r="AY84" i="2"/>
  <c r="G162" i="13" s="1"/>
  <c r="AZ84" i="2"/>
  <c r="G244" i="13" s="1"/>
  <c r="BA84" i="2"/>
  <c r="G326" i="13" s="1"/>
  <c r="AX85" i="2"/>
  <c r="G81" i="13" s="1"/>
  <c r="AY85" i="2"/>
  <c r="G163" i="13" s="1"/>
  <c r="AZ85" i="2"/>
  <c r="G245" i="13" s="1"/>
  <c r="BA85" i="2"/>
  <c r="G327" i="13" s="1"/>
  <c r="AX86" i="2"/>
  <c r="G82" i="13" s="1"/>
  <c r="AY86" i="2"/>
  <c r="G164" i="13" s="1"/>
  <c r="AZ86" i="2"/>
  <c r="G246" i="13" s="1"/>
  <c r="BA86" i="2"/>
  <c r="G328" i="13" s="1"/>
  <c r="AX87" i="2"/>
  <c r="G83" i="13" s="1"/>
  <c r="AY87" i="2"/>
  <c r="G165" i="13" s="1"/>
  <c r="AZ87" i="2"/>
  <c r="G247" i="13" s="1"/>
  <c r="BA87" i="2"/>
  <c r="G329" i="13" s="1"/>
  <c r="BA6" i="2"/>
  <c r="G248" i="13" s="1"/>
  <c r="AZ6" i="2"/>
  <c r="G166" i="13" s="1"/>
  <c r="AY6" i="2"/>
  <c r="G84" i="13" s="1"/>
  <c r="AX6" i="2"/>
  <c r="G2" i="13" s="1"/>
  <c r="AS50" i="2"/>
  <c r="C46" i="13" s="1"/>
  <c r="AT50" i="2"/>
  <c r="C128" i="13" s="1"/>
  <c r="AU50" i="2"/>
  <c r="C210" i="13" s="1"/>
  <c r="AV50" i="2"/>
  <c r="C292" i="13" s="1"/>
  <c r="AS51" i="2"/>
  <c r="C47" i="13" s="1"/>
  <c r="AT51" i="2"/>
  <c r="C129" i="13" s="1"/>
  <c r="AU51" i="2"/>
  <c r="C211" i="13" s="1"/>
  <c r="AV51" i="2"/>
  <c r="C293" i="13" s="1"/>
  <c r="AS52" i="2"/>
  <c r="C48" i="13" s="1"/>
  <c r="AT52" i="2"/>
  <c r="C130" i="13" s="1"/>
  <c r="AU52" i="2"/>
  <c r="C212" i="13" s="1"/>
  <c r="AV52" i="2"/>
  <c r="C294" i="13" s="1"/>
  <c r="AS53" i="2"/>
  <c r="C49" i="13" s="1"/>
  <c r="AT53" i="2"/>
  <c r="C131" i="13" s="1"/>
  <c r="AU53" i="2"/>
  <c r="C213" i="13" s="1"/>
  <c r="AV53" i="2"/>
  <c r="C295" i="13" s="1"/>
  <c r="AS54" i="2"/>
  <c r="C50" i="13" s="1"/>
  <c r="AT54" i="2"/>
  <c r="C132" i="13" s="1"/>
  <c r="AU54" i="2"/>
  <c r="C214" i="13" s="1"/>
  <c r="AV54" i="2"/>
  <c r="C296" i="13" s="1"/>
  <c r="AS55" i="2"/>
  <c r="C51" i="13" s="1"/>
  <c r="AT55" i="2"/>
  <c r="C133" i="13" s="1"/>
  <c r="AU55" i="2"/>
  <c r="C215" i="13" s="1"/>
  <c r="AV55" i="2"/>
  <c r="C297" i="13" s="1"/>
  <c r="AS56" i="2"/>
  <c r="C52" i="13" s="1"/>
  <c r="AT56" i="2"/>
  <c r="C134" i="13" s="1"/>
  <c r="AU56" i="2"/>
  <c r="C216" i="13" s="1"/>
  <c r="AV56" i="2"/>
  <c r="C298" i="13" s="1"/>
  <c r="AS57" i="2"/>
  <c r="C53" i="13" s="1"/>
  <c r="AT57" i="2"/>
  <c r="C135" i="13" s="1"/>
  <c r="AU57" i="2"/>
  <c r="C217" i="13" s="1"/>
  <c r="AV57" i="2"/>
  <c r="C299" i="13" s="1"/>
  <c r="AS58" i="2"/>
  <c r="C54" i="13" s="1"/>
  <c r="AT58" i="2"/>
  <c r="C136" i="13" s="1"/>
  <c r="AU58" i="2"/>
  <c r="C218" i="13" s="1"/>
  <c r="AV58" i="2"/>
  <c r="C300" i="13" s="1"/>
  <c r="AS59" i="2"/>
  <c r="C55" i="13" s="1"/>
  <c r="AT59" i="2"/>
  <c r="C137" i="13" s="1"/>
  <c r="AU59" i="2"/>
  <c r="C219" i="13" s="1"/>
  <c r="AV59" i="2"/>
  <c r="C301" i="13" s="1"/>
  <c r="AS60" i="2"/>
  <c r="C56" i="13" s="1"/>
  <c r="AT60" i="2"/>
  <c r="C138" i="13" s="1"/>
  <c r="AU60" i="2"/>
  <c r="C220" i="13" s="1"/>
  <c r="AV60" i="2"/>
  <c r="C302" i="13" s="1"/>
  <c r="AS61" i="2"/>
  <c r="C57" i="13" s="1"/>
  <c r="AT61" i="2"/>
  <c r="C139" i="13" s="1"/>
  <c r="AU61" i="2"/>
  <c r="C221" i="13" s="1"/>
  <c r="AV61" i="2"/>
  <c r="C303" i="13" s="1"/>
  <c r="AS62" i="2"/>
  <c r="C58" i="13" s="1"/>
  <c r="AT62" i="2"/>
  <c r="C140" i="13" s="1"/>
  <c r="AU62" i="2"/>
  <c r="C222" i="13" s="1"/>
  <c r="AV62" i="2"/>
  <c r="C304" i="13" s="1"/>
  <c r="AS63" i="2"/>
  <c r="C59" i="13" s="1"/>
  <c r="AT63" i="2"/>
  <c r="C141" i="13" s="1"/>
  <c r="AU63" i="2"/>
  <c r="C223" i="13" s="1"/>
  <c r="AV63" i="2"/>
  <c r="C305" i="13" s="1"/>
  <c r="AS64" i="2"/>
  <c r="C60" i="13" s="1"/>
  <c r="AT64" i="2"/>
  <c r="C142" i="13" s="1"/>
  <c r="AU64" i="2"/>
  <c r="C224" i="13" s="1"/>
  <c r="AV64" i="2"/>
  <c r="C306" i="13" s="1"/>
  <c r="AS65" i="2"/>
  <c r="C61" i="13" s="1"/>
  <c r="AT65" i="2"/>
  <c r="C143" i="13" s="1"/>
  <c r="AU65" i="2"/>
  <c r="C225" i="13" s="1"/>
  <c r="AV65" i="2"/>
  <c r="C307" i="13" s="1"/>
  <c r="AS66" i="2"/>
  <c r="C62" i="13" s="1"/>
  <c r="AT66" i="2"/>
  <c r="C144" i="13" s="1"/>
  <c r="AU66" i="2"/>
  <c r="C226" i="13" s="1"/>
  <c r="AV66" i="2"/>
  <c r="C308" i="13" s="1"/>
  <c r="AS67" i="2"/>
  <c r="C63" i="13" s="1"/>
  <c r="AT67" i="2"/>
  <c r="C145" i="13" s="1"/>
  <c r="AU67" i="2"/>
  <c r="C227" i="13" s="1"/>
  <c r="AV67" i="2"/>
  <c r="C309" i="13" s="1"/>
  <c r="AS68" i="2"/>
  <c r="C64" i="13" s="1"/>
  <c r="AT68" i="2"/>
  <c r="C146" i="13" s="1"/>
  <c r="AU68" i="2"/>
  <c r="C228" i="13" s="1"/>
  <c r="AV68" i="2"/>
  <c r="C310" i="13" s="1"/>
  <c r="AS69" i="2"/>
  <c r="C65" i="13" s="1"/>
  <c r="AT69" i="2"/>
  <c r="C147" i="13" s="1"/>
  <c r="AU69" i="2"/>
  <c r="C229" i="13" s="1"/>
  <c r="AV69" i="2"/>
  <c r="C311" i="13" s="1"/>
  <c r="AS70" i="2"/>
  <c r="C66" i="13" s="1"/>
  <c r="AT70" i="2"/>
  <c r="C148" i="13" s="1"/>
  <c r="AU70" i="2"/>
  <c r="C230" i="13" s="1"/>
  <c r="AV70" i="2"/>
  <c r="C312" i="13" s="1"/>
  <c r="AS71" i="2"/>
  <c r="C67" i="13" s="1"/>
  <c r="AT71" i="2"/>
  <c r="C149" i="13" s="1"/>
  <c r="AU71" i="2"/>
  <c r="C231" i="13" s="1"/>
  <c r="AV71" i="2"/>
  <c r="C313" i="13" s="1"/>
  <c r="AS72" i="2"/>
  <c r="C68" i="13" s="1"/>
  <c r="AT72" i="2"/>
  <c r="C150" i="13" s="1"/>
  <c r="AU72" i="2"/>
  <c r="C232" i="13" s="1"/>
  <c r="AV72" i="2"/>
  <c r="C314" i="13" s="1"/>
  <c r="AS73" i="2"/>
  <c r="C69" i="13" s="1"/>
  <c r="AT73" i="2"/>
  <c r="C151" i="13" s="1"/>
  <c r="AU73" i="2"/>
  <c r="C233" i="13" s="1"/>
  <c r="AV73" i="2"/>
  <c r="C315" i="13" s="1"/>
  <c r="AS74" i="2"/>
  <c r="C70" i="13" s="1"/>
  <c r="AT74" i="2"/>
  <c r="C152" i="13" s="1"/>
  <c r="AU74" i="2"/>
  <c r="C234" i="13" s="1"/>
  <c r="AV74" i="2"/>
  <c r="C316" i="13" s="1"/>
  <c r="AS75" i="2"/>
  <c r="C71" i="13" s="1"/>
  <c r="AT75" i="2"/>
  <c r="C153" i="13" s="1"/>
  <c r="AU75" i="2"/>
  <c r="C235" i="13" s="1"/>
  <c r="AV75" i="2"/>
  <c r="C317" i="13" s="1"/>
  <c r="AS76" i="2"/>
  <c r="C72" i="13" s="1"/>
  <c r="AT76" i="2"/>
  <c r="C154" i="13" s="1"/>
  <c r="AU76" i="2"/>
  <c r="C236" i="13" s="1"/>
  <c r="AV76" i="2"/>
  <c r="C318" i="13" s="1"/>
  <c r="AS77" i="2"/>
  <c r="C73" i="13" s="1"/>
  <c r="AT77" i="2"/>
  <c r="C155" i="13" s="1"/>
  <c r="AU77" i="2"/>
  <c r="C237" i="13" s="1"/>
  <c r="AV77" i="2"/>
  <c r="C319" i="13" s="1"/>
  <c r="AS78" i="2"/>
  <c r="C74" i="13" s="1"/>
  <c r="AT78" i="2"/>
  <c r="C156" i="13" s="1"/>
  <c r="AU78" i="2"/>
  <c r="C238" i="13" s="1"/>
  <c r="AV78" i="2"/>
  <c r="C320" i="13" s="1"/>
  <c r="AS79" i="2"/>
  <c r="C75" i="13" s="1"/>
  <c r="AT79" i="2"/>
  <c r="C157" i="13" s="1"/>
  <c r="AU79" i="2"/>
  <c r="C239" i="13" s="1"/>
  <c r="AV79" i="2"/>
  <c r="C321" i="13" s="1"/>
  <c r="AS80" i="2"/>
  <c r="C76" i="13" s="1"/>
  <c r="AT80" i="2"/>
  <c r="C158" i="13" s="1"/>
  <c r="AU80" i="2"/>
  <c r="C240" i="13" s="1"/>
  <c r="AV80" i="2"/>
  <c r="C322" i="13" s="1"/>
  <c r="AS81" i="2"/>
  <c r="C77" i="13" s="1"/>
  <c r="AT81" i="2"/>
  <c r="C159" i="13" s="1"/>
  <c r="AU81" i="2"/>
  <c r="C241" i="13" s="1"/>
  <c r="AV81" i="2"/>
  <c r="C323" i="13" s="1"/>
  <c r="AS82" i="2"/>
  <c r="C78" i="13" s="1"/>
  <c r="AT82" i="2"/>
  <c r="C160" i="13" s="1"/>
  <c r="AU82" i="2"/>
  <c r="C242" i="13" s="1"/>
  <c r="AV82" i="2"/>
  <c r="C324" i="13" s="1"/>
  <c r="AS83" i="2"/>
  <c r="C79" i="13" s="1"/>
  <c r="AT83" i="2"/>
  <c r="C161" i="13" s="1"/>
  <c r="AU83" i="2"/>
  <c r="C243" i="13" s="1"/>
  <c r="AV83" i="2"/>
  <c r="C325" i="13" s="1"/>
  <c r="AS84" i="2"/>
  <c r="C80" i="13" s="1"/>
  <c r="AT84" i="2"/>
  <c r="C162" i="13" s="1"/>
  <c r="AU84" i="2"/>
  <c r="C244" i="13" s="1"/>
  <c r="AV84" i="2"/>
  <c r="C326" i="13" s="1"/>
  <c r="AS85" i="2"/>
  <c r="C81" i="13" s="1"/>
  <c r="AT85" i="2"/>
  <c r="C163" i="13" s="1"/>
  <c r="AU85" i="2"/>
  <c r="C245" i="13" s="1"/>
  <c r="AV85" i="2"/>
  <c r="C327" i="13" s="1"/>
  <c r="AS86" i="2"/>
  <c r="C82" i="13" s="1"/>
  <c r="AT86" i="2"/>
  <c r="C164" i="13" s="1"/>
  <c r="AU86" i="2"/>
  <c r="C246" i="13" s="1"/>
  <c r="AV86" i="2"/>
  <c r="C328" i="13" s="1"/>
  <c r="AS87" i="2"/>
  <c r="C83" i="13" s="1"/>
  <c r="AT87" i="2"/>
  <c r="C165" i="13" s="1"/>
  <c r="AU87" i="2"/>
  <c r="C247" i="13" s="1"/>
  <c r="AV87" i="2"/>
  <c r="C329" i="13" s="1"/>
  <c r="AS48" i="2"/>
  <c r="C44" i="13" s="1"/>
  <c r="AT48" i="2"/>
  <c r="C126" i="13" s="1"/>
  <c r="AU48" i="2"/>
  <c r="C208" i="13" s="1"/>
  <c r="AV48" i="2"/>
  <c r="C290" i="13" s="1"/>
  <c r="AS49" i="2"/>
  <c r="C45" i="13" s="1"/>
  <c r="AT49" i="2"/>
  <c r="C127" i="13" s="1"/>
  <c r="AU49" i="2"/>
  <c r="C209" i="13" s="1"/>
  <c r="AV49" i="2"/>
  <c r="C291" i="13" s="1"/>
  <c r="AS31" i="2"/>
  <c r="C27" i="13" s="1"/>
  <c r="AT31" i="2"/>
  <c r="C109" i="13" s="1"/>
  <c r="AU31" i="2"/>
  <c r="C191" i="13" s="1"/>
  <c r="AV31" i="2"/>
  <c r="C273" i="13" s="1"/>
  <c r="AS32" i="2"/>
  <c r="C28" i="13" s="1"/>
  <c r="AT32" i="2"/>
  <c r="C110" i="13" s="1"/>
  <c r="AU32" i="2"/>
  <c r="C192" i="13" s="1"/>
  <c r="AV32" i="2"/>
  <c r="C274" i="13" s="1"/>
  <c r="AS33" i="2"/>
  <c r="C29" i="13" s="1"/>
  <c r="AT33" i="2"/>
  <c r="C111" i="13" s="1"/>
  <c r="AU33" i="2"/>
  <c r="C193" i="13" s="1"/>
  <c r="AV33" i="2"/>
  <c r="C275" i="13" s="1"/>
  <c r="AS34" i="2"/>
  <c r="C30" i="13" s="1"/>
  <c r="AT34" i="2"/>
  <c r="C112" i="13" s="1"/>
  <c r="AU34" i="2"/>
  <c r="C194" i="13" s="1"/>
  <c r="AV34" i="2"/>
  <c r="C276" i="13" s="1"/>
  <c r="AS35" i="2"/>
  <c r="C31" i="13" s="1"/>
  <c r="AT35" i="2"/>
  <c r="C113" i="13" s="1"/>
  <c r="AU35" i="2"/>
  <c r="C195" i="13" s="1"/>
  <c r="AV35" i="2"/>
  <c r="C277" i="13" s="1"/>
  <c r="AS36" i="2"/>
  <c r="C32" i="13" s="1"/>
  <c r="AT36" i="2"/>
  <c r="C114" i="13" s="1"/>
  <c r="AU36" i="2"/>
  <c r="C196" i="13" s="1"/>
  <c r="AV36" i="2"/>
  <c r="C278" i="13" s="1"/>
  <c r="AS37" i="2"/>
  <c r="C33" i="13" s="1"/>
  <c r="AT37" i="2"/>
  <c r="C115" i="13" s="1"/>
  <c r="AU37" i="2"/>
  <c r="C197" i="13" s="1"/>
  <c r="AV37" i="2"/>
  <c r="C279" i="13" s="1"/>
  <c r="AS38" i="2"/>
  <c r="C34" i="13" s="1"/>
  <c r="AT38" i="2"/>
  <c r="C116" i="13" s="1"/>
  <c r="AU38" i="2"/>
  <c r="C198" i="13" s="1"/>
  <c r="AV38" i="2"/>
  <c r="C280" i="13" s="1"/>
  <c r="AS39" i="2"/>
  <c r="C35" i="13" s="1"/>
  <c r="AT39" i="2"/>
  <c r="C117" i="13" s="1"/>
  <c r="AU39" i="2"/>
  <c r="C199" i="13" s="1"/>
  <c r="AV39" i="2"/>
  <c r="C281" i="13" s="1"/>
  <c r="AS40" i="2"/>
  <c r="C36" i="13" s="1"/>
  <c r="AT40" i="2"/>
  <c r="C118" i="13" s="1"/>
  <c r="AU40" i="2"/>
  <c r="C200" i="13" s="1"/>
  <c r="AV40" i="2"/>
  <c r="C282" i="13" s="1"/>
  <c r="AS41" i="2"/>
  <c r="C37" i="13" s="1"/>
  <c r="AT41" i="2"/>
  <c r="C119" i="13" s="1"/>
  <c r="AU41" i="2"/>
  <c r="C201" i="13" s="1"/>
  <c r="AV41" i="2"/>
  <c r="C283" i="13" s="1"/>
  <c r="AS42" i="2"/>
  <c r="C38" i="13" s="1"/>
  <c r="AT42" i="2"/>
  <c r="C120" i="13" s="1"/>
  <c r="AU42" i="2"/>
  <c r="C202" i="13" s="1"/>
  <c r="AV42" i="2"/>
  <c r="C284" i="13" s="1"/>
  <c r="AS43" i="2"/>
  <c r="C39" i="13" s="1"/>
  <c r="AT43" i="2"/>
  <c r="C121" i="13" s="1"/>
  <c r="AU43" i="2"/>
  <c r="C203" i="13" s="1"/>
  <c r="AV43" i="2"/>
  <c r="C285" i="13" s="1"/>
  <c r="AS44" i="2"/>
  <c r="C40" i="13" s="1"/>
  <c r="AT44" i="2"/>
  <c r="C122" i="13" s="1"/>
  <c r="AU44" i="2"/>
  <c r="C204" i="13" s="1"/>
  <c r="AV44" i="2"/>
  <c r="C286" i="13" s="1"/>
  <c r="AS45" i="2"/>
  <c r="C41" i="13" s="1"/>
  <c r="AT45" i="2"/>
  <c r="C123" i="13" s="1"/>
  <c r="AU45" i="2"/>
  <c r="C205" i="13" s="1"/>
  <c r="AV45" i="2"/>
  <c r="C287" i="13" s="1"/>
  <c r="AS17" i="2"/>
  <c r="C13" i="13" s="1"/>
  <c r="AT17" i="2"/>
  <c r="C95" i="13" s="1"/>
  <c r="AU17" i="2"/>
  <c r="C177" i="13" s="1"/>
  <c r="AV17" i="2"/>
  <c r="C259" i="13" s="1"/>
  <c r="AS18" i="2"/>
  <c r="C14" i="13" s="1"/>
  <c r="AT18" i="2"/>
  <c r="C96" i="13" s="1"/>
  <c r="AU18" i="2"/>
  <c r="C178" i="13" s="1"/>
  <c r="AV18" i="2"/>
  <c r="C260" i="13" s="1"/>
  <c r="AS19" i="2"/>
  <c r="C15" i="13" s="1"/>
  <c r="AT19" i="2"/>
  <c r="C97" i="13" s="1"/>
  <c r="AU19" i="2"/>
  <c r="C179" i="13" s="1"/>
  <c r="AV19" i="2"/>
  <c r="C261" i="13" s="1"/>
  <c r="AS20" i="2"/>
  <c r="C16" i="13" s="1"/>
  <c r="AT20" i="2"/>
  <c r="C98" i="13" s="1"/>
  <c r="AU20" i="2"/>
  <c r="C180" i="13" s="1"/>
  <c r="AV20" i="2"/>
  <c r="C262" i="13" s="1"/>
  <c r="AS21" i="2"/>
  <c r="C17" i="13" s="1"/>
  <c r="AT21" i="2"/>
  <c r="C99" i="13" s="1"/>
  <c r="AU21" i="2"/>
  <c r="C181" i="13" s="1"/>
  <c r="AV21" i="2"/>
  <c r="C263" i="13" s="1"/>
  <c r="AS22" i="2"/>
  <c r="C18" i="13" s="1"/>
  <c r="AT22" i="2"/>
  <c r="C100" i="13" s="1"/>
  <c r="AU22" i="2"/>
  <c r="C182" i="13" s="1"/>
  <c r="AV22" i="2"/>
  <c r="C264" i="13" s="1"/>
  <c r="AS23" i="2"/>
  <c r="C19" i="13" s="1"/>
  <c r="AT23" i="2"/>
  <c r="C101" i="13" s="1"/>
  <c r="AU23" i="2"/>
  <c r="C183" i="13" s="1"/>
  <c r="AV23" i="2"/>
  <c r="C265" i="13" s="1"/>
  <c r="AS24" i="2"/>
  <c r="C20" i="13" s="1"/>
  <c r="AT24" i="2"/>
  <c r="C102" i="13" s="1"/>
  <c r="AU24" i="2"/>
  <c r="C184" i="13" s="1"/>
  <c r="AV24" i="2"/>
  <c r="C266" i="13" s="1"/>
  <c r="AS25" i="2"/>
  <c r="C21" i="13" s="1"/>
  <c r="AT25" i="2"/>
  <c r="C103" i="13" s="1"/>
  <c r="AU25" i="2"/>
  <c r="C185" i="13" s="1"/>
  <c r="AV25" i="2"/>
  <c r="C267" i="13" s="1"/>
  <c r="AS26" i="2"/>
  <c r="C22" i="13" s="1"/>
  <c r="AT26" i="2"/>
  <c r="C104" i="13" s="1"/>
  <c r="AU26" i="2"/>
  <c r="C186" i="13" s="1"/>
  <c r="AV26" i="2"/>
  <c r="C268" i="13" s="1"/>
  <c r="AS27" i="2"/>
  <c r="C23" i="13" s="1"/>
  <c r="AT27" i="2"/>
  <c r="C105" i="13" s="1"/>
  <c r="AU27" i="2"/>
  <c r="C187" i="13" s="1"/>
  <c r="AV27" i="2"/>
  <c r="C269" i="13" s="1"/>
  <c r="AS28" i="2"/>
  <c r="C24" i="13" s="1"/>
  <c r="AT28" i="2"/>
  <c r="C106" i="13" s="1"/>
  <c r="AU28" i="2"/>
  <c r="C188" i="13" s="1"/>
  <c r="AV28" i="2"/>
  <c r="C270" i="13" s="1"/>
  <c r="AS29" i="2"/>
  <c r="C25" i="13" s="1"/>
  <c r="AT29" i="2"/>
  <c r="C107" i="13" s="1"/>
  <c r="AU29" i="2"/>
  <c r="C189" i="13" s="1"/>
  <c r="AV29" i="2"/>
  <c r="C271" i="13" s="1"/>
  <c r="AS30" i="2"/>
  <c r="C26" i="13" s="1"/>
  <c r="AT30" i="2"/>
  <c r="C108" i="13" s="1"/>
  <c r="AU30" i="2"/>
  <c r="C190" i="13" s="1"/>
  <c r="AV30" i="2"/>
  <c r="C272" i="13" s="1"/>
  <c r="AS7" i="2"/>
  <c r="C3" i="13" s="1"/>
  <c r="AT7" i="2"/>
  <c r="C85" i="13" s="1"/>
  <c r="AU7" i="2"/>
  <c r="C167" i="13" s="1"/>
  <c r="AV7" i="2"/>
  <c r="C249" i="13" s="1"/>
  <c r="AS8" i="2"/>
  <c r="C4" i="13" s="1"/>
  <c r="AT8" i="2"/>
  <c r="C86" i="13" s="1"/>
  <c r="AU8" i="2"/>
  <c r="C168" i="13" s="1"/>
  <c r="AV8" i="2"/>
  <c r="C250" i="13" s="1"/>
  <c r="AS9" i="2"/>
  <c r="C5" i="13" s="1"/>
  <c r="AT9" i="2"/>
  <c r="C87" i="13" s="1"/>
  <c r="AU9" i="2"/>
  <c r="C169" i="13" s="1"/>
  <c r="AV9" i="2"/>
  <c r="C251" i="13" s="1"/>
  <c r="AS10" i="2"/>
  <c r="C6" i="13" s="1"/>
  <c r="AT10" i="2"/>
  <c r="C88" i="13" s="1"/>
  <c r="AU10" i="2"/>
  <c r="C170" i="13" s="1"/>
  <c r="AV10" i="2"/>
  <c r="C252" i="13" s="1"/>
  <c r="AS11" i="2"/>
  <c r="C7" i="13" s="1"/>
  <c r="AT11" i="2"/>
  <c r="C89" i="13" s="1"/>
  <c r="AU11" i="2"/>
  <c r="C171" i="13" s="1"/>
  <c r="AV11" i="2"/>
  <c r="C253" i="13" s="1"/>
  <c r="AS12" i="2"/>
  <c r="C8" i="13" s="1"/>
  <c r="AT12" i="2"/>
  <c r="C90" i="13" s="1"/>
  <c r="AU12" i="2"/>
  <c r="C172" i="13" s="1"/>
  <c r="AV12" i="2"/>
  <c r="C254" i="13" s="1"/>
  <c r="AS13" i="2"/>
  <c r="C9" i="13" s="1"/>
  <c r="AT13" i="2"/>
  <c r="C91" i="13" s="1"/>
  <c r="AU13" i="2"/>
  <c r="C173" i="13" s="1"/>
  <c r="AV13" i="2"/>
  <c r="C255" i="13" s="1"/>
  <c r="AS14" i="2"/>
  <c r="C10" i="13" s="1"/>
  <c r="AT14" i="2"/>
  <c r="C92" i="13" s="1"/>
  <c r="AU14" i="2"/>
  <c r="C174" i="13" s="1"/>
  <c r="AV14" i="2"/>
  <c r="C256" i="13" s="1"/>
  <c r="AS15" i="2"/>
  <c r="C11" i="13" s="1"/>
  <c r="AT15" i="2"/>
  <c r="C93" i="13" s="1"/>
  <c r="AU15" i="2"/>
  <c r="C175" i="13" s="1"/>
  <c r="AV15" i="2"/>
  <c r="C257" i="13" s="1"/>
  <c r="AS16" i="2"/>
  <c r="C12" i="13" s="1"/>
  <c r="AT16" i="2"/>
  <c r="C94" i="13" s="1"/>
  <c r="AU16" i="2"/>
  <c r="C176" i="13" s="1"/>
  <c r="AV16" i="2"/>
  <c r="C258" i="13" s="1"/>
  <c r="AV6" i="2"/>
  <c r="C248" i="13" s="1"/>
  <c r="C166" i="13"/>
  <c r="C84" i="13"/>
  <c r="C2" i="13"/>
  <c r="K40" i="4"/>
  <c r="K41" i="4"/>
  <c r="K42" i="4"/>
  <c r="K43" i="4"/>
  <c r="K44" i="4"/>
  <c r="K49" i="4"/>
  <c r="K50" i="4"/>
  <c r="K51" i="4"/>
  <c r="K52" i="4"/>
  <c r="K53" i="4"/>
  <c r="B2" i="13"/>
  <c r="B3" i="13"/>
  <c r="B4" i="13"/>
  <c r="B5" i="13"/>
  <c r="B6" i="13"/>
  <c r="B7" i="13"/>
  <c r="B8" i="13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AA6" i="2"/>
  <c r="Z6" i="2"/>
  <c r="E47" i="12"/>
  <c r="E2" i="12"/>
  <c r="AX8" i="4"/>
  <c r="AX9" i="4"/>
  <c r="AX10" i="4"/>
  <c r="AX11" i="4"/>
  <c r="AX12" i="4"/>
  <c r="AX15" i="4"/>
  <c r="E10" i="14" s="1"/>
  <c r="AX16" i="4"/>
  <c r="AX17" i="4"/>
  <c r="AX18" i="4"/>
  <c r="AX19" i="4"/>
  <c r="AX20" i="4"/>
  <c r="AX23" i="4"/>
  <c r="AX24" i="4"/>
  <c r="AX25" i="4"/>
  <c r="AX26" i="4"/>
  <c r="AX27" i="4"/>
  <c r="AX28" i="4"/>
  <c r="AX31" i="4"/>
  <c r="AX32" i="4"/>
  <c r="AX33" i="4"/>
  <c r="AX34" i="4"/>
  <c r="AX35" i="4"/>
  <c r="AX36" i="4"/>
  <c r="AX39" i="4"/>
  <c r="E34" i="14" s="1"/>
  <c r="AX40" i="4"/>
  <c r="E35" i="14" s="1"/>
  <c r="AX41" i="4"/>
  <c r="E36" i="14" s="1"/>
  <c r="AX42" i="4"/>
  <c r="E37" i="14" s="1"/>
  <c r="AX43" i="4"/>
  <c r="E38" i="14" s="1"/>
  <c r="AX44" i="4"/>
  <c r="E39" i="14" s="1"/>
  <c r="AX45" i="4"/>
  <c r="E40" i="14" s="1"/>
  <c r="AX48" i="4"/>
  <c r="E43" i="14" s="1"/>
  <c r="AX49" i="4"/>
  <c r="E44" i="14" s="1"/>
  <c r="AX50" i="4"/>
  <c r="E45" i="14" s="1"/>
  <c r="AX51" i="4"/>
  <c r="E46" i="14" s="1"/>
  <c r="AX52" i="4"/>
  <c r="E47" i="14" s="1"/>
  <c r="AX53" i="4"/>
  <c r="E48" i="14" s="1"/>
  <c r="AX54" i="4"/>
  <c r="E49" i="14" s="1"/>
  <c r="AX7" i="4"/>
  <c r="A41" i="14"/>
  <c r="A32" i="14"/>
  <c r="AT8" i="4"/>
  <c r="AU8" i="4"/>
  <c r="AV8" i="4"/>
  <c r="AW8" i="4"/>
  <c r="AT9" i="4"/>
  <c r="AU9" i="4"/>
  <c r="AV9" i="4"/>
  <c r="AW9" i="4"/>
  <c r="AT10" i="4"/>
  <c r="AU10" i="4"/>
  <c r="AV10" i="4"/>
  <c r="AW10" i="4"/>
  <c r="AT11" i="4"/>
  <c r="AU11" i="4"/>
  <c r="AV11" i="4"/>
  <c r="AW11" i="4"/>
  <c r="AT13" i="4"/>
  <c r="AU13" i="4"/>
  <c r="AV13" i="4"/>
  <c r="AW13" i="4"/>
  <c r="AU14" i="4"/>
  <c r="AV14" i="4"/>
  <c r="AW14" i="4"/>
  <c r="AT16" i="4"/>
  <c r="AU16" i="4"/>
  <c r="AV16" i="4"/>
  <c r="AW16" i="4"/>
  <c r="AT17" i="4"/>
  <c r="AU17" i="4"/>
  <c r="AV17" i="4"/>
  <c r="AW17" i="4"/>
  <c r="AT18" i="4"/>
  <c r="AU18" i="4"/>
  <c r="AV18" i="4"/>
  <c r="AW18" i="4"/>
  <c r="AT19" i="4"/>
  <c r="AU19" i="4"/>
  <c r="AV19" i="4"/>
  <c r="AW19" i="4"/>
  <c r="AT21" i="4"/>
  <c r="AU21" i="4"/>
  <c r="AV21" i="4"/>
  <c r="AW21" i="4"/>
  <c r="AU22" i="4"/>
  <c r="AV22" i="4"/>
  <c r="AW22" i="4"/>
  <c r="AT24" i="4"/>
  <c r="AU24" i="4"/>
  <c r="AV24" i="4"/>
  <c r="AW24" i="4"/>
  <c r="AT25" i="4"/>
  <c r="AU25" i="4"/>
  <c r="AV25" i="4"/>
  <c r="AW25" i="4"/>
  <c r="AT26" i="4"/>
  <c r="AU26" i="4"/>
  <c r="AV26" i="4"/>
  <c r="AW26" i="4"/>
  <c r="AT27" i="4"/>
  <c r="AU27" i="4"/>
  <c r="AV27" i="4"/>
  <c r="AW27" i="4"/>
  <c r="AT29" i="4"/>
  <c r="AU29" i="4"/>
  <c r="AV29" i="4"/>
  <c r="AW29" i="4"/>
  <c r="AU30" i="4"/>
  <c r="AV30" i="4"/>
  <c r="AW30" i="4"/>
  <c r="AT32" i="4"/>
  <c r="AU32" i="4"/>
  <c r="AV32" i="4"/>
  <c r="AW32" i="4"/>
  <c r="AT33" i="4"/>
  <c r="AU33" i="4"/>
  <c r="AV33" i="4"/>
  <c r="AW33" i="4"/>
  <c r="AT34" i="4"/>
  <c r="AU34" i="4"/>
  <c r="AV34" i="4"/>
  <c r="AW34" i="4"/>
  <c r="AT35" i="4"/>
  <c r="AU35" i="4"/>
  <c r="AV35" i="4"/>
  <c r="AW35" i="4"/>
  <c r="AT37" i="4"/>
  <c r="AU37" i="4"/>
  <c r="AV37" i="4"/>
  <c r="AW37" i="4"/>
  <c r="AU38" i="4"/>
  <c r="AV38" i="4"/>
  <c r="AW38" i="4"/>
  <c r="AT40" i="4"/>
  <c r="AU40" i="4"/>
  <c r="AV40" i="4"/>
  <c r="AW40" i="4"/>
  <c r="AT41" i="4"/>
  <c r="AU41" i="4"/>
  <c r="AV41" i="4"/>
  <c r="AW41" i="4"/>
  <c r="AT42" i="4"/>
  <c r="AU42" i="4"/>
  <c r="AV42" i="4"/>
  <c r="AW42" i="4"/>
  <c r="AT43" i="4"/>
  <c r="AU43" i="4"/>
  <c r="AV43" i="4"/>
  <c r="AW43" i="4"/>
  <c r="AT44" i="4"/>
  <c r="AU44" i="4"/>
  <c r="AV44" i="4"/>
  <c r="AW44" i="4"/>
  <c r="AT46" i="4"/>
  <c r="AU46" i="4"/>
  <c r="AV46" i="4"/>
  <c r="AW46" i="4"/>
  <c r="AU47" i="4"/>
  <c r="AV47" i="4"/>
  <c r="AW47" i="4"/>
  <c r="AT49" i="4"/>
  <c r="AU49" i="4"/>
  <c r="AV49" i="4"/>
  <c r="AW49" i="4"/>
  <c r="AT50" i="4"/>
  <c r="AU50" i="4"/>
  <c r="AV50" i="4"/>
  <c r="AW50" i="4"/>
  <c r="AT51" i="4"/>
  <c r="AU51" i="4"/>
  <c r="AV51" i="4"/>
  <c r="AW51" i="4"/>
  <c r="AT52" i="4"/>
  <c r="AU52" i="4"/>
  <c r="AV52" i="4"/>
  <c r="AW52" i="4"/>
  <c r="AT53" i="4"/>
  <c r="AU53" i="4"/>
  <c r="AV53" i="4"/>
  <c r="AW53" i="4"/>
  <c r="AW55" i="4"/>
  <c r="A249" i="13"/>
  <c r="A251" i="13"/>
  <c r="A252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6" i="13"/>
  <c r="A297" i="13"/>
  <c r="A298" i="13"/>
  <c r="A299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9" i="13"/>
  <c r="A170" i="13"/>
  <c r="A172" i="13"/>
  <c r="A173" i="13"/>
  <c r="A174" i="13"/>
  <c r="A175" i="13"/>
  <c r="A177" i="13"/>
  <c r="A178" i="13"/>
  <c r="A179" i="13"/>
  <c r="A180" i="13"/>
  <c r="A182" i="13"/>
  <c r="A183" i="13"/>
  <c r="A184" i="13"/>
  <c r="A185" i="13"/>
  <c r="A186" i="13"/>
  <c r="A187" i="13"/>
  <c r="A188" i="13"/>
  <c r="A189" i="13"/>
  <c r="A190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1" i="13"/>
  <c r="A212" i="13"/>
  <c r="A214" i="13"/>
  <c r="A215" i="13"/>
  <c r="A216" i="13"/>
  <c r="A217" i="13"/>
  <c r="A219" i="13"/>
  <c r="A220" i="13"/>
  <c r="A221" i="13"/>
  <c r="A222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101" i="13"/>
  <c r="A102" i="13"/>
  <c r="A103" i="13"/>
  <c r="A105" i="13"/>
  <c r="A106" i="13"/>
  <c r="A108" i="13"/>
  <c r="A110" i="13"/>
  <c r="A112" i="13"/>
  <c r="A113" i="13"/>
  <c r="A114" i="13"/>
  <c r="A115" i="13"/>
  <c r="A116" i="13"/>
  <c r="A117" i="13"/>
  <c r="A118" i="13"/>
  <c r="A119" i="13"/>
  <c r="A120" i="13"/>
  <c r="A121" i="13"/>
  <c r="A122" i="13"/>
  <c r="A144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30" i="13"/>
  <c r="A31" i="13"/>
  <c r="A32" i="13"/>
  <c r="A33" i="13"/>
  <c r="A34" i="13"/>
  <c r="A35" i="13"/>
  <c r="A36" i="13"/>
  <c r="A37" i="13"/>
  <c r="A38" i="13"/>
  <c r="A39" i="13"/>
  <c r="A40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B85" i="13"/>
  <c r="B167" i="13"/>
  <c r="B249" i="13"/>
  <c r="B86" i="13"/>
  <c r="B168" i="13"/>
  <c r="B250" i="13"/>
  <c r="B87" i="13"/>
  <c r="B169" i="13"/>
  <c r="B251" i="13"/>
  <c r="B88" i="13"/>
  <c r="B170" i="13"/>
  <c r="B252" i="13"/>
  <c r="B89" i="13"/>
  <c r="B171" i="13"/>
  <c r="B253" i="13"/>
  <c r="B90" i="13"/>
  <c r="B172" i="13"/>
  <c r="B254" i="13"/>
  <c r="B9" i="13"/>
  <c r="B91" i="13"/>
  <c r="B173" i="13"/>
  <c r="B255" i="13"/>
  <c r="B10" i="13"/>
  <c r="B92" i="13"/>
  <c r="B174" i="13"/>
  <c r="B256" i="13"/>
  <c r="B11" i="13"/>
  <c r="B93" i="13"/>
  <c r="B175" i="13"/>
  <c r="B257" i="13"/>
  <c r="B12" i="13"/>
  <c r="B94" i="13"/>
  <c r="B176" i="13"/>
  <c r="B258" i="13"/>
  <c r="B13" i="13"/>
  <c r="B95" i="13"/>
  <c r="B177" i="13"/>
  <c r="B259" i="13"/>
  <c r="B14" i="13"/>
  <c r="B96" i="13"/>
  <c r="B178" i="13"/>
  <c r="B260" i="13"/>
  <c r="B15" i="13"/>
  <c r="B97" i="13"/>
  <c r="B179" i="13"/>
  <c r="B261" i="13"/>
  <c r="B16" i="13"/>
  <c r="B98" i="13"/>
  <c r="B180" i="13"/>
  <c r="B262" i="13"/>
  <c r="B17" i="13"/>
  <c r="B99" i="13"/>
  <c r="B181" i="13"/>
  <c r="B263" i="13"/>
  <c r="B18" i="13"/>
  <c r="B100" i="13"/>
  <c r="B182" i="13"/>
  <c r="B264" i="13"/>
  <c r="B19" i="13"/>
  <c r="B101" i="13"/>
  <c r="B183" i="13"/>
  <c r="B265" i="13"/>
  <c r="B20" i="13"/>
  <c r="B102" i="13"/>
  <c r="B184" i="13"/>
  <c r="B266" i="13"/>
  <c r="B21" i="13"/>
  <c r="B103" i="13"/>
  <c r="B185" i="13"/>
  <c r="B267" i="13"/>
  <c r="B22" i="13"/>
  <c r="B104" i="13"/>
  <c r="B186" i="13"/>
  <c r="B268" i="13"/>
  <c r="B23" i="13"/>
  <c r="B105" i="13"/>
  <c r="B187" i="13"/>
  <c r="B269" i="13"/>
  <c r="B24" i="13"/>
  <c r="B106" i="13"/>
  <c r="B188" i="13"/>
  <c r="B270" i="13"/>
  <c r="B25" i="13"/>
  <c r="B107" i="13"/>
  <c r="B189" i="13"/>
  <c r="B271" i="13"/>
  <c r="B26" i="13"/>
  <c r="B108" i="13"/>
  <c r="B190" i="13"/>
  <c r="B272" i="13"/>
  <c r="B27" i="13"/>
  <c r="B109" i="13"/>
  <c r="B191" i="13"/>
  <c r="B273" i="13"/>
  <c r="B28" i="13"/>
  <c r="B110" i="13"/>
  <c r="B192" i="13"/>
  <c r="B274" i="13"/>
  <c r="B29" i="13"/>
  <c r="B111" i="13"/>
  <c r="B193" i="13"/>
  <c r="B275" i="13"/>
  <c r="B30" i="13"/>
  <c r="B112" i="13"/>
  <c r="B194" i="13"/>
  <c r="B276" i="13"/>
  <c r="B31" i="13"/>
  <c r="B113" i="13"/>
  <c r="B195" i="13"/>
  <c r="B277" i="13"/>
  <c r="B32" i="13"/>
  <c r="B114" i="13"/>
  <c r="B196" i="13"/>
  <c r="B278" i="13"/>
  <c r="B33" i="13"/>
  <c r="B115" i="13"/>
  <c r="B197" i="13"/>
  <c r="B279" i="13"/>
  <c r="B34" i="13"/>
  <c r="B116" i="13"/>
  <c r="B198" i="13"/>
  <c r="B280" i="13"/>
  <c r="B35" i="13"/>
  <c r="B117" i="13"/>
  <c r="B199" i="13"/>
  <c r="B281" i="13"/>
  <c r="B36" i="13"/>
  <c r="B118" i="13"/>
  <c r="B200" i="13"/>
  <c r="B282" i="13"/>
  <c r="B37" i="13"/>
  <c r="B119" i="13"/>
  <c r="B201" i="13"/>
  <c r="B283" i="13"/>
  <c r="B38" i="13"/>
  <c r="B120" i="13"/>
  <c r="B202" i="13"/>
  <c r="B284" i="13"/>
  <c r="B39" i="13"/>
  <c r="B121" i="13"/>
  <c r="B203" i="13"/>
  <c r="B285" i="13"/>
  <c r="B40" i="13"/>
  <c r="B122" i="13"/>
  <c r="B204" i="13"/>
  <c r="B286" i="13"/>
  <c r="B41" i="13"/>
  <c r="B123" i="13"/>
  <c r="B205" i="13"/>
  <c r="B287" i="13"/>
  <c r="B44" i="13"/>
  <c r="B126" i="13"/>
  <c r="B208" i="13"/>
  <c r="B290" i="13"/>
  <c r="B45" i="13"/>
  <c r="B127" i="13"/>
  <c r="B209" i="13"/>
  <c r="B291" i="13"/>
  <c r="B46" i="13"/>
  <c r="B128" i="13"/>
  <c r="B210" i="13"/>
  <c r="B292" i="13"/>
  <c r="B47" i="13"/>
  <c r="B129" i="13"/>
  <c r="B211" i="13"/>
  <c r="B293" i="13"/>
  <c r="B48" i="13"/>
  <c r="B130" i="13"/>
  <c r="B212" i="13"/>
  <c r="B294" i="13"/>
  <c r="B49" i="13"/>
  <c r="B131" i="13"/>
  <c r="B213" i="13"/>
  <c r="B295" i="13"/>
  <c r="B50" i="13"/>
  <c r="B132" i="13"/>
  <c r="B214" i="13"/>
  <c r="B296" i="13"/>
  <c r="B51" i="13"/>
  <c r="B133" i="13"/>
  <c r="B215" i="13"/>
  <c r="B297" i="13"/>
  <c r="B52" i="13"/>
  <c r="B134" i="13"/>
  <c r="B216" i="13"/>
  <c r="B298" i="13"/>
  <c r="B53" i="13"/>
  <c r="B135" i="13"/>
  <c r="B217" i="13"/>
  <c r="B299" i="13"/>
  <c r="B54" i="13"/>
  <c r="B136" i="13"/>
  <c r="B218" i="13"/>
  <c r="B300" i="13"/>
  <c r="B55" i="13"/>
  <c r="B137" i="13"/>
  <c r="B219" i="13"/>
  <c r="B301" i="13"/>
  <c r="B56" i="13"/>
  <c r="B138" i="13"/>
  <c r="B220" i="13"/>
  <c r="B302" i="13"/>
  <c r="B57" i="13"/>
  <c r="B139" i="13"/>
  <c r="B221" i="13"/>
  <c r="B303" i="13"/>
  <c r="B58" i="13"/>
  <c r="B140" i="13"/>
  <c r="B222" i="13"/>
  <c r="B304" i="13"/>
  <c r="B59" i="13"/>
  <c r="B141" i="13"/>
  <c r="B223" i="13"/>
  <c r="B305" i="13"/>
  <c r="B60" i="13"/>
  <c r="B142" i="13"/>
  <c r="B224" i="13"/>
  <c r="B306" i="13"/>
  <c r="B61" i="13"/>
  <c r="B143" i="13"/>
  <c r="B225" i="13"/>
  <c r="B307" i="13"/>
  <c r="B62" i="13"/>
  <c r="B144" i="13"/>
  <c r="B226" i="13"/>
  <c r="B308" i="13"/>
  <c r="B63" i="13"/>
  <c r="B145" i="13"/>
  <c r="B227" i="13"/>
  <c r="B309" i="13"/>
  <c r="B64" i="13"/>
  <c r="B146" i="13"/>
  <c r="B228" i="13"/>
  <c r="B310" i="13"/>
  <c r="B65" i="13"/>
  <c r="B147" i="13"/>
  <c r="B229" i="13"/>
  <c r="B311" i="13"/>
  <c r="B66" i="13"/>
  <c r="B148" i="13"/>
  <c r="B230" i="13"/>
  <c r="B312" i="13"/>
  <c r="B67" i="13"/>
  <c r="B149" i="13"/>
  <c r="B231" i="13"/>
  <c r="B313" i="13"/>
  <c r="B68" i="13"/>
  <c r="B150" i="13"/>
  <c r="B232" i="13"/>
  <c r="B314" i="13"/>
  <c r="B69" i="13"/>
  <c r="B151" i="13"/>
  <c r="B233" i="13"/>
  <c r="B315" i="13"/>
  <c r="B70" i="13"/>
  <c r="B152" i="13"/>
  <c r="B234" i="13"/>
  <c r="B316" i="13"/>
  <c r="B71" i="13"/>
  <c r="B153" i="13"/>
  <c r="B235" i="13"/>
  <c r="B317" i="13"/>
  <c r="B72" i="13"/>
  <c r="B154" i="13"/>
  <c r="B236" i="13"/>
  <c r="B318" i="13"/>
  <c r="B73" i="13"/>
  <c r="B155" i="13"/>
  <c r="B237" i="13"/>
  <c r="B319" i="13"/>
  <c r="B74" i="13"/>
  <c r="B156" i="13"/>
  <c r="B238" i="13"/>
  <c r="B320" i="13"/>
  <c r="B75" i="13"/>
  <c r="B157" i="13"/>
  <c r="B239" i="13"/>
  <c r="B321" i="13"/>
  <c r="B76" i="13"/>
  <c r="B158" i="13"/>
  <c r="B240" i="13"/>
  <c r="B322" i="13"/>
  <c r="B77" i="13"/>
  <c r="B159" i="13"/>
  <c r="B241" i="13"/>
  <c r="B323" i="13"/>
  <c r="B78" i="13"/>
  <c r="B160" i="13"/>
  <c r="B242" i="13"/>
  <c r="B324" i="13"/>
  <c r="B79" i="13"/>
  <c r="B161" i="13"/>
  <c r="B243" i="13"/>
  <c r="B325" i="13"/>
  <c r="B80" i="13"/>
  <c r="B162" i="13"/>
  <c r="B244" i="13"/>
  <c r="B326" i="13"/>
  <c r="B81" i="13"/>
  <c r="B163" i="13"/>
  <c r="B245" i="13"/>
  <c r="B327" i="13"/>
  <c r="B82" i="13"/>
  <c r="B164" i="13"/>
  <c r="B246" i="13"/>
  <c r="B328" i="13"/>
  <c r="B83" i="13"/>
  <c r="B165" i="13"/>
  <c r="B247" i="13"/>
  <c r="B329" i="13"/>
  <c r="B248" i="13"/>
  <c r="B166" i="13"/>
  <c r="B84" i="13"/>
  <c r="A30" i="12"/>
  <c r="A31" i="12"/>
  <c r="A32" i="12"/>
  <c r="A33" i="12"/>
  <c r="A34" i="12"/>
  <c r="A35" i="12"/>
  <c r="A36" i="12"/>
  <c r="A37" i="12"/>
  <c r="A38" i="12"/>
  <c r="A39" i="12"/>
  <c r="A40" i="12"/>
  <c r="A42" i="12"/>
  <c r="I42" i="12" s="1"/>
  <c r="A43" i="12"/>
  <c r="I43" i="12" s="1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F47" i="2"/>
  <c r="D2" i="11"/>
  <c r="E2" i="11" s="1"/>
  <c r="B2" i="11"/>
  <c r="J50" i="12"/>
  <c r="A3" i="4"/>
  <c r="AW48" i="2"/>
  <c r="I44" i="12" s="1"/>
  <c r="AW7" i="2"/>
  <c r="I3" i="12" s="1"/>
  <c r="AW8" i="2"/>
  <c r="I4" i="12" s="1"/>
  <c r="AW9" i="2"/>
  <c r="I5" i="12" s="1"/>
  <c r="AW10" i="2"/>
  <c r="I6" i="12" s="1"/>
  <c r="AW11" i="2"/>
  <c r="I7" i="12" s="1"/>
  <c r="AW12" i="2"/>
  <c r="I8" i="12" s="1"/>
  <c r="AW13" i="2"/>
  <c r="I9" i="12" s="1"/>
  <c r="AW14" i="2"/>
  <c r="I10" i="12" s="1"/>
  <c r="AW15" i="2"/>
  <c r="I11" i="12" s="1"/>
  <c r="AW16" i="2"/>
  <c r="I12" i="12" s="1"/>
  <c r="AW17" i="2"/>
  <c r="I13" i="12" s="1"/>
  <c r="AW18" i="2"/>
  <c r="I14" i="12" s="1"/>
  <c r="AW19" i="2"/>
  <c r="I15" i="12" s="1"/>
  <c r="AW20" i="2"/>
  <c r="I16" i="12" s="1"/>
  <c r="AW21" i="2"/>
  <c r="I17" i="12" s="1"/>
  <c r="AW22" i="2"/>
  <c r="I18" i="12" s="1"/>
  <c r="AW23" i="2"/>
  <c r="I19" i="12" s="1"/>
  <c r="AW24" i="2"/>
  <c r="I20" i="12" s="1"/>
  <c r="AW25" i="2"/>
  <c r="I21" i="12" s="1"/>
  <c r="AW26" i="2"/>
  <c r="I22" i="12" s="1"/>
  <c r="AW27" i="2"/>
  <c r="I23" i="12" s="1"/>
  <c r="AW28" i="2"/>
  <c r="I24" i="12" s="1"/>
  <c r="AW29" i="2"/>
  <c r="I25" i="12" s="1"/>
  <c r="AW30" i="2"/>
  <c r="I26" i="12" s="1"/>
  <c r="AW31" i="2"/>
  <c r="I27" i="12" s="1"/>
  <c r="AW32" i="2"/>
  <c r="I28" i="12" s="1"/>
  <c r="AW33" i="2"/>
  <c r="I29" i="12" s="1"/>
  <c r="AW34" i="2"/>
  <c r="I30" i="12" s="1"/>
  <c r="AW35" i="2"/>
  <c r="I31" i="12" s="1"/>
  <c r="AW36" i="2"/>
  <c r="I32" i="12" s="1"/>
  <c r="AW37" i="2"/>
  <c r="I33" i="12" s="1"/>
  <c r="AW38" i="2"/>
  <c r="I34" i="12" s="1"/>
  <c r="AW39" i="2"/>
  <c r="I35" i="12" s="1"/>
  <c r="AW40" i="2"/>
  <c r="I36" i="12" s="1"/>
  <c r="AW41" i="2"/>
  <c r="I37" i="12" s="1"/>
  <c r="AW42" i="2"/>
  <c r="I38" i="12" s="1"/>
  <c r="AW43" i="2"/>
  <c r="I39" i="12" s="1"/>
  <c r="AW44" i="2"/>
  <c r="I40" i="12" s="1"/>
  <c r="AW45" i="2"/>
  <c r="I41" i="12" s="1"/>
  <c r="AW49" i="2"/>
  <c r="I45" i="12" s="1"/>
  <c r="AW50" i="2"/>
  <c r="I46" i="12" s="1"/>
  <c r="AW51" i="2"/>
  <c r="I47" i="12" s="1"/>
  <c r="AW52" i="2"/>
  <c r="I48" i="12" s="1"/>
  <c r="AW53" i="2"/>
  <c r="I49" i="12" s="1"/>
  <c r="AW54" i="2"/>
  <c r="I50" i="12" s="1"/>
  <c r="AW55" i="2"/>
  <c r="I51" i="12" s="1"/>
  <c r="AW56" i="2"/>
  <c r="I52" i="12" s="1"/>
  <c r="AW57" i="2"/>
  <c r="I53" i="12" s="1"/>
  <c r="AW58" i="2"/>
  <c r="I54" i="12" s="1"/>
  <c r="AW59" i="2"/>
  <c r="I55" i="12" s="1"/>
  <c r="AW60" i="2"/>
  <c r="I56" i="12" s="1"/>
  <c r="AW61" i="2"/>
  <c r="I57" i="12" s="1"/>
  <c r="AW62" i="2"/>
  <c r="I58" i="12" s="1"/>
  <c r="AW63" i="2"/>
  <c r="I59" i="12" s="1"/>
  <c r="AW64" i="2"/>
  <c r="I60" i="12" s="1"/>
  <c r="AW65" i="2"/>
  <c r="I61" i="12" s="1"/>
  <c r="AW66" i="2"/>
  <c r="I62" i="12" s="1"/>
  <c r="AW67" i="2"/>
  <c r="I63" i="12" s="1"/>
  <c r="AW68" i="2"/>
  <c r="I64" i="12" s="1"/>
  <c r="AW69" i="2"/>
  <c r="I65" i="12" s="1"/>
  <c r="AW70" i="2"/>
  <c r="I66" i="12" s="1"/>
  <c r="AW71" i="2"/>
  <c r="I67" i="12" s="1"/>
  <c r="AW72" i="2"/>
  <c r="I68" i="12" s="1"/>
  <c r="AW73" i="2"/>
  <c r="I69" i="12" s="1"/>
  <c r="AW74" i="2"/>
  <c r="I70" i="12" s="1"/>
  <c r="AW75" i="2"/>
  <c r="I71" i="12" s="1"/>
  <c r="AW76" i="2"/>
  <c r="I72" i="12" s="1"/>
  <c r="AW77" i="2"/>
  <c r="I73" i="12" s="1"/>
  <c r="AW78" i="2"/>
  <c r="I74" i="12" s="1"/>
  <c r="AW79" i="2"/>
  <c r="I75" i="12" s="1"/>
  <c r="AW80" i="2"/>
  <c r="I76" i="12" s="1"/>
  <c r="AW81" i="2"/>
  <c r="I77" i="12" s="1"/>
  <c r="AW82" i="2"/>
  <c r="I78" i="12" s="1"/>
  <c r="AW83" i="2"/>
  <c r="I79" i="12" s="1"/>
  <c r="AW84" i="2"/>
  <c r="I80" i="12" s="1"/>
  <c r="AW85" i="2"/>
  <c r="I81" i="12" s="1"/>
  <c r="AW86" i="2"/>
  <c r="I82" i="12" s="1"/>
  <c r="AW87" i="2"/>
  <c r="I83" i="12" s="1"/>
  <c r="AW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AF3" i="7"/>
  <c r="AE3" i="7"/>
  <c r="AD3" i="7"/>
  <c r="E3" i="7"/>
  <c r="F4" i="12"/>
  <c r="AN9" i="2"/>
  <c r="AN6" i="2"/>
  <c r="F6" i="12"/>
  <c r="F7" i="12"/>
  <c r="AN13" i="2"/>
  <c r="F11" i="12"/>
  <c r="AN45" i="2"/>
  <c r="F21" i="12"/>
  <c r="F39" i="12"/>
  <c r="F40" i="12"/>
  <c r="F37" i="12"/>
  <c r="F73" i="12"/>
  <c r="AN59" i="2"/>
  <c r="AN60" i="2"/>
  <c r="AN48" i="2"/>
  <c r="AN31" i="2"/>
  <c r="AN86" i="2"/>
  <c r="AN84" i="2"/>
  <c r="F50" i="12"/>
  <c r="F46" i="12"/>
  <c r="F47" i="12"/>
  <c r="AN87" i="2"/>
  <c r="U7" i="4"/>
  <c r="F23" i="12"/>
  <c r="N20" i="1"/>
  <c r="C20" i="1"/>
  <c r="M3" i="7"/>
  <c r="L3" i="7"/>
  <c r="K3" i="7"/>
  <c r="J3" i="7"/>
  <c r="I3" i="7"/>
  <c r="H3" i="7"/>
  <c r="G3" i="7"/>
  <c r="F3" i="7"/>
  <c r="D3" i="7"/>
  <c r="B7" i="4"/>
  <c r="A2" i="14" s="1"/>
  <c r="AL7" i="2"/>
  <c r="D3" i="12" s="1"/>
  <c r="AL8" i="2"/>
  <c r="D4" i="12" s="1"/>
  <c r="AL9" i="2"/>
  <c r="D5" i="12" s="1"/>
  <c r="AL10" i="2"/>
  <c r="D6" i="12" s="1"/>
  <c r="AL11" i="2"/>
  <c r="D7" i="12" s="1"/>
  <c r="AL12" i="2"/>
  <c r="D8" i="12" s="1"/>
  <c r="AL13" i="2"/>
  <c r="D9" i="12" s="1"/>
  <c r="AL14" i="2"/>
  <c r="D10" i="12" s="1"/>
  <c r="AL15" i="2"/>
  <c r="D11" i="12" s="1"/>
  <c r="AL16" i="2"/>
  <c r="D12" i="12" s="1"/>
  <c r="AL17" i="2"/>
  <c r="D13" i="12" s="1"/>
  <c r="F13" i="12"/>
  <c r="AL18" i="2"/>
  <c r="D14" i="12" s="1"/>
  <c r="AL19" i="2"/>
  <c r="D15" i="12" s="1"/>
  <c r="AN19" i="2"/>
  <c r="AL20" i="2"/>
  <c r="D16" i="12" s="1"/>
  <c r="AL21" i="2"/>
  <c r="D17" i="12" s="1"/>
  <c r="AL22" i="2"/>
  <c r="D18" i="12" s="1"/>
  <c r="AL23" i="2"/>
  <c r="D19" i="12" s="1"/>
  <c r="AL24" i="2"/>
  <c r="D20" i="12" s="1"/>
  <c r="AN24" i="2"/>
  <c r="AN29" i="2"/>
  <c r="F26" i="12"/>
  <c r="F29" i="12"/>
  <c r="F30" i="12"/>
  <c r="F31" i="12"/>
  <c r="F32" i="12"/>
  <c r="AN37" i="2"/>
  <c r="AN39" i="2"/>
  <c r="AL48" i="2"/>
  <c r="D44" i="12" s="1"/>
  <c r="AL49" i="2"/>
  <c r="D45" i="12" s="1"/>
  <c r="AL50" i="2"/>
  <c r="D46" i="12" s="1"/>
  <c r="AL51" i="2"/>
  <c r="D47" i="12" s="1"/>
  <c r="AL52" i="2"/>
  <c r="D48" i="12" s="1"/>
  <c r="AL53" i="2"/>
  <c r="D49" i="12" s="1"/>
  <c r="AL54" i="2"/>
  <c r="D50" i="12" s="1"/>
  <c r="AL55" i="2"/>
  <c r="D51" i="12" s="1"/>
  <c r="AL56" i="2"/>
  <c r="D52" i="12" s="1"/>
  <c r="AL57" i="2"/>
  <c r="D53" i="12" s="1"/>
  <c r="AL58" i="2"/>
  <c r="D54" i="12" s="1"/>
  <c r="AL59" i="2"/>
  <c r="D55" i="12" s="1"/>
  <c r="AL60" i="2"/>
  <c r="D56" i="12" s="1"/>
  <c r="AL61" i="2"/>
  <c r="D57" i="12" s="1"/>
  <c r="F57" i="12"/>
  <c r="AL62" i="2"/>
  <c r="D58" i="12" s="1"/>
  <c r="AL63" i="2"/>
  <c r="D59" i="12" s="1"/>
  <c r="AL64" i="2"/>
  <c r="D60" i="12" s="1"/>
  <c r="F64" i="12"/>
  <c r="F65" i="12"/>
  <c r="AN70" i="2"/>
  <c r="AN71" i="2"/>
  <c r="F68" i="12"/>
  <c r="AN75" i="2"/>
  <c r="F77" i="12"/>
  <c r="AL6" i="2"/>
  <c r="D2" i="12" s="1"/>
  <c r="A53" i="4"/>
  <c r="A54" i="4"/>
  <c r="A52" i="4"/>
  <c r="A48" i="4"/>
  <c r="A49" i="4"/>
  <c r="A50" i="4"/>
  <c r="A51" i="4"/>
  <c r="A44" i="4"/>
  <c r="A45" i="4"/>
  <c r="A39" i="4"/>
  <c r="A40" i="4"/>
  <c r="A41" i="4"/>
  <c r="A42" i="4"/>
  <c r="A43" i="4"/>
  <c r="D3" i="4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6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" i="2"/>
  <c r="A7" i="2" s="1"/>
  <c r="A8" i="2" s="1"/>
  <c r="A9" i="2" s="1"/>
  <c r="A10" i="2" s="1"/>
  <c r="A11" i="2" s="1"/>
  <c r="A12" i="2" s="1"/>
  <c r="A13" i="2" s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L25" i="2"/>
  <c r="D21" i="12" s="1"/>
  <c r="AL26" i="2"/>
  <c r="D22" i="12" s="1"/>
  <c r="AL27" i="2"/>
  <c r="D23" i="12" s="1"/>
  <c r="AL28" i="2"/>
  <c r="D24" i="12" s="1"/>
  <c r="AL29" i="2"/>
  <c r="D25" i="12" s="1"/>
  <c r="AL30" i="2"/>
  <c r="D26" i="12" s="1"/>
  <c r="AL31" i="2"/>
  <c r="D27" i="12" s="1"/>
  <c r="AL32" i="2"/>
  <c r="D28" i="12" s="1"/>
  <c r="AL33" i="2"/>
  <c r="D29" i="12" s="1"/>
  <c r="AL34" i="2"/>
  <c r="D30" i="12" s="1"/>
  <c r="AL35" i="2"/>
  <c r="D31" i="12" s="1"/>
  <c r="AL36" i="2"/>
  <c r="D32" i="12" s="1"/>
  <c r="AL37" i="2"/>
  <c r="D33" i="12" s="1"/>
  <c r="AL38" i="2"/>
  <c r="D34" i="12" s="1"/>
  <c r="AL39" i="2"/>
  <c r="D35" i="12" s="1"/>
  <c r="AL40" i="2"/>
  <c r="D36" i="12" s="1"/>
  <c r="AL41" i="2"/>
  <c r="D37" i="12" s="1"/>
  <c r="AL42" i="2"/>
  <c r="D38" i="12" s="1"/>
  <c r="AL43" i="2"/>
  <c r="D39" i="12" s="1"/>
  <c r="AL44" i="2"/>
  <c r="D40" i="12" s="1"/>
  <c r="AL45" i="2"/>
  <c r="D41" i="12" s="1"/>
  <c r="AL65" i="2"/>
  <c r="D61" i="12" s="1"/>
  <c r="AL66" i="2"/>
  <c r="D62" i="12" s="1"/>
  <c r="AL67" i="2"/>
  <c r="D63" i="12" s="1"/>
  <c r="AL68" i="2"/>
  <c r="D64" i="12" s="1"/>
  <c r="AL69" i="2"/>
  <c r="D65" i="12" s="1"/>
  <c r="AL70" i="2"/>
  <c r="D66" i="12" s="1"/>
  <c r="AL71" i="2"/>
  <c r="D67" i="12" s="1"/>
  <c r="AL72" i="2"/>
  <c r="D68" i="12" s="1"/>
  <c r="AL73" i="2"/>
  <c r="D69" i="12" s="1"/>
  <c r="AL74" i="2"/>
  <c r="D70" i="12" s="1"/>
  <c r="AL75" i="2"/>
  <c r="D71" i="12" s="1"/>
  <c r="AL76" i="2"/>
  <c r="D72" i="12" s="1"/>
  <c r="AL77" i="2"/>
  <c r="D73" i="12" s="1"/>
  <c r="AL78" i="2"/>
  <c r="D74" i="12" s="1"/>
  <c r="AL79" i="2"/>
  <c r="D75" i="12" s="1"/>
  <c r="AL80" i="2"/>
  <c r="D76" i="12" s="1"/>
  <c r="AL81" i="2"/>
  <c r="D77" i="12" s="1"/>
  <c r="AL82" i="2"/>
  <c r="D78" i="12" s="1"/>
  <c r="AL83" i="2"/>
  <c r="D79" i="12" s="1"/>
  <c r="AL84" i="2"/>
  <c r="D80" i="12" s="1"/>
  <c r="AL85" i="2"/>
  <c r="D81" i="12" s="1"/>
  <c r="AL86" i="2"/>
  <c r="D82" i="12" s="1"/>
  <c r="AL87" i="2"/>
  <c r="D83" i="12" s="1"/>
  <c r="F9" i="12"/>
  <c r="A287" i="13"/>
  <c r="A205" i="13"/>
  <c r="A247" i="13"/>
  <c r="A329" i="13"/>
  <c r="AW20" i="4"/>
  <c r="AT54" i="4"/>
  <c r="AW12" i="4"/>
  <c r="AT39" i="4"/>
  <c r="AU31" i="4"/>
  <c r="AU54" i="4"/>
  <c r="AU23" i="4"/>
  <c r="AU39" i="4"/>
  <c r="AV12" i="4"/>
  <c r="AW31" i="4"/>
  <c r="AW48" i="4"/>
  <c r="AV20" i="4"/>
  <c r="AV36" i="4"/>
  <c r="AV54" i="4"/>
  <c r="AT28" i="4"/>
  <c r="AU48" i="4"/>
  <c r="AT20" i="4"/>
  <c r="AT36" i="4"/>
  <c r="AW36" i="4"/>
  <c r="AW54" i="4"/>
  <c r="AW23" i="4"/>
  <c r="AW39" i="4"/>
  <c r="AT12" i="4"/>
  <c r="AT23" i="4"/>
  <c r="AT45" i="4"/>
  <c r="AU12" i="4"/>
  <c r="AT31" i="4"/>
  <c r="AT48" i="4"/>
  <c r="AV23" i="4"/>
  <c r="AV39" i="4"/>
  <c r="AW28" i="4"/>
  <c r="AW45" i="4"/>
  <c r="AU20" i="4"/>
  <c r="AU36" i="4"/>
  <c r="AU28" i="4"/>
  <c r="AU45" i="4"/>
  <c r="AV28" i="4"/>
  <c r="AV45" i="4"/>
  <c r="AV31" i="4"/>
  <c r="AV48" i="4"/>
  <c r="K39" i="4"/>
  <c r="K54" i="4"/>
  <c r="K48" i="4"/>
  <c r="K45" i="4"/>
  <c r="C34" i="14" l="1"/>
  <c r="C10" i="14"/>
  <c r="D2" i="14"/>
  <c r="I2" i="14"/>
  <c r="AD38" i="2"/>
  <c r="AG38" i="2" s="1"/>
  <c r="AF38" i="2" s="1"/>
  <c r="AD82" i="2"/>
  <c r="AG82" i="2" s="1"/>
  <c r="AD84" i="2"/>
  <c r="C43" i="14"/>
  <c r="AD6" i="2"/>
  <c r="AG6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M28" i="2"/>
  <c r="C24" i="12" s="1"/>
  <c r="C45" i="14"/>
  <c r="AM35" i="2"/>
  <c r="C31" i="12" s="1"/>
  <c r="AM86" i="2"/>
  <c r="C82" i="12" s="1"/>
  <c r="AM82" i="2"/>
  <c r="C78" i="12" s="1"/>
  <c r="AD72" i="2"/>
  <c r="AG72" i="2" s="1"/>
  <c r="BB7" i="4"/>
  <c r="BB13" i="4" s="1"/>
  <c r="BB14" i="4" s="1"/>
  <c r="H38" i="1" s="1"/>
  <c r="L42" i="1" s="1"/>
  <c r="AD87" i="2"/>
  <c r="AG87" i="2" s="1"/>
  <c r="AD81" i="2"/>
  <c r="AG81" i="2" s="1"/>
  <c r="AM69" i="2"/>
  <c r="C65" i="12" s="1"/>
  <c r="AM53" i="2"/>
  <c r="C49" i="12" s="1"/>
  <c r="AM19" i="2"/>
  <c r="C15" i="12" s="1"/>
  <c r="AM87" i="2"/>
  <c r="C83" i="12" s="1"/>
  <c r="L43" i="14"/>
  <c r="L23" i="14"/>
  <c r="K23" i="14"/>
  <c r="J26" i="14"/>
  <c r="L26" i="14"/>
  <c r="L40" i="14"/>
  <c r="K40" i="14"/>
  <c r="K15" i="14"/>
  <c r="M23" i="14"/>
  <c r="L34" i="14"/>
  <c r="J43" i="14"/>
  <c r="K7" i="14"/>
  <c r="J18" i="14"/>
  <c r="M34" i="14"/>
  <c r="M49" i="14"/>
  <c r="J31" i="14"/>
  <c r="K43" i="14"/>
  <c r="L31" i="14"/>
  <c r="M43" i="14"/>
  <c r="L7" i="14"/>
  <c r="K18" i="14"/>
  <c r="K26" i="14"/>
  <c r="L48" i="14"/>
  <c r="J48" i="14"/>
  <c r="L47" i="14"/>
  <c r="J47" i="14"/>
  <c r="L46" i="14"/>
  <c r="J46" i="14"/>
  <c r="L45" i="14"/>
  <c r="J45" i="14"/>
  <c r="L44" i="14"/>
  <c r="J44" i="14"/>
  <c r="M39" i="14"/>
  <c r="K39" i="14"/>
  <c r="M38" i="14"/>
  <c r="K38" i="14"/>
  <c r="M37" i="14"/>
  <c r="K37" i="14"/>
  <c r="M36" i="14"/>
  <c r="K36" i="14"/>
  <c r="M35" i="14"/>
  <c r="K35" i="14"/>
  <c r="L30" i="14"/>
  <c r="J30" i="14"/>
  <c r="L29" i="14"/>
  <c r="J29" i="14"/>
  <c r="L28" i="14"/>
  <c r="J28" i="14"/>
  <c r="L27" i="14"/>
  <c r="J27" i="14"/>
  <c r="M22" i="14"/>
  <c r="K22" i="14"/>
  <c r="M21" i="14"/>
  <c r="K21" i="14"/>
  <c r="M20" i="14"/>
  <c r="K20" i="14"/>
  <c r="M19" i="14"/>
  <c r="K19" i="14"/>
  <c r="L14" i="14"/>
  <c r="J14" i="14"/>
  <c r="L13" i="14"/>
  <c r="J13" i="14"/>
  <c r="L12" i="14"/>
  <c r="J12" i="14"/>
  <c r="L11" i="14"/>
  <c r="J11" i="14"/>
  <c r="M6" i="14"/>
  <c r="K6" i="14"/>
  <c r="M5" i="14"/>
  <c r="K5" i="14"/>
  <c r="M4" i="14"/>
  <c r="K4" i="14"/>
  <c r="M3" i="14"/>
  <c r="K3" i="14"/>
  <c r="K31" i="14"/>
  <c r="M40" i="14"/>
  <c r="L18" i="14"/>
  <c r="J40" i="14"/>
  <c r="J7" i="14"/>
  <c r="M18" i="14"/>
  <c r="M31" i="14"/>
  <c r="J15" i="14"/>
  <c r="J23" i="14"/>
  <c r="L49" i="14"/>
  <c r="L15" i="14"/>
  <c r="M26" i="14"/>
  <c r="K34" i="14"/>
  <c r="K49" i="14"/>
  <c r="J34" i="14"/>
  <c r="M7" i="14"/>
  <c r="J49" i="14"/>
  <c r="M15" i="14"/>
  <c r="M48" i="14"/>
  <c r="K48" i="14"/>
  <c r="M47" i="14"/>
  <c r="K47" i="14"/>
  <c r="M46" i="14"/>
  <c r="K46" i="14"/>
  <c r="M45" i="14"/>
  <c r="K45" i="14"/>
  <c r="M44" i="14"/>
  <c r="K44" i="14"/>
  <c r="L39" i="14"/>
  <c r="J39" i="14"/>
  <c r="L38" i="14"/>
  <c r="J38" i="14"/>
  <c r="L37" i="14"/>
  <c r="J37" i="14"/>
  <c r="L36" i="14"/>
  <c r="J36" i="14"/>
  <c r="L35" i="14"/>
  <c r="J35" i="14"/>
  <c r="M30" i="14"/>
  <c r="K30" i="14"/>
  <c r="M29" i="14"/>
  <c r="K29" i="14"/>
  <c r="M28" i="14"/>
  <c r="K28" i="14"/>
  <c r="M27" i="14"/>
  <c r="K27" i="14"/>
  <c r="L22" i="14"/>
  <c r="J22" i="14"/>
  <c r="L21" i="14"/>
  <c r="J21" i="14"/>
  <c r="L20" i="14"/>
  <c r="J20" i="14"/>
  <c r="L19" i="14"/>
  <c r="J19" i="14"/>
  <c r="M14" i="14"/>
  <c r="K14" i="14"/>
  <c r="M13" i="14"/>
  <c r="K13" i="14"/>
  <c r="M12" i="14"/>
  <c r="K12" i="14"/>
  <c r="M11" i="14"/>
  <c r="K11" i="14"/>
  <c r="L6" i="14"/>
  <c r="J6" i="14"/>
  <c r="L5" i="14"/>
  <c r="J5" i="14"/>
  <c r="L4" i="14"/>
  <c r="J4" i="14"/>
  <c r="L3" i="14"/>
  <c r="J3" i="14"/>
  <c r="D10" i="4"/>
  <c r="D9" i="4"/>
  <c r="F42" i="12"/>
  <c r="J55" i="12"/>
  <c r="J22" i="12"/>
  <c r="J5" i="12"/>
  <c r="J37" i="12"/>
  <c r="J72" i="12"/>
  <c r="J25" i="12"/>
  <c r="J2" i="12"/>
  <c r="J10" i="12"/>
  <c r="J60" i="12"/>
  <c r="J41" i="12"/>
  <c r="J9" i="12"/>
  <c r="J59" i="12"/>
  <c r="J26" i="12"/>
  <c r="J76" i="12"/>
  <c r="J75" i="12"/>
  <c r="J21" i="12"/>
  <c r="J71" i="12"/>
  <c r="J38" i="12"/>
  <c r="J6" i="12"/>
  <c r="J56" i="12"/>
  <c r="J33" i="12"/>
  <c r="J17" i="12"/>
  <c r="J83" i="12"/>
  <c r="J67" i="12"/>
  <c r="J51" i="12"/>
  <c r="J34" i="12"/>
  <c r="J18" i="12"/>
  <c r="J44" i="12"/>
  <c r="J68" i="12"/>
  <c r="J52" i="12"/>
  <c r="J29" i="12"/>
  <c r="J13" i="12"/>
  <c r="J79" i="12"/>
  <c r="J63" i="12"/>
  <c r="J47" i="12"/>
  <c r="J30" i="12"/>
  <c r="J14" i="12"/>
  <c r="J80" i="12"/>
  <c r="J64" i="12"/>
  <c r="J48" i="12"/>
  <c r="BC6" i="2"/>
  <c r="BB6" i="2"/>
  <c r="BD6" i="2"/>
  <c r="BC34" i="2"/>
  <c r="BD34" i="2"/>
  <c r="BB34" i="2"/>
  <c r="BC30" i="2"/>
  <c r="BD30" i="2"/>
  <c r="BB30" i="2"/>
  <c r="BC18" i="2"/>
  <c r="BD18" i="2"/>
  <c r="BB18" i="2"/>
  <c r="H25" i="1"/>
  <c r="BC48" i="2"/>
  <c r="BB48" i="2"/>
  <c r="BD48" i="2"/>
  <c r="BD85" i="2"/>
  <c r="BB85" i="2"/>
  <c r="BC85" i="2"/>
  <c r="BD81" i="2"/>
  <c r="BB81" i="2"/>
  <c r="BC81" i="2"/>
  <c r="BD69" i="2"/>
  <c r="BB69" i="2"/>
  <c r="BC69" i="2"/>
  <c r="BC76" i="2"/>
  <c r="BD76" i="2"/>
  <c r="BB76" i="2"/>
  <c r="BC42" i="2"/>
  <c r="BD42" i="2"/>
  <c r="BB42" i="2"/>
  <c r="BC26" i="2"/>
  <c r="BD26" i="2"/>
  <c r="BB26" i="2"/>
  <c r="BC14" i="2"/>
  <c r="BD14" i="2"/>
  <c r="BB14" i="2"/>
  <c r="BC54" i="2"/>
  <c r="BB54" i="2"/>
  <c r="BD54" i="2"/>
  <c r="BD77" i="2"/>
  <c r="BB77" i="2"/>
  <c r="BC77" i="2"/>
  <c r="BD65" i="2"/>
  <c r="BB65" i="2"/>
  <c r="BC65" i="2"/>
  <c r="BB45" i="2"/>
  <c r="BC45" i="2"/>
  <c r="BD45" i="2"/>
  <c r="BB37" i="2"/>
  <c r="BC37" i="2"/>
  <c r="BD37" i="2"/>
  <c r="BB29" i="2"/>
  <c r="BD29" i="2"/>
  <c r="BC29" i="2"/>
  <c r="BB17" i="2"/>
  <c r="BD17" i="2"/>
  <c r="BC17" i="2"/>
  <c r="BB13" i="2"/>
  <c r="BC13" i="2"/>
  <c r="BD13" i="2"/>
  <c r="BD57" i="2"/>
  <c r="BB57" i="2"/>
  <c r="BC57" i="2"/>
  <c r="BD49" i="2"/>
  <c r="BB49" i="2"/>
  <c r="BC49" i="2"/>
  <c r="BC72" i="2"/>
  <c r="BD72" i="2"/>
  <c r="BB72" i="2"/>
  <c r="BC64" i="2"/>
  <c r="BD64" i="2"/>
  <c r="BB64" i="2"/>
  <c r="AD86" i="2"/>
  <c r="AG86" i="2" s="1"/>
  <c r="AC86" i="2" s="1"/>
  <c r="C43" i="12"/>
  <c r="BB44" i="2"/>
  <c r="BC44" i="2"/>
  <c r="BD44" i="2"/>
  <c r="BB40" i="2"/>
  <c r="BD40" i="2"/>
  <c r="BC40" i="2"/>
  <c r="BB36" i="2"/>
  <c r="BD36" i="2"/>
  <c r="BC36" i="2"/>
  <c r="BB32" i="2"/>
  <c r="BD32" i="2"/>
  <c r="BC32" i="2"/>
  <c r="BB28" i="2"/>
  <c r="BD28" i="2"/>
  <c r="BC28" i="2"/>
  <c r="BB24" i="2"/>
  <c r="BC24" i="2"/>
  <c r="BD24" i="2"/>
  <c r="BC20" i="2"/>
  <c r="BB20" i="2"/>
  <c r="BD20" i="2"/>
  <c r="BB16" i="2"/>
  <c r="BC16" i="2"/>
  <c r="BD16" i="2"/>
  <c r="BB12" i="2"/>
  <c r="BC12" i="2"/>
  <c r="BD12" i="2"/>
  <c r="BC8" i="2"/>
  <c r="BB8" i="2"/>
  <c r="BD8" i="2"/>
  <c r="BC56" i="2"/>
  <c r="BD56" i="2"/>
  <c r="BB56" i="2"/>
  <c r="BC52" i="2"/>
  <c r="BD52" i="2"/>
  <c r="BB52" i="2"/>
  <c r="BB87" i="2"/>
  <c r="BD87" i="2"/>
  <c r="BC87" i="2"/>
  <c r="BB83" i="2"/>
  <c r="BD83" i="2"/>
  <c r="BC83" i="2"/>
  <c r="BB79" i="2"/>
  <c r="BC79" i="2"/>
  <c r="BD79" i="2"/>
  <c r="BB75" i="2"/>
  <c r="BC75" i="2"/>
  <c r="BD75" i="2"/>
  <c r="BB71" i="2"/>
  <c r="BD71" i="2"/>
  <c r="BC71" i="2"/>
  <c r="BB67" i="2"/>
  <c r="BC67" i="2"/>
  <c r="BD67" i="2"/>
  <c r="BB63" i="2"/>
  <c r="BD63" i="2"/>
  <c r="BC63" i="2"/>
  <c r="BB59" i="2"/>
  <c r="BC59" i="2"/>
  <c r="BD59" i="2"/>
  <c r="AM84" i="2"/>
  <c r="C80" i="12" s="1"/>
  <c r="AD80" i="2"/>
  <c r="AG80" i="2" s="1"/>
  <c r="AM78" i="2"/>
  <c r="C74" i="12" s="1"/>
  <c r="AD64" i="2"/>
  <c r="AG64" i="2" s="1"/>
  <c r="AM62" i="2"/>
  <c r="C58" i="12" s="1"/>
  <c r="AD56" i="2"/>
  <c r="AG56" i="2" s="1"/>
  <c r="AD48" i="2"/>
  <c r="AG48" i="2" s="1"/>
  <c r="AM44" i="2"/>
  <c r="C40" i="12" s="1"/>
  <c r="AD30" i="2"/>
  <c r="AG30" i="2" s="1"/>
  <c r="AD22" i="2"/>
  <c r="AG22" i="2" s="1"/>
  <c r="AM12" i="2"/>
  <c r="C8" i="12" s="1"/>
  <c r="BC38" i="2"/>
  <c r="BD38" i="2"/>
  <c r="BB38" i="2"/>
  <c r="BC22" i="2"/>
  <c r="BD22" i="2"/>
  <c r="BB22" i="2"/>
  <c r="BC10" i="2"/>
  <c r="BD10" i="2"/>
  <c r="BB10" i="2"/>
  <c r="BB50" i="2"/>
  <c r="BC50" i="2"/>
  <c r="BD50" i="2"/>
  <c r="BD73" i="2"/>
  <c r="BB73" i="2"/>
  <c r="BC73" i="2"/>
  <c r="BD61" i="2"/>
  <c r="BB61" i="2"/>
  <c r="BC61" i="2"/>
  <c r="BB41" i="2"/>
  <c r="BC41" i="2"/>
  <c r="BD41" i="2"/>
  <c r="BB33" i="2"/>
  <c r="BC33" i="2"/>
  <c r="BD33" i="2"/>
  <c r="BB25" i="2"/>
  <c r="BC25" i="2"/>
  <c r="BD25" i="2"/>
  <c r="BB21" i="2"/>
  <c r="BC21" i="2"/>
  <c r="BD21" i="2"/>
  <c r="BB9" i="2"/>
  <c r="BC9" i="2"/>
  <c r="BD9" i="2"/>
  <c r="BD53" i="2"/>
  <c r="BB53" i="2"/>
  <c r="BC53" i="2"/>
  <c r="BC84" i="2"/>
  <c r="BD84" i="2"/>
  <c r="BB84" i="2"/>
  <c r="BC80" i="2"/>
  <c r="BD80" i="2"/>
  <c r="BB80" i="2"/>
  <c r="BC68" i="2"/>
  <c r="BD68" i="2"/>
  <c r="BB68" i="2"/>
  <c r="BC60" i="2"/>
  <c r="BD60" i="2"/>
  <c r="BB60" i="2"/>
  <c r="BD43" i="2"/>
  <c r="BC43" i="2"/>
  <c r="BB43" i="2"/>
  <c r="BD39" i="2"/>
  <c r="BB39" i="2"/>
  <c r="BC39" i="2"/>
  <c r="BD35" i="2"/>
  <c r="BC35" i="2"/>
  <c r="BB35" i="2"/>
  <c r="BD31" i="2"/>
  <c r="BC31" i="2"/>
  <c r="BB31" i="2"/>
  <c r="BD27" i="2"/>
  <c r="BB27" i="2"/>
  <c r="BC27" i="2"/>
  <c r="BD23" i="2"/>
  <c r="BB23" i="2"/>
  <c r="BC23" i="2"/>
  <c r="BD19" i="2"/>
  <c r="BB19" i="2"/>
  <c r="BC19" i="2"/>
  <c r="BD15" i="2"/>
  <c r="BB15" i="2"/>
  <c r="BC15" i="2"/>
  <c r="BD11" i="2"/>
  <c r="BB11" i="2"/>
  <c r="BC11" i="2"/>
  <c r="BD7" i="2"/>
  <c r="BB7" i="2"/>
  <c r="BC7" i="2"/>
  <c r="BB55" i="2"/>
  <c r="BD55" i="2"/>
  <c r="BC55" i="2"/>
  <c r="BB51" i="2"/>
  <c r="BD51" i="2"/>
  <c r="BC51" i="2"/>
  <c r="BB86" i="2"/>
  <c r="BC86" i="2"/>
  <c r="BD86" i="2"/>
  <c r="BB82" i="2"/>
  <c r="BC82" i="2"/>
  <c r="BD82" i="2"/>
  <c r="BC78" i="2"/>
  <c r="BB78" i="2"/>
  <c r="BD78" i="2"/>
  <c r="BC74" i="2"/>
  <c r="BB74" i="2"/>
  <c r="BD74" i="2"/>
  <c r="BB70" i="2"/>
  <c r="BC70" i="2"/>
  <c r="BD70" i="2"/>
  <c r="BC66" i="2"/>
  <c r="BB66" i="2"/>
  <c r="BD66" i="2"/>
  <c r="BB62" i="2"/>
  <c r="BC62" i="2"/>
  <c r="BD62" i="2"/>
  <c r="BC58" i="2"/>
  <c r="BB58" i="2"/>
  <c r="BD58" i="2"/>
  <c r="AD83" i="2"/>
  <c r="AG83" i="2" s="1"/>
  <c r="C42" i="12"/>
  <c r="F60" i="12"/>
  <c r="B44" i="14"/>
  <c r="B40" i="14"/>
  <c r="D84" i="13"/>
  <c r="B34" i="14"/>
  <c r="F41" i="12"/>
  <c r="AN35" i="2"/>
  <c r="F2" i="12"/>
  <c r="B3" i="7"/>
  <c r="J35" i="12"/>
  <c r="J27" i="12"/>
  <c r="J19" i="12"/>
  <c r="J11" i="12"/>
  <c r="J3" i="12"/>
  <c r="J77" i="12"/>
  <c r="J69" i="12"/>
  <c r="J61" i="12"/>
  <c r="J53" i="12"/>
  <c r="J45" i="12"/>
  <c r="J36" i="12"/>
  <c r="J28" i="12"/>
  <c r="J20" i="12"/>
  <c r="J12" i="12"/>
  <c r="J4" i="12"/>
  <c r="J78" i="12"/>
  <c r="J70" i="12"/>
  <c r="J62" i="12"/>
  <c r="J54" i="12"/>
  <c r="J46" i="12"/>
  <c r="C48" i="14"/>
  <c r="AN67" i="2"/>
  <c r="J39" i="12"/>
  <c r="J31" i="12"/>
  <c r="J23" i="12"/>
  <c r="J15" i="12"/>
  <c r="J7" i="12"/>
  <c r="J81" i="12"/>
  <c r="J73" i="12"/>
  <c r="J65" i="12"/>
  <c r="J57" i="12"/>
  <c r="J49" i="12"/>
  <c r="J40" i="12"/>
  <c r="J32" i="12"/>
  <c r="J24" i="12"/>
  <c r="J16" i="12"/>
  <c r="J8" i="12"/>
  <c r="J82" i="12"/>
  <c r="J74" i="12"/>
  <c r="J66" i="12"/>
  <c r="J58" i="12"/>
  <c r="C35" i="14"/>
  <c r="C40" i="14"/>
  <c r="F55" i="12"/>
  <c r="AN54" i="2"/>
  <c r="C37" i="14"/>
  <c r="C49" i="14"/>
  <c r="C44" i="14"/>
  <c r="F44" i="12"/>
  <c r="C47" i="14"/>
  <c r="C36" i="14"/>
  <c r="F71" i="12"/>
  <c r="AN7" i="2"/>
  <c r="AN64" i="2"/>
  <c r="F35" i="12"/>
  <c r="F82" i="12"/>
  <c r="AN10" i="2"/>
  <c r="F59" i="12"/>
  <c r="F3" i="12"/>
  <c r="AN72" i="2"/>
  <c r="AN63" i="2"/>
  <c r="D249" i="13"/>
  <c r="G3" i="12"/>
  <c r="AN81" i="2"/>
  <c r="F67" i="12"/>
  <c r="F63" i="12"/>
  <c r="F15" i="12"/>
  <c r="F80" i="12"/>
  <c r="AN27" i="2"/>
  <c r="AN17" i="2"/>
  <c r="H29" i="1"/>
  <c r="Q3" i="7" s="1"/>
  <c r="K12" i="4"/>
  <c r="H30" i="1"/>
  <c r="D20" i="4"/>
  <c r="AJ20" i="4" s="1"/>
  <c r="K10" i="4"/>
  <c r="K24" i="4"/>
  <c r="K25" i="4"/>
  <c r="K26" i="4"/>
  <c r="K32" i="4"/>
  <c r="K33" i="4"/>
  <c r="K34" i="4"/>
  <c r="D28" i="4"/>
  <c r="AK28" i="4" s="1"/>
  <c r="K28" i="4"/>
  <c r="AN28" i="2"/>
  <c r="F24" i="12"/>
  <c r="F17" i="12"/>
  <c r="AN21" i="2"/>
  <c r="AN76" i="2"/>
  <c r="F8" i="12"/>
  <c r="AN51" i="2"/>
  <c r="D36" i="4"/>
  <c r="AL36" i="4" s="1"/>
  <c r="AN23" i="2"/>
  <c r="F19" i="12"/>
  <c r="F81" i="12"/>
  <c r="AN85" i="2"/>
  <c r="AN53" i="2"/>
  <c r="D12" i="4"/>
  <c r="AK12" i="4" s="1"/>
  <c r="AN12" i="2"/>
  <c r="D3" i="13"/>
  <c r="D167" i="13"/>
  <c r="F49" i="12"/>
  <c r="AN43" i="2"/>
  <c r="F51" i="12"/>
  <c r="AN55" i="2"/>
  <c r="K23" i="4"/>
  <c r="C39" i="14"/>
  <c r="C46" i="14"/>
  <c r="C38" i="14"/>
  <c r="B49" i="14"/>
  <c r="F56" i="12"/>
  <c r="AN10" i="4"/>
  <c r="D19" i="4"/>
  <c r="AN19" i="4" s="1"/>
  <c r="D18" i="4"/>
  <c r="D17" i="4"/>
  <c r="AM17" i="4" s="1"/>
  <c r="D25" i="4"/>
  <c r="AM25" i="4" s="1"/>
  <c r="D42" i="4"/>
  <c r="D41" i="4"/>
  <c r="D51" i="4"/>
  <c r="F69" i="12"/>
  <c r="AN73" i="2"/>
  <c r="F66" i="12"/>
  <c r="AN79" i="2"/>
  <c r="F75" i="12"/>
  <c r="AN83" i="2"/>
  <c r="F79" i="12"/>
  <c r="AN52" i="2"/>
  <c r="F48" i="12"/>
  <c r="D54" i="4"/>
  <c r="F20" i="12"/>
  <c r="AN34" i="2"/>
  <c r="F25" i="12"/>
  <c r="AN20" i="2"/>
  <c r="F16" i="12"/>
  <c r="AN18" i="2"/>
  <c r="B36" i="14"/>
  <c r="B45" i="14"/>
  <c r="B38" i="14"/>
  <c r="B47" i="14"/>
  <c r="AN78" i="2"/>
  <c r="F74" i="12"/>
  <c r="AN49" i="2"/>
  <c r="F45" i="12"/>
  <c r="AN77" i="2"/>
  <c r="AN25" i="2"/>
  <c r="F10" i="12"/>
  <c r="AN14" i="2"/>
  <c r="AN80" i="2"/>
  <c r="AN66" i="2"/>
  <c r="F62" i="12"/>
  <c r="D31" i="4"/>
  <c r="AN31" i="4" s="1"/>
  <c r="D23" i="4"/>
  <c r="AP23" i="4" s="1"/>
  <c r="F76" i="12"/>
  <c r="AN65" i="2"/>
  <c r="F58" i="12"/>
  <c r="AN50" i="2"/>
  <c r="F34" i="12"/>
  <c r="AN38" i="2"/>
  <c r="AN26" i="2"/>
  <c r="F22" i="12"/>
  <c r="K36" i="4"/>
  <c r="D45" i="4"/>
  <c r="AN62" i="2"/>
  <c r="AN58" i="2"/>
  <c r="F54" i="12"/>
  <c r="AN33" i="2"/>
  <c r="K31" i="4"/>
  <c r="K8" i="4"/>
  <c r="D85" i="13"/>
  <c r="F61" i="12"/>
  <c r="F14" i="12"/>
  <c r="K11" i="4"/>
  <c r="K9" i="4"/>
  <c r="K27" i="4"/>
  <c r="K35" i="4"/>
  <c r="E43" i="12"/>
  <c r="AD85" i="2"/>
  <c r="AG85" i="2" s="1"/>
  <c r="AM85" i="2"/>
  <c r="C81" i="12" s="1"/>
  <c r="AD11" i="2"/>
  <c r="AG11" i="2" s="1"/>
  <c r="AN74" i="2"/>
  <c r="F70" i="12"/>
  <c r="AN69" i="2"/>
  <c r="AN61" i="2"/>
  <c r="F33" i="12"/>
  <c r="AN30" i="2"/>
  <c r="AN22" i="2"/>
  <c r="F18" i="12"/>
  <c r="AN41" i="2"/>
  <c r="AN44" i="2"/>
  <c r="AN15" i="2"/>
  <c r="AN8" i="2"/>
  <c r="D11" i="4"/>
  <c r="D8" i="4"/>
  <c r="D27" i="4"/>
  <c r="D26" i="4"/>
  <c r="D24" i="4"/>
  <c r="D35" i="4"/>
  <c r="D34" i="4"/>
  <c r="D33" i="4"/>
  <c r="D32" i="4"/>
  <c r="D44" i="4"/>
  <c r="D43" i="4"/>
  <c r="D40" i="4"/>
  <c r="D53" i="4"/>
  <c r="D52" i="4"/>
  <c r="D50" i="4"/>
  <c r="D49" i="4"/>
  <c r="F43" i="12"/>
  <c r="D43" i="12"/>
  <c r="J43" i="12"/>
  <c r="G43" i="12"/>
  <c r="F78" i="12"/>
  <c r="AN82" i="2"/>
  <c r="AN68" i="2"/>
  <c r="F53" i="12"/>
  <c r="AN57" i="2"/>
  <c r="AN56" i="2"/>
  <c r="F52" i="12"/>
  <c r="AN36" i="2"/>
  <c r="AN32" i="2"/>
  <c r="F28" i="12"/>
  <c r="B35" i="14"/>
  <c r="B37" i="14"/>
  <c r="B39" i="14"/>
  <c r="B43" i="14"/>
  <c r="B46" i="14"/>
  <c r="B48" i="14"/>
  <c r="F83" i="12"/>
  <c r="F27" i="12"/>
  <c r="F72" i="12"/>
  <c r="AN40" i="2"/>
  <c r="F36" i="12"/>
  <c r="AN42" i="2"/>
  <c r="F38" i="12"/>
  <c r="AN16" i="2"/>
  <c r="F12" i="12"/>
  <c r="AN11" i="2"/>
  <c r="F5" i="12"/>
  <c r="J42" i="12"/>
  <c r="G42" i="12"/>
  <c r="D42" i="12"/>
  <c r="E42" i="12"/>
  <c r="AM6" i="2"/>
  <c r="C2" i="12" s="1"/>
  <c r="AM83" i="2"/>
  <c r="C79" i="12" s="1"/>
  <c r="AM81" i="2"/>
  <c r="C77" i="12" s="1"/>
  <c r="AM80" i="2"/>
  <c r="C76" i="12" s="1"/>
  <c r="AD79" i="2"/>
  <c r="AG79" i="2" s="1"/>
  <c r="AM79" i="2"/>
  <c r="C75" i="12" s="1"/>
  <c r="AD78" i="2"/>
  <c r="AG78" i="2" s="1"/>
  <c r="AD77" i="2"/>
  <c r="AG77" i="2" s="1"/>
  <c r="AM76" i="2"/>
  <c r="C72" i="12" s="1"/>
  <c r="AD75" i="2"/>
  <c r="AG75" i="2" s="1"/>
  <c r="AM75" i="2"/>
  <c r="C71" i="12" s="1"/>
  <c r="AD74" i="2"/>
  <c r="AG74" i="2" s="1"/>
  <c r="AM74" i="2"/>
  <c r="C70" i="12" s="1"/>
  <c r="AD73" i="2"/>
  <c r="AG73" i="2" s="1"/>
  <c r="AM73" i="2"/>
  <c r="C69" i="12" s="1"/>
  <c r="AM72" i="2"/>
  <c r="C68" i="12" s="1"/>
  <c r="AD71" i="2"/>
  <c r="AG71" i="2" s="1"/>
  <c r="AM71" i="2"/>
  <c r="C67" i="12" s="1"/>
  <c r="AD70" i="2"/>
  <c r="AG70" i="2" s="1"/>
  <c r="AD69" i="2"/>
  <c r="AG69" i="2" s="1"/>
  <c r="AM68" i="2"/>
  <c r="C64" i="12" s="1"/>
  <c r="AD67" i="2"/>
  <c r="AG67" i="2" s="1"/>
  <c r="AM67" i="2"/>
  <c r="C63" i="12" s="1"/>
  <c r="AD66" i="2"/>
  <c r="AG66" i="2" s="1"/>
  <c r="AM66" i="2"/>
  <c r="C62" i="12" s="1"/>
  <c r="AD65" i="2"/>
  <c r="AG65" i="2" s="1"/>
  <c r="AM65" i="2"/>
  <c r="C61" i="12" s="1"/>
  <c r="AM64" i="2"/>
  <c r="C60" i="12" s="1"/>
  <c r="AD63" i="2"/>
  <c r="AG63" i="2" s="1"/>
  <c r="AM63" i="2"/>
  <c r="C59" i="12" s="1"/>
  <c r="AD62" i="2"/>
  <c r="AG62" i="2" s="1"/>
  <c r="AD61" i="2"/>
  <c r="AG61" i="2" s="1"/>
  <c r="AM60" i="2"/>
  <c r="C56" i="12" s="1"/>
  <c r="AD59" i="2"/>
  <c r="AG59" i="2" s="1"/>
  <c r="AM59" i="2"/>
  <c r="C55" i="12" s="1"/>
  <c r="AD58" i="2"/>
  <c r="AG58" i="2" s="1"/>
  <c r="AM58" i="2"/>
  <c r="C54" i="12" s="1"/>
  <c r="AD57" i="2"/>
  <c r="AG57" i="2" s="1"/>
  <c r="AM57" i="2"/>
  <c r="C53" i="12" s="1"/>
  <c r="AM56" i="2"/>
  <c r="C52" i="12" s="1"/>
  <c r="AD55" i="2"/>
  <c r="AG55" i="2" s="1"/>
  <c r="AM55" i="2"/>
  <c r="C51" i="12" s="1"/>
  <c r="AD54" i="2"/>
  <c r="AG54" i="2" s="1"/>
  <c r="AD53" i="2"/>
  <c r="AG53" i="2" s="1"/>
  <c r="AM52" i="2"/>
  <c r="C48" i="12" s="1"/>
  <c r="AD51" i="2"/>
  <c r="AG51" i="2" s="1"/>
  <c r="AM51" i="2"/>
  <c r="C47" i="12" s="1"/>
  <c r="AD50" i="2"/>
  <c r="AG50" i="2" s="1"/>
  <c r="AM50" i="2"/>
  <c r="C46" i="12" s="1"/>
  <c r="AD49" i="2"/>
  <c r="AG49" i="2" s="1"/>
  <c r="AM49" i="2"/>
  <c r="C45" i="12" s="1"/>
  <c r="AM48" i="2"/>
  <c r="C44" i="12" s="1"/>
  <c r="AD45" i="2"/>
  <c r="AG45" i="2" s="1"/>
  <c r="AM45" i="2"/>
  <c r="C41" i="12" s="1"/>
  <c r="AD44" i="2"/>
  <c r="AD43" i="2"/>
  <c r="AM42" i="2"/>
  <c r="C38" i="12" s="1"/>
  <c r="AD41" i="2"/>
  <c r="AM41" i="2"/>
  <c r="C37" i="12" s="1"/>
  <c r="AD40" i="2"/>
  <c r="AG40" i="2" s="1"/>
  <c r="AM40" i="2"/>
  <c r="C36" i="12" s="1"/>
  <c r="AD39" i="2"/>
  <c r="AG39" i="2" s="1"/>
  <c r="AM39" i="2"/>
  <c r="C35" i="12" s="1"/>
  <c r="AM38" i="2"/>
  <c r="C34" i="12" s="1"/>
  <c r="AD37" i="2"/>
  <c r="AM37" i="2"/>
  <c r="C33" i="12" s="1"/>
  <c r="AD36" i="2"/>
  <c r="AD35" i="2"/>
  <c r="AG35" i="2" s="1"/>
  <c r="AM34" i="2"/>
  <c r="C30" i="12" s="1"/>
  <c r="AD33" i="2"/>
  <c r="AG33" i="2" s="1"/>
  <c r="AM33" i="2"/>
  <c r="C29" i="12" s="1"/>
  <c r="AD32" i="2"/>
  <c r="AG32" i="2" s="1"/>
  <c r="AM32" i="2"/>
  <c r="C28" i="12" s="1"/>
  <c r="AD31" i="2"/>
  <c r="AG31" i="2" s="1"/>
  <c r="AM31" i="2"/>
  <c r="C27" i="12" s="1"/>
  <c r="AM30" i="2"/>
  <c r="C26" i="12" s="1"/>
  <c r="AD29" i="2"/>
  <c r="AG29" i="2" s="1"/>
  <c r="AM29" i="2"/>
  <c r="C25" i="12" s="1"/>
  <c r="AD28" i="2"/>
  <c r="AG28" i="2" s="1"/>
  <c r="AD27" i="2"/>
  <c r="AG27" i="2" s="1"/>
  <c r="AM26" i="2"/>
  <c r="C22" i="12" s="1"/>
  <c r="AD25" i="2"/>
  <c r="AG25" i="2" s="1"/>
  <c r="AM25" i="2"/>
  <c r="C21" i="12" s="1"/>
  <c r="AD24" i="2"/>
  <c r="AG24" i="2" s="1"/>
  <c r="AM24" i="2"/>
  <c r="C20" i="12" s="1"/>
  <c r="AD23" i="2"/>
  <c r="AG23" i="2" s="1"/>
  <c r="AM23" i="2"/>
  <c r="C19" i="12" s="1"/>
  <c r="AM22" i="2"/>
  <c r="C18" i="12" s="1"/>
  <c r="AD21" i="2"/>
  <c r="AG21" i="2" s="1"/>
  <c r="AM21" i="2"/>
  <c r="C17" i="12" s="1"/>
  <c r="AD20" i="2"/>
  <c r="AG20" i="2" s="1"/>
  <c r="AD19" i="2"/>
  <c r="AG19" i="2" s="1"/>
  <c r="AM18" i="2"/>
  <c r="C14" i="12" s="1"/>
  <c r="AD17" i="2"/>
  <c r="AG17" i="2" s="1"/>
  <c r="AM17" i="2"/>
  <c r="C13" i="12" s="1"/>
  <c r="AD16" i="2"/>
  <c r="AG16" i="2" s="1"/>
  <c r="AM16" i="2"/>
  <c r="C12" i="12" s="1"/>
  <c r="AD15" i="2"/>
  <c r="AG15" i="2" s="1"/>
  <c r="AM15" i="2"/>
  <c r="C11" i="12" s="1"/>
  <c r="AD14" i="2"/>
  <c r="AG14" i="2" s="1"/>
  <c r="AM14" i="2"/>
  <c r="C10" i="12" s="1"/>
  <c r="AD13" i="2"/>
  <c r="AG13" i="2" s="1"/>
  <c r="AM13" i="2"/>
  <c r="C9" i="12" s="1"/>
  <c r="AD12" i="2"/>
  <c r="AG12" i="2" s="1"/>
  <c r="AD10" i="2"/>
  <c r="AG10" i="2" s="1"/>
  <c r="AM10" i="2"/>
  <c r="C6" i="12" s="1"/>
  <c r="AD9" i="2"/>
  <c r="AG9" i="2" s="1"/>
  <c r="AM9" i="2"/>
  <c r="C5" i="12" s="1"/>
  <c r="AD8" i="2"/>
  <c r="AG8" i="2" s="1"/>
  <c r="AM8" i="2"/>
  <c r="C4" i="12" s="1"/>
  <c r="AD7" i="2"/>
  <c r="AG7" i="2" s="1"/>
  <c r="AM7" i="2"/>
  <c r="C3" i="12" s="1"/>
  <c r="AM20" i="2"/>
  <c r="C16" i="12" s="1"/>
  <c r="AM36" i="2"/>
  <c r="C32" i="12" s="1"/>
  <c r="AM54" i="2"/>
  <c r="C50" i="12" s="1"/>
  <c r="AM70" i="2"/>
  <c r="C66" i="12" s="1"/>
  <c r="AM11" i="2"/>
  <c r="C7" i="12" s="1"/>
  <c r="AM27" i="2"/>
  <c r="C23" i="12" s="1"/>
  <c r="AM43" i="2"/>
  <c r="C39" i="12" s="1"/>
  <c r="AM61" i="2"/>
  <c r="C57" i="12" s="1"/>
  <c r="AM77" i="2"/>
  <c r="C73" i="12" s="1"/>
  <c r="AD18" i="2"/>
  <c r="AG18" i="2" s="1"/>
  <c r="AD26" i="2"/>
  <c r="AG26" i="2" s="1"/>
  <c r="AD34" i="2"/>
  <c r="AD42" i="2"/>
  <c r="AD52" i="2"/>
  <c r="AG52" i="2" s="1"/>
  <c r="AD60" i="2"/>
  <c r="AG60" i="2" s="1"/>
  <c r="AD68" i="2"/>
  <c r="AG68" i="2" s="1"/>
  <c r="AD76" i="2"/>
  <c r="AG76" i="2" s="1"/>
  <c r="AG84" i="2"/>
  <c r="BD88" i="2" l="1"/>
  <c r="BB88" i="2"/>
  <c r="BC88" i="2"/>
  <c r="BD89" i="2"/>
  <c r="BD46" i="2"/>
  <c r="BB89" i="2"/>
  <c r="BB46" i="2"/>
  <c r="BC89" i="2"/>
  <c r="BC46" i="2"/>
  <c r="AG43" i="2"/>
  <c r="AF43" i="2" s="1"/>
  <c r="AF39" i="2"/>
  <c r="AF35" i="2"/>
  <c r="AF40" i="2"/>
  <c r="AG34" i="2"/>
  <c r="AF34" i="2" s="1"/>
  <c r="AG37" i="2"/>
  <c r="AF37" i="2" s="1"/>
  <c r="AG42" i="2"/>
  <c r="AF42" i="2" s="1"/>
  <c r="AG36" i="2"/>
  <c r="AF36" i="2" s="1"/>
  <c r="AG44" i="2"/>
  <c r="AF44" i="2" s="1"/>
  <c r="AG41" i="2"/>
  <c r="AF41" i="2" s="1"/>
  <c r="AF86" i="2"/>
  <c r="Q42" i="1"/>
  <c r="G2" i="14"/>
  <c r="C2" i="14"/>
  <c r="H2" i="14"/>
  <c r="E2" i="14"/>
  <c r="B2" i="14"/>
  <c r="F15" i="14"/>
  <c r="F5" i="14"/>
  <c r="F2" i="14"/>
  <c r="F18" i="14"/>
  <c r="F26" i="14"/>
  <c r="F13" i="14"/>
  <c r="F23" i="14"/>
  <c r="F10" i="14"/>
  <c r="F6" i="14"/>
  <c r="AG88" i="2"/>
  <c r="N3" i="7" s="1"/>
  <c r="F38" i="14"/>
  <c r="F45" i="14"/>
  <c r="A2" i="11"/>
  <c r="F46" i="14"/>
  <c r="F35" i="14"/>
  <c r="F44" i="14"/>
  <c r="H31" i="1"/>
  <c r="L41" i="1" s="1"/>
  <c r="R3" i="7"/>
  <c r="S3" i="7" s="1"/>
  <c r="AO10" i="4"/>
  <c r="AK10" i="4"/>
  <c r="G2" i="12"/>
  <c r="D248" i="13"/>
  <c r="F43" i="14"/>
  <c r="F36" i="14"/>
  <c r="F47" i="14"/>
  <c r="F39" i="14"/>
  <c r="F40" i="14"/>
  <c r="D166" i="13"/>
  <c r="D2" i="13"/>
  <c r="F37" i="14"/>
  <c r="F48" i="14"/>
  <c r="F49" i="14"/>
  <c r="F34" i="14"/>
  <c r="AQ10" i="4"/>
  <c r="AL25" i="4"/>
  <c r="AM20" i="4"/>
  <c r="AP17" i="4"/>
  <c r="AJ10" i="4"/>
  <c r="AL20" i="4"/>
  <c r="AJ25" i="4"/>
  <c r="D49" i="14"/>
  <c r="AP10" i="4"/>
  <c r="AQ20" i="4"/>
  <c r="AN25" i="4"/>
  <c r="AP25" i="4"/>
  <c r="AQ17" i="4"/>
  <c r="D43" i="14"/>
  <c r="AQ25" i="4"/>
  <c r="AK20" i="4"/>
  <c r="AM10" i="4"/>
  <c r="AP20" i="4"/>
  <c r="D40" i="14"/>
  <c r="AQ23" i="4"/>
  <c r="AQ19" i="4"/>
  <c r="AK15" i="4"/>
  <c r="AK25" i="4"/>
  <c r="AO20" i="4"/>
  <c r="AN36" i="4"/>
  <c r="AL10" i="4"/>
  <c r="AN20" i="4"/>
  <c r="AO25" i="4"/>
  <c r="AN15" i="4"/>
  <c r="AP15" i="4"/>
  <c r="AJ23" i="4"/>
  <c r="AL15" i="4"/>
  <c r="AO15" i="4"/>
  <c r="AO23" i="4"/>
  <c r="AL23" i="4"/>
  <c r="AJ15" i="4"/>
  <c r="AQ15" i="4"/>
  <c r="AN12" i="4"/>
  <c r="AM23" i="4"/>
  <c r="AK23" i="4"/>
  <c r="D37" i="14"/>
  <c r="AN23" i="4"/>
  <c r="AM15" i="4"/>
  <c r="AL12" i="4"/>
  <c r="AN17" i="4"/>
  <c r="AO17" i="4"/>
  <c r="AL17" i="4"/>
  <c r="AJ19" i="4"/>
  <c r="AJ17" i="4"/>
  <c r="AK17" i="4"/>
  <c r="D46" i="14"/>
  <c r="AJ18" i="4"/>
  <c r="AQ31" i="4"/>
  <c r="AP36" i="4"/>
  <c r="AM28" i="4"/>
  <c r="AO12" i="4"/>
  <c r="AM31" i="4"/>
  <c r="AP28" i="4"/>
  <c r="AQ12" i="4"/>
  <c r="AN18" i="4"/>
  <c r="AL19" i="4"/>
  <c r="B17" i="1"/>
  <c r="D36" i="14"/>
  <c r="AN28" i="4"/>
  <c r="AJ28" i="4"/>
  <c r="AO36" i="4"/>
  <c r="AQ18" i="4"/>
  <c r="AP19" i="4"/>
  <c r="AQ28" i="4"/>
  <c r="AL28" i="4"/>
  <c r="AJ12" i="4"/>
  <c r="AP12" i="4"/>
  <c r="AM12" i="4"/>
  <c r="AM36" i="4"/>
  <c r="AQ36" i="4"/>
  <c r="AL18" i="4"/>
  <c r="AL7" i="4"/>
  <c r="AK18" i="4"/>
  <c r="AM18" i="4"/>
  <c r="AK19" i="4"/>
  <c r="AO28" i="4"/>
  <c r="AK36" i="4"/>
  <c r="AO18" i="4"/>
  <c r="AO19" i="4"/>
  <c r="AM19" i="4"/>
  <c r="AJ36" i="4"/>
  <c r="AP18" i="4"/>
  <c r="AJ31" i="4"/>
  <c r="AO31" i="4"/>
  <c r="AP31" i="4"/>
  <c r="D34" i="14"/>
  <c r="AL31" i="4"/>
  <c r="AK31" i="4"/>
  <c r="B2" i="2"/>
  <c r="AC68" i="2"/>
  <c r="AF68" i="2"/>
  <c r="AC74" i="2"/>
  <c r="AF74" i="2"/>
  <c r="AC79" i="2"/>
  <c r="AF79" i="2"/>
  <c r="AC76" i="2"/>
  <c r="AF76" i="2"/>
  <c r="AC71" i="2"/>
  <c r="AF71" i="2"/>
  <c r="AC82" i="2"/>
  <c r="AF82" i="2"/>
  <c r="AC84" i="2"/>
  <c r="AF84" i="2"/>
  <c r="AB48" i="2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C72" i="2"/>
  <c r="AF72" i="2"/>
  <c r="AC80" i="2"/>
  <c r="AF80" i="2"/>
  <c r="AC81" i="2"/>
  <c r="AF81" i="2"/>
  <c r="AC83" i="2"/>
  <c r="AF83" i="2"/>
  <c r="D44" i="14"/>
  <c r="D47" i="14"/>
  <c r="D35" i="14"/>
  <c r="D39" i="14"/>
  <c r="AJ33" i="4"/>
  <c r="AK33" i="4"/>
  <c r="AQ33" i="4"/>
  <c r="AL33" i="4"/>
  <c r="AP33" i="4"/>
  <c r="AM33" i="4"/>
  <c r="AN33" i="4"/>
  <c r="AO33" i="4"/>
  <c r="AO35" i="4"/>
  <c r="AN35" i="4"/>
  <c r="AK35" i="4"/>
  <c r="AM35" i="4"/>
  <c r="AJ35" i="4"/>
  <c r="AQ35" i="4"/>
  <c r="AL35" i="4"/>
  <c r="AP35" i="4"/>
  <c r="AP26" i="4"/>
  <c r="AQ26" i="4"/>
  <c r="AK26" i="4"/>
  <c r="AL26" i="4"/>
  <c r="AO26" i="4"/>
  <c r="AJ26" i="4"/>
  <c r="AM26" i="4"/>
  <c r="AN26" i="4"/>
  <c r="AJ27" i="4"/>
  <c r="AP27" i="4"/>
  <c r="AL27" i="4"/>
  <c r="AN27" i="4"/>
  <c r="AQ27" i="4"/>
  <c r="AM27" i="4"/>
  <c r="AK27" i="4"/>
  <c r="AO27" i="4"/>
  <c r="AP9" i="4"/>
  <c r="AK9" i="4"/>
  <c r="AO9" i="4"/>
  <c r="AJ9" i="4"/>
  <c r="AQ9" i="4"/>
  <c r="AN9" i="4"/>
  <c r="AM9" i="4"/>
  <c r="AL9" i="4"/>
  <c r="AO11" i="4"/>
  <c r="AQ11" i="4"/>
  <c r="AJ11" i="4"/>
  <c r="AM11" i="4"/>
  <c r="AN11" i="4"/>
  <c r="AP11" i="4"/>
  <c r="AK11" i="4"/>
  <c r="AL11" i="4"/>
  <c r="AF69" i="2"/>
  <c r="AC69" i="2"/>
  <c r="AC70" i="2"/>
  <c r="AF70" i="2"/>
  <c r="AC73" i="2"/>
  <c r="AF73" i="2"/>
  <c r="AC75" i="2"/>
  <c r="AF75" i="2"/>
  <c r="AC77" i="2"/>
  <c r="AF77" i="2"/>
  <c r="AC78" i="2"/>
  <c r="AF78" i="2"/>
  <c r="AF85" i="2"/>
  <c r="AC85" i="2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D45" i="14"/>
  <c r="D48" i="14"/>
  <c r="D38" i="14"/>
  <c r="AO32" i="4"/>
  <c r="AL32" i="4"/>
  <c r="AQ32" i="4"/>
  <c r="AP32" i="4"/>
  <c r="AM32" i="4"/>
  <c r="AK32" i="4"/>
  <c r="AN32" i="4"/>
  <c r="AJ32" i="4"/>
  <c r="AM34" i="4"/>
  <c r="AP34" i="4"/>
  <c r="AJ34" i="4"/>
  <c r="AN34" i="4"/>
  <c r="AL34" i="4"/>
  <c r="AK34" i="4"/>
  <c r="AQ34" i="4"/>
  <c r="AO34" i="4"/>
  <c r="AO24" i="4"/>
  <c r="AJ24" i="4"/>
  <c r="AK24" i="4"/>
  <c r="AP24" i="4"/>
  <c r="AQ24" i="4"/>
  <c r="AM24" i="4"/>
  <c r="AN24" i="4"/>
  <c r="AL24" i="4"/>
  <c r="AJ16" i="4"/>
  <c r="AM16" i="4"/>
  <c r="AN16" i="4"/>
  <c r="AP16" i="4"/>
  <c r="AK16" i="4"/>
  <c r="AO16" i="4"/>
  <c r="AQ16" i="4"/>
  <c r="AL16" i="4"/>
  <c r="AL8" i="4"/>
  <c r="AQ8" i="4"/>
  <c r="AM8" i="4"/>
  <c r="AN8" i="4"/>
  <c r="AK8" i="4"/>
  <c r="AJ8" i="4"/>
  <c r="AO8" i="4"/>
  <c r="AP8" i="4"/>
  <c r="D86" i="13"/>
  <c r="G4" i="12"/>
  <c r="D168" i="13"/>
  <c r="D250" i="13"/>
  <c r="D4" i="13"/>
  <c r="AE34" i="2" l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M32" i="1"/>
  <c r="AC57" i="2"/>
  <c r="AF26" i="2"/>
  <c r="AC65" i="2"/>
  <c r="AC58" i="2"/>
  <c r="AC62" i="2"/>
  <c r="AC61" i="2"/>
  <c r="AC56" i="2"/>
  <c r="AC54" i="2"/>
  <c r="AF25" i="2"/>
  <c r="AF27" i="2"/>
  <c r="AF18" i="2"/>
  <c r="A96" i="13" s="1"/>
  <c r="AF21" i="2"/>
  <c r="AF32" i="2"/>
  <c r="AF33" i="2"/>
  <c r="AF17" i="2"/>
  <c r="A95" i="13" s="1"/>
  <c r="AF20" i="2"/>
  <c r="A98" i="13" s="1"/>
  <c r="AF23" i="2"/>
  <c r="AF19" i="2"/>
  <c r="A97" i="13" s="1"/>
  <c r="AF28" i="2"/>
  <c r="AF29" i="2"/>
  <c r="AF30" i="2"/>
  <c r="AF31" i="2"/>
  <c r="AF24" i="2"/>
  <c r="AF22" i="2"/>
  <c r="A100" i="13" s="1"/>
  <c r="AC64" i="2"/>
  <c r="AC66" i="2"/>
  <c r="AC60" i="2"/>
  <c r="AC55" i="2"/>
  <c r="AC63" i="2"/>
  <c r="AC67" i="2"/>
  <c r="AC59" i="2"/>
  <c r="AO38" i="4"/>
  <c r="AO39" i="4" s="1"/>
  <c r="AC53" i="2"/>
  <c r="AC52" i="2"/>
  <c r="AC51" i="2"/>
  <c r="AC49" i="2"/>
  <c r="AF16" i="2"/>
  <c r="AF15" i="2"/>
  <c r="A11" i="12" s="1"/>
  <c r="AF14" i="2"/>
  <c r="A10" i="12" s="1"/>
  <c r="AF13" i="2"/>
  <c r="AF12" i="2"/>
  <c r="H27" i="1"/>
  <c r="Q41" i="1" s="1"/>
  <c r="Q45" i="1" s="1"/>
  <c r="AC87" i="2"/>
  <c r="AF87" i="2"/>
  <c r="AF45" i="2"/>
  <c r="AC50" i="2"/>
  <c r="AC48" i="2"/>
  <c r="AF11" i="2"/>
  <c r="AF10" i="2"/>
  <c r="AF9" i="2"/>
  <c r="A87" i="13" s="1"/>
  <c r="AF8" i="2"/>
  <c r="A250" i="13" s="1"/>
  <c r="O3" i="7"/>
  <c r="P3" i="7" s="1"/>
  <c r="AF7" i="2"/>
  <c r="AF6" i="2"/>
  <c r="AJ21" i="4"/>
  <c r="AQ7" i="4"/>
  <c r="AQ13" i="4" s="1"/>
  <c r="AN21" i="4"/>
  <c r="AO21" i="4"/>
  <c r="AK7" i="4"/>
  <c r="AK13" i="4" s="1"/>
  <c r="AM7" i="4"/>
  <c r="AM13" i="4" s="1"/>
  <c r="AL37" i="4"/>
  <c r="AL21" i="4"/>
  <c r="AK21" i="4"/>
  <c r="AP7" i="4"/>
  <c r="AP13" i="4" s="1"/>
  <c r="AK29" i="4"/>
  <c r="AP21" i="4"/>
  <c r="AM21" i="4"/>
  <c r="AQ21" i="4"/>
  <c r="AJ29" i="4"/>
  <c r="AJ7" i="4"/>
  <c r="AJ13" i="4" s="1"/>
  <c r="AO7" i="4"/>
  <c r="AO13" i="4" s="1"/>
  <c r="AN7" i="4"/>
  <c r="AN13" i="4" s="1"/>
  <c r="AL29" i="4"/>
  <c r="AQ29" i="4"/>
  <c r="AJ37" i="4"/>
  <c r="AN37" i="4"/>
  <c r="AN38" i="4" s="1"/>
  <c r="AP37" i="4"/>
  <c r="AQ37" i="4"/>
  <c r="AQ38" i="4" s="1"/>
  <c r="AN29" i="4"/>
  <c r="AL13" i="4"/>
  <c r="AK37" i="4"/>
  <c r="AM29" i="4"/>
  <c r="AP29" i="4"/>
  <c r="AO29" i="4"/>
  <c r="AM37" i="4"/>
  <c r="AO37" i="4"/>
  <c r="A166" i="13" l="1"/>
  <c r="A248" i="13"/>
  <c r="A171" i="13"/>
  <c r="A253" i="13"/>
  <c r="A25" i="12"/>
  <c r="A25" i="13"/>
  <c r="A107" i="13"/>
  <c r="A24" i="12"/>
  <c r="A24" i="13"/>
  <c r="A23" i="12"/>
  <c r="A23" i="13"/>
  <c r="A22" i="12"/>
  <c r="A22" i="13"/>
  <c r="A104" i="13"/>
  <c r="A20" i="12"/>
  <c r="A20" i="13"/>
  <c r="A181" i="13"/>
  <c r="A99" i="13"/>
  <c r="A21" i="12"/>
  <c r="A21" i="13"/>
  <c r="A94" i="13"/>
  <c r="A176" i="13"/>
  <c r="A27" i="12"/>
  <c r="A27" i="13"/>
  <c r="A191" i="13"/>
  <c r="A109" i="13"/>
  <c r="A29" i="12"/>
  <c r="A29" i="13"/>
  <c r="A111" i="13"/>
  <c r="A26" i="12"/>
  <c r="A26" i="13"/>
  <c r="A28" i="12"/>
  <c r="A28" i="13"/>
  <c r="A18" i="12"/>
  <c r="A18" i="13"/>
  <c r="A17" i="12"/>
  <c r="A17" i="13"/>
  <c r="A19" i="12"/>
  <c r="A19" i="13"/>
  <c r="A15" i="12"/>
  <c r="A15" i="13"/>
  <c r="A13" i="12"/>
  <c r="A13" i="13"/>
  <c r="A14" i="12"/>
  <c r="A14" i="13"/>
  <c r="A16" i="12"/>
  <c r="A16" i="13"/>
  <c r="A86" i="13"/>
  <c r="A168" i="13"/>
  <c r="A12" i="12"/>
  <c r="A12" i="13"/>
  <c r="AF55" i="2"/>
  <c r="AF54" i="2"/>
  <c r="AF46" i="2"/>
  <c r="AN39" i="4"/>
  <c r="AL38" i="4"/>
  <c r="AM38" i="4"/>
  <c r="AJ38" i="4"/>
  <c r="AP38" i="4"/>
  <c r="AO40" i="4"/>
  <c r="AO41" i="4" s="1"/>
  <c r="AK38" i="4"/>
  <c r="AQ39" i="4"/>
  <c r="A7" i="12"/>
  <c r="A89" i="13"/>
  <c r="A7" i="13"/>
  <c r="A93" i="13"/>
  <c r="A11" i="13"/>
  <c r="A8" i="12"/>
  <c r="A90" i="13"/>
  <c r="A8" i="13"/>
  <c r="A6" i="12"/>
  <c r="A88" i="13"/>
  <c r="A6" i="13"/>
  <c r="A10" i="13"/>
  <c r="A92" i="13"/>
  <c r="A9" i="12"/>
  <c r="A91" i="13"/>
  <c r="A9" i="13"/>
  <c r="AF51" i="2"/>
  <c r="A129" i="13" s="1"/>
  <c r="AF52" i="2"/>
  <c r="AF50" i="2"/>
  <c r="A46" i="12" s="1"/>
  <c r="AF48" i="2"/>
  <c r="A290" i="13" s="1"/>
  <c r="AF49" i="2"/>
  <c r="A127" i="13" s="1"/>
  <c r="A3" i="12"/>
  <c r="A3" i="13"/>
  <c r="A85" i="13"/>
  <c r="A4" i="12"/>
  <c r="A4" i="13"/>
  <c r="A41" i="12"/>
  <c r="A41" i="13"/>
  <c r="A123" i="13"/>
  <c r="A2" i="12"/>
  <c r="A84" i="13"/>
  <c r="A2" i="13"/>
  <c r="A5" i="12"/>
  <c r="A5" i="13"/>
  <c r="A83" i="12"/>
  <c r="A165" i="13"/>
  <c r="A83" i="13"/>
  <c r="A209" i="13"/>
  <c r="AS21" i="4"/>
  <c r="AS13" i="4"/>
  <c r="AR13" i="4"/>
  <c r="F6" i="4" s="1"/>
  <c r="AR21" i="4"/>
  <c r="F14" i="4" s="1"/>
  <c r="V14" i="4" s="1"/>
  <c r="AR29" i="4"/>
  <c r="F22" i="4" s="1"/>
  <c r="V22" i="4" s="1"/>
  <c r="AR37" i="4"/>
  <c r="F30" i="4" s="1"/>
  <c r="V30" i="4" s="1"/>
  <c r="AS29" i="4"/>
  <c r="AS37" i="4"/>
  <c r="A44" i="12" l="1"/>
  <c r="A208" i="13"/>
  <c r="A51" i="12"/>
  <c r="A51" i="13"/>
  <c r="A133" i="13"/>
  <c r="A50" i="12"/>
  <c r="A50" i="13"/>
  <c r="A132" i="13"/>
  <c r="A47" i="12"/>
  <c r="AF56" i="2"/>
  <c r="AP39" i="4"/>
  <c r="AP40" i="4" s="1"/>
  <c r="AL39" i="4"/>
  <c r="AK39" i="4"/>
  <c r="AJ39" i="4"/>
  <c r="AJ40" i="4" s="1"/>
  <c r="AN40" i="4"/>
  <c r="AQ40" i="4"/>
  <c r="AQ41" i="4" s="1"/>
  <c r="AO42" i="4"/>
  <c r="AM39" i="4"/>
  <c r="A44" i="13"/>
  <c r="A46" i="13"/>
  <c r="A126" i="13"/>
  <c r="A45" i="13"/>
  <c r="A47" i="13"/>
  <c r="A210" i="13"/>
  <c r="A128" i="13"/>
  <c r="A48" i="12"/>
  <c r="A130" i="13"/>
  <c r="A48" i="13"/>
  <c r="AF53" i="2"/>
  <c r="A213" i="13" s="1"/>
  <c r="A45" i="12"/>
  <c r="X3" i="7"/>
  <c r="U3" i="7"/>
  <c r="T3" i="7"/>
  <c r="W3" i="7"/>
  <c r="A52" i="12" l="1"/>
  <c r="A52" i="13"/>
  <c r="A134" i="13"/>
  <c r="AF57" i="2"/>
  <c r="AN41" i="4"/>
  <c r="AL40" i="4"/>
  <c r="AP41" i="4"/>
  <c r="AP42" i="4"/>
  <c r="AP43" i="4" s="1"/>
  <c r="AJ41" i="4"/>
  <c r="AK40" i="4"/>
  <c r="AO43" i="4"/>
  <c r="AQ42" i="4"/>
  <c r="AM40" i="4"/>
  <c r="A49" i="12"/>
  <c r="A131" i="13"/>
  <c r="A49" i="13"/>
  <c r="AC3" i="7"/>
  <c r="V3" i="7"/>
  <c r="D170" i="13"/>
  <c r="D205" i="13"/>
  <c r="D122" i="13"/>
  <c r="G32" i="12"/>
  <c r="D188" i="13"/>
  <c r="D179" i="13"/>
  <c r="D281" i="13"/>
  <c r="D27" i="13"/>
  <c r="D182" i="13"/>
  <c r="D174" i="13"/>
  <c r="D87" i="13"/>
  <c r="D175" i="13"/>
  <c r="D105" i="13"/>
  <c r="D116" i="13"/>
  <c r="D202" i="13"/>
  <c r="D30" i="13"/>
  <c r="D104" i="13"/>
  <c r="D259" i="13"/>
  <c r="D115" i="13"/>
  <c r="D189" i="13"/>
  <c r="D16" i="13"/>
  <c r="G8" i="12"/>
  <c r="D265" i="13"/>
  <c r="D14" i="13"/>
  <c r="D255" i="13"/>
  <c r="D176" i="13"/>
  <c r="D184" i="13"/>
  <c r="D192" i="13"/>
  <c r="G39" i="12"/>
  <c r="D17" i="13"/>
  <c r="D275" i="13"/>
  <c r="D277" i="13"/>
  <c r="D26" i="13"/>
  <c r="G37" i="12"/>
  <c r="D118" i="13"/>
  <c r="G7" i="12"/>
  <c r="D21" i="13"/>
  <c r="A53" i="12" l="1"/>
  <c r="A135" i="13"/>
  <c r="A53" i="13"/>
  <c r="AF58" i="2"/>
  <c r="A300" i="13" s="1"/>
  <c r="AP44" i="4"/>
  <c r="AN42" i="4"/>
  <c r="AO44" i="4"/>
  <c r="AM41" i="4"/>
  <c r="AK41" i="4"/>
  <c r="AQ43" i="4"/>
  <c r="AJ42" i="4"/>
  <c r="AL41" i="4"/>
  <c r="D266" i="13"/>
  <c r="G20" i="12"/>
  <c r="D90" i="13"/>
  <c r="D254" i="13"/>
  <c r="D258" i="13"/>
  <c r="G12" i="12"/>
  <c r="D12" i="13"/>
  <c r="D262" i="13"/>
  <c r="D98" i="13"/>
  <c r="D103" i="13"/>
  <c r="D267" i="13"/>
  <c r="D185" i="13"/>
  <c r="D271" i="13"/>
  <c r="D107" i="13"/>
  <c r="D29" i="13"/>
  <c r="D193" i="13"/>
  <c r="D111" i="13"/>
  <c r="G33" i="12"/>
  <c r="D279" i="13"/>
  <c r="D201" i="13"/>
  <c r="D37" i="13"/>
  <c r="D119" i="13"/>
  <c r="D169" i="13"/>
  <c r="G5" i="12"/>
  <c r="D5" i="13"/>
  <c r="D173" i="13"/>
  <c r="G9" i="12"/>
  <c r="D9" i="13"/>
  <c r="D13" i="13"/>
  <c r="G13" i="12"/>
  <c r="D99" i="13"/>
  <c r="G17" i="12"/>
  <c r="D263" i="13"/>
  <c r="D268" i="13"/>
  <c r="D186" i="13"/>
  <c r="G26" i="12"/>
  <c r="D272" i="13"/>
  <c r="D108" i="13"/>
  <c r="D276" i="13"/>
  <c r="D194" i="13"/>
  <c r="G34" i="12"/>
  <c r="D34" i="13"/>
  <c r="D198" i="13"/>
  <c r="D284" i="13"/>
  <c r="D120" i="13"/>
  <c r="D252" i="13"/>
  <c r="D6" i="13"/>
  <c r="D88" i="13"/>
  <c r="D10" i="13"/>
  <c r="D92" i="13"/>
  <c r="G10" i="12"/>
  <c r="D96" i="13"/>
  <c r="D178" i="13"/>
  <c r="D18" i="13"/>
  <c r="D100" i="13"/>
  <c r="D264" i="13"/>
  <c r="D23" i="13"/>
  <c r="G23" i="12"/>
  <c r="D109" i="13"/>
  <c r="D273" i="13"/>
  <c r="G27" i="12"/>
  <c r="D31" i="13"/>
  <c r="G31" i="12"/>
  <c r="D35" i="13"/>
  <c r="D117" i="13"/>
  <c r="D199" i="13"/>
  <c r="D203" i="13"/>
  <c r="D121" i="13"/>
  <c r="D253" i="13"/>
  <c r="D89" i="13"/>
  <c r="D257" i="13"/>
  <c r="D11" i="13"/>
  <c r="D97" i="13"/>
  <c r="G15" i="12"/>
  <c r="D261" i="13"/>
  <c r="D19" i="13"/>
  <c r="D101" i="13"/>
  <c r="D270" i="13"/>
  <c r="D24" i="13"/>
  <c r="D106" i="13"/>
  <c r="D28" i="13"/>
  <c r="D274" i="13"/>
  <c r="D32" i="13"/>
  <c r="D278" i="13"/>
  <c r="D114" i="13"/>
  <c r="D200" i="13"/>
  <c r="D36" i="13"/>
  <c r="D40" i="13"/>
  <c r="D286" i="13"/>
  <c r="G40" i="12"/>
  <c r="D41" i="13"/>
  <c r="D287" i="13"/>
  <c r="D123" i="13"/>
  <c r="D20" i="13"/>
  <c r="D102" i="13"/>
  <c r="D8" i="13"/>
  <c r="D172" i="13"/>
  <c r="D94" i="13"/>
  <c r="G16" i="12"/>
  <c r="D180" i="13"/>
  <c r="G21" i="12"/>
  <c r="G25" i="12"/>
  <c r="D25" i="13"/>
  <c r="G29" i="12"/>
  <c r="D197" i="13"/>
  <c r="D33" i="13"/>
  <c r="D283" i="13"/>
  <c r="D251" i="13"/>
  <c r="D91" i="13"/>
  <c r="D177" i="13"/>
  <c r="D95" i="13"/>
  <c r="D181" i="13"/>
  <c r="D22" i="13"/>
  <c r="G22" i="12"/>
  <c r="D190" i="13"/>
  <c r="D112" i="13"/>
  <c r="G30" i="12"/>
  <c r="D280" i="13"/>
  <c r="G38" i="12"/>
  <c r="D38" i="13"/>
  <c r="G6" i="12"/>
  <c r="D256" i="13"/>
  <c r="G14" i="12"/>
  <c r="D260" i="13"/>
  <c r="G18" i="12"/>
  <c r="D187" i="13"/>
  <c r="D269" i="13"/>
  <c r="D191" i="13"/>
  <c r="D195" i="13"/>
  <c r="D113" i="13"/>
  <c r="G35" i="12"/>
  <c r="D285" i="13"/>
  <c r="D39" i="13"/>
  <c r="D7" i="13"/>
  <c r="D171" i="13"/>
  <c r="D93" i="13"/>
  <c r="G11" i="12"/>
  <c r="D15" i="13"/>
  <c r="G19" i="12"/>
  <c r="D183" i="13"/>
  <c r="G24" i="12"/>
  <c r="G28" i="12"/>
  <c r="D110" i="13"/>
  <c r="D196" i="13"/>
  <c r="D282" i="13"/>
  <c r="G36" i="12"/>
  <c r="D204" i="13"/>
  <c r="G41" i="12"/>
  <c r="AP45" i="4" l="1"/>
  <c r="AP46" i="4" s="1"/>
  <c r="A54" i="12"/>
  <c r="A218" i="13"/>
  <c r="A54" i="13"/>
  <c r="A136" i="13"/>
  <c r="AF59" i="2"/>
  <c r="AJ43" i="4"/>
  <c r="AK42" i="4"/>
  <c r="AK43" i="4" s="1"/>
  <c r="AQ44" i="4"/>
  <c r="AL42" i="4"/>
  <c r="AL43" i="4" s="1"/>
  <c r="AO45" i="4"/>
  <c r="AO46" i="4" s="1"/>
  <c r="AN43" i="4"/>
  <c r="AN44" i="4"/>
  <c r="AN45" i="4" s="1"/>
  <c r="AM42" i="4"/>
  <c r="D126" i="13"/>
  <c r="G45" i="12"/>
  <c r="D127" i="13"/>
  <c r="D291" i="13"/>
  <c r="D209" i="13"/>
  <c r="D44" i="13"/>
  <c r="D290" i="13"/>
  <c r="G44" i="12"/>
  <c r="D45" i="13"/>
  <c r="D208" i="13"/>
  <c r="D320" i="13"/>
  <c r="G73" i="12"/>
  <c r="D308" i="13"/>
  <c r="D322" i="13"/>
  <c r="D313" i="13"/>
  <c r="G79" i="12"/>
  <c r="D157" i="13"/>
  <c r="D312" i="13"/>
  <c r="D81" i="13"/>
  <c r="D228" i="13"/>
  <c r="D215" i="13"/>
  <c r="D307" i="13"/>
  <c r="G77" i="12"/>
  <c r="D302" i="13"/>
  <c r="D314" i="13"/>
  <c r="D58" i="13"/>
  <c r="D162" i="13"/>
  <c r="G78" i="12"/>
  <c r="D233" i="13"/>
  <c r="D53" i="13"/>
  <c r="D224" i="13"/>
  <c r="D55" i="13"/>
  <c r="D246" i="13"/>
  <c r="D132" i="13"/>
  <c r="D221" i="13"/>
  <c r="D63" i="13"/>
  <c r="D234" i="13"/>
  <c r="D72" i="13"/>
  <c r="D134" i="13"/>
  <c r="D300" i="13"/>
  <c r="D235" i="13"/>
  <c r="G65" i="12"/>
  <c r="D305" i="13"/>
  <c r="AP47" i="4" l="1"/>
  <c r="AP48" i="4" s="1"/>
  <c r="A55" i="12"/>
  <c r="A55" i="13"/>
  <c r="A137" i="13"/>
  <c r="AF60" i="2"/>
  <c r="AJ44" i="4"/>
  <c r="AK44" i="4"/>
  <c r="AO47" i="4"/>
  <c r="AO48" i="4" s="1"/>
  <c r="AL44" i="4"/>
  <c r="AQ45" i="4"/>
  <c r="AM43" i="4"/>
  <c r="AL45" i="4"/>
  <c r="AN46" i="4"/>
  <c r="D130" i="13"/>
  <c r="D131" i="13"/>
  <c r="D211" i="13"/>
  <c r="D46" i="13"/>
  <c r="D329" i="13"/>
  <c r="D129" i="13"/>
  <c r="D47" i="13"/>
  <c r="D297" i="13"/>
  <c r="D51" i="13"/>
  <c r="G51" i="12"/>
  <c r="D137" i="13"/>
  <c r="D301" i="13"/>
  <c r="D59" i="13"/>
  <c r="D141" i="13"/>
  <c r="D223" i="13"/>
  <c r="D145" i="13"/>
  <c r="D309" i="13"/>
  <c r="G67" i="12"/>
  <c r="D231" i="13"/>
  <c r="D67" i="13"/>
  <c r="D153" i="13"/>
  <c r="D317" i="13"/>
  <c r="D321" i="13"/>
  <c r="D75" i="13"/>
  <c r="G75" i="12"/>
  <c r="D161" i="13"/>
  <c r="D243" i="13"/>
  <c r="D294" i="13"/>
  <c r="G48" i="12"/>
  <c r="D48" i="13"/>
  <c r="D216" i="13"/>
  <c r="D52" i="13"/>
  <c r="D220" i="13"/>
  <c r="D138" i="13"/>
  <c r="G56" i="12"/>
  <c r="D306" i="13"/>
  <c r="G60" i="12"/>
  <c r="D146" i="13"/>
  <c r="G64" i="12"/>
  <c r="D64" i="13"/>
  <c r="G68" i="12"/>
  <c r="D68" i="13"/>
  <c r="D236" i="13"/>
  <c r="D318" i="13"/>
  <c r="G72" i="12"/>
  <c r="D240" i="13"/>
  <c r="G76" i="12"/>
  <c r="G80" i="12"/>
  <c r="D80" i="13"/>
  <c r="D244" i="13"/>
  <c r="D210" i="13"/>
  <c r="G46" i="12"/>
  <c r="D49" i="13"/>
  <c r="G49" i="12"/>
  <c r="D213" i="13"/>
  <c r="D299" i="13"/>
  <c r="D135" i="13"/>
  <c r="D139" i="13"/>
  <c r="D57" i="13"/>
  <c r="G57" i="12"/>
  <c r="D143" i="13"/>
  <c r="G61" i="12"/>
  <c r="D147" i="13"/>
  <c r="D311" i="13"/>
  <c r="D65" i="13"/>
  <c r="G69" i="12"/>
  <c r="D151" i="13"/>
  <c r="D237" i="13"/>
  <c r="D73" i="13"/>
  <c r="D155" i="13"/>
  <c r="D159" i="13"/>
  <c r="D323" i="13"/>
  <c r="G81" i="12"/>
  <c r="D163" i="13"/>
  <c r="D245" i="13"/>
  <c r="D83" i="13"/>
  <c r="D247" i="13"/>
  <c r="D50" i="13"/>
  <c r="G50" i="12"/>
  <c r="D296" i="13"/>
  <c r="D136" i="13"/>
  <c r="D218" i="13"/>
  <c r="D304" i="13"/>
  <c r="G58" i="12"/>
  <c r="D222" i="13"/>
  <c r="D144" i="13"/>
  <c r="D226" i="13"/>
  <c r="D66" i="13"/>
  <c r="G66" i="12"/>
  <c r="D230" i="13"/>
  <c r="G70" i="12"/>
  <c r="D152" i="13"/>
  <c r="G74" i="12"/>
  <c r="D156" i="13"/>
  <c r="D74" i="13"/>
  <c r="D78" i="13"/>
  <c r="D160" i="13"/>
  <c r="D82" i="13"/>
  <c r="D164" i="13"/>
  <c r="G82" i="12"/>
  <c r="D293" i="13"/>
  <c r="G47" i="12"/>
  <c r="D133" i="13"/>
  <c r="G55" i="12"/>
  <c r="D219" i="13"/>
  <c r="G59" i="12"/>
  <c r="G63" i="12"/>
  <c r="D227" i="13"/>
  <c r="D149" i="13"/>
  <c r="G71" i="12"/>
  <c r="D71" i="13"/>
  <c r="D239" i="13"/>
  <c r="D79" i="13"/>
  <c r="D325" i="13"/>
  <c r="D212" i="13"/>
  <c r="G52" i="12"/>
  <c r="D298" i="13"/>
  <c r="D56" i="13"/>
  <c r="D60" i="13"/>
  <c r="D142" i="13"/>
  <c r="D310" i="13"/>
  <c r="D232" i="13"/>
  <c r="D150" i="13"/>
  <c r="D154" i="13"/>
  <c r="D76" i="13"/>
  <c r="D158" i="13"/>
  <c r="D326" i="13"/>
  <c r="D128" i="13"/>
  <c r="D292" i="13"/>
  <c r="D295" i="13"/>
  <c r="G53" i="12"/>
  <c r="D217" i="13"/>
  <c r="D303" i="13"/>
  <c r="D225" i="13"/>
  <c r="D61" i="13"/>
  <c r="D229" i="13"/>
  <c r="D315" i="13"/>
  <c r="D69" i="13"/>
  <c r="D319" i="13"/>
  <c r="D241" i="13"/>
  <c r="D77" i="13"/>
  <c r="D327" i="13"/>
  <c r="G83" i="12"/>
  <c r="D165" i="13"/>
  <c r="D214" i="13"/>
  <c r="G54" i="12"/>
  <c r="D54" i="13"/>
  <c r="D140" i="13"/>
  <c r="D62" i="13"/>
  <c r="G62" i="12"/>
  <c r="D148" i="13"/>
  <c r="D70" i="13"/>
  <c r="D316" i="13"/>
  <c r="D238" i="13"/>
  <c r="D324" i="13"/>
  <c r="D242" i="13"/>
  <c r="D328" i="13"/>
  <c r="AP49" i="4" l="1"/>
  <c r="AP50" i="4" s="1"/>
  <c r="A56" i="12"/>
  <c r="A138" i="13"/>
  <c r="A56" i="13"/>
  <c r="AF61" i="2"/>
  <c r="AJ45" i="4"/>
  <c r="AQ46" i="4"/>
  <c r="AQ47" i="4" s="1"/>
  <c r="AQ48" i="4" s="1"/>
  <c r="AL46" i="4"/>
  <c r="AM44" i="4"/>
  <c r="AN47" i="4"/>
  <c r="AO49" i="4"/>
  <c r="AK45" i="4"/>
  <c r="AP51" i="4" l="1"/>
  <c r="AP52" i="4"/>
  <c r="AP53" i="4"/>
  <c r="A57" i="12"/>
  <c r="A139" i="13"/>
  <c r="A57" i="13"/>
  <c r="AF62" i="2"/>
  <c r="AP54" i="4"/>
  <c r="AO50" i="4"/>
  <c r="AK46" i="4"/>
  <c r="AN48" i="4"/>
  <c r="AQ49" i="4"/>
  <c r="AM45" i="4"/>
  <c r="AL47" i="4"/>
  <c r="AL48" i="4"/>
  <c r="AO51" i="4"/>
  <c r="AO52" i="4" s="1"/>
  <c r="AJ46" i="4"/>
  <c r="A58" i="12" l="1"/>
  <c r="A58" i="13"/>
  <c r="A140" i="13"/>
  <c r="AF63" i="2"/>
  <c r="AN49" i="4"/>
  <c r="AN50" i="4" s="1"/>
  <c r="AO53" i="4"/>
  <c r="AO54" i="4" s="1"/>
  <c r="AK47" i="4"/>
  <c r="AP55" i="4"/>
  <c r="AM46" i="4"/>
  <c r="AM47" i="4" s="1"/>
  <c r="AL49" i="4"/>
  <c r="AL50" i="4" s="1"/>
  <c r="AJ47" i="4"/>
  <c r="AQ50" i="4"/>
  <c r="A59" i="12" l="1"/>
  <c r="A223" i="13"/>
  <c r="A59" i="13"/>
  <c r="A141" i="13"/>
  <c r="AF64" i="2"/>
  <c r="AN51" i="4"/>
  <c r="AM48" i="4"/>
  <c r="AP56" i="4"/>
  <c r="AJ48" i="4"/>
  <c r="AL51" i="4"/>
  <c r="AO55" i="4"/>
  <c r="AO56" i="4" s="1"/>
  <c r="AR46" i="4"/>
  <c r="F38" i="4" s="1"/>
  <c r="AS46" i="4"/>
  <c r="AM49" i="4"/>
  <c r="AK48" i="4"/>
  <c r="AQ51" i="4"/>
  <c r="A60" i="12" l="1"/>
  <c r="A60" i="13"/>
  <c r="A142" i="13"/>
  <c r="AF65" i="2"/>
  <c r="V38" i="4"/>
  <c r="A33" i="14"/>
  <c r="AT38" i="4"/>
  <c r="AO57" i="4"/>
  <c r="AO58" i="4" s="1"/>
  <c r="AO59" i="4" s="1"/>
  <c r="AK49" i="4"/>
  <c r="AP57" i="4"/>
  <c r="AQ52" i="4"/>
  <c r="AM50" i="4"/>
  <c r="AM51" i="4" s="1"/>
  <c r="AM52" i="4"/>
  <c r="AL52" i="4"/>
  <c r="AN52" i="4"/>
  <c r="AJ49" i="4"/>
  <c r="AM53" i="4" l="1"/>
  <c r="A61" i="12"/>
  <c r="A61" i="13"/>
  <c r="A143" i="13"/>
  <c r="A225" i="13"/>
  <c r="AF66" i="2"/>
  <c r="AK50" i="4"/>
  <c r="AK51" i="4" s="1"/>
  <c r="AL53" i="4"/>
  <c r="AL54" i="4" s="1"/>
  <c r="AL55" i="4" s="1"/>
  <c r="AQ53" i="4"/>
  <c r="AQ54" i="4" s="1"/>
  <c r="AP58" i="4"/>
  <c r="AP59" i="4"/>
  <c r="AN53" i="4"/>
  <c r="AO60" i="4"/>
  <c r="AM54" i="4"/>
  <c r="AJ50" i="4"/>
  <c r="AJ51" i="4" s="1"/>
  <c r="AL56" i="4" l="1"/>
  <c r="A62" i="12"/>
  <c r="A62" i="13"/>
  <c r="L6" i="4"/>
  <c r="AF67" i="2"/>
  <c r="AJ52" i="4"/>
  <c r="AP60" i="4"/>
  <c r="AQ55" i="4"/>
  <c r="AM55" i="4"/>
  <c r="AN54" i="4"/>
  <c r="AO61" i="4"/>
  <c r="AK52" i="4"/>
  <c r="AK53" i="4"/>
  <c r="AK54" i="4" s="1"/>
  <c r="AP61" i="4"/>
  <c r="AP62" i="4" s="1"/>
  <c r="AL57" i="4"/>
  <c r="A63" i="12" l="1"/>
  <c r="A63" i="13"/>
  <c r="A145" i="13"/>
  <c r="M42" i="4"/>
  <c r="M50" i="4"/>
  <c r="M58" i="4"/>
  <c r="M66" i="4"/>
  <c r="M74" i="4"/>
  <c r="M82" i="4"/>
  <c r="M90" i="4"/>
  <c r="M98" i="4"/>
  <c r="M106" i="4"/>
  <c r="M114" i="4"/>
  <c r="M122" i="4"/>
  <c r="M35" i="4"/>
  <c r="M43" i="4"/>
  <c r="M51" i="4"/>
  <c r="M59" i="4"/>
  <c r="M67" i="4"/>
  <c r="M75" i="4"/>
  <c r="M83" i="4"/>
  <c r="M91" i="4"/>
  <c r="M99" i="4"/>
  <c r="M107" i="4"/>
  <c r="M115" i="4"/>
  <c r="M123" i="4"/>
  <c r="M72" i="4"/>
  <c r="M36" i="4"/>
  <c r="M44" i="4"/>
  <c r="M52" i="4"/>
  <c r="M60" i="4"/>
  <c r="M68" i="4"/>
  <c r="M76" i="4"/>
  <c r="M84" i="4"/>
  <c r="M92" i="4"/>
  <c r="M100" i="4"/>
  <c r="M108" i="4"/>
  <c r="M116" i="4"/>
  <c r="M124" i="4"/>
  <c r="M48" i="4"/>
  <c r="M64" i="4"/>
  <c r="M96" i="4"/>
  <c r="M120" i="4"/>
  <c r="M81" i="4"/>
  <c r="M37" i="4"/>
  <c r="M45" i="4"/>
  <c r="M53" i="4"/>
  <c r="M61" i="4"/>
  <c r="M69" i="4"/>
  <c r="M77" i="4"/>
  <c r="M85" i="4"/>
  <c r="M93" i="4"/>
  <c r="M101" i="4"/>
  <c r="M109" i="4"/>
  <c r="M117" i="4"/>
  <c r="M113" i="4"/>
  <c r="M38" i="4"/>
  <c r="M46" i="4"/>
  <c r="M54" i="4"/>
  <c r="M62" i="4"/>
  <c r="M70" i="4"/>
  <c r="M78" i="4"/>
  <c r="M86" i="4"/>
  <c r="M94" i="4"/>
  <c r="M102" i="4"/>
  <c r="M110" i="4"/>
  <c r="M118" i="4"/>
  <c r="M56" i="4"/>
  <c r="M88" i="4"/>
  <c r="M104" i="4"/>
  <c r="M49" i="4"/>
  <c r="M65" i="4"/>
  <c r="M89" i="4"/>
  <c r="M105" i="4"/>
  <c r="M39" i="4"/>
  <c r="M47" i="4"/>
  <c r="M55" i="4"/>
  <c r="M63" i="4"/>
  <c r="M71" i="4"/>
  <c r="M79" i="4"/>
  <c r="M87" i="4"/>
  <c r="M95" i="4"/>
  <c r="M103" i="4"/>
  <c r="M111" i="4"/>
  <c r="M119" i="4"/>
  <c r="M40" i="4"/>
  <c r="M80" i="4"/>
  <c r="M112" i="4"/>
  <c r="M41" i="4"/>
  <c r="M57" i="4"/>
  <c r="M73" i="4"/>
  <c r="M97" i="4"/>
  <c r="M121" i="4"/>
  <c r="N87" i="4"/>
  <c r="M11" i="4"/>
  <c r="N72" i="4"/>
  <c r="O72" i="4" s="1"/>
  <c r="N57" i="4"/>
  <c r="O57" i="4" s="1"/>
  <c r="N121" i="4"/>
  <c r="N42" i="4"/>
  <c r="O42" i="4" s="1"/>
  <c r="N106" i="4"/>
  <c r="M30" i="4"/>
  <c r="N99" i="4"/>
  <c r="M23" i="4"/>
  <c r="N92" i="4"/>
  <c r="M16" i="4"/>
  <c r="N85" i="4"/>
  <c r="M9" i="4"/>
  <c r="N78" i="4"/>
  <c r="O78" i="4" s="1"/>
  <c r="N54" i="4"/>
  <c r="P8" i="4"/>
  <c r="Q75" i="4"/>
  <c r="P50" i="4"/>
  <c r="N8" i="4"/>
  <c r="N10" i="4"/>
  <c r="N21" i="4"/>
  <c r="P33" i="4"/>
  <c r="P39" i="4"/>
  <c r="P35" i="4"/>
  <c r="N24" i="4"/>
  <c r="P10" i="4"/>
  <c r="Q80" i="4"/>
  <c r="N12" i="4"/>
  <c r="Q76" i="4"/>
  <c r="N16" i="4"/>
  <c r="Q41" i="4"/>
  <c r="N35" i="4"/>
  <c r="N23" i="4"/>
  <c r="Q57" i="4"/>
  <c r="Q70" i="4"/>
  <c r="P75" i="4"/>
  <c r="N75" i="4"/>
  <c r="O75" i="4" s="1"/>
  <c r="N68" i="4"/>
  <c r="O68" i="4" s="1"/>
  <c r="Q64" i="4"/>
  <c r="Q35" i="4"/>
  <c r="P77" i="4"/>
  <c r="Q56" i="4"/>
  <c r="P57" i="4"/>
  <c r="Q59" i="4"/>
  <c r="N37" i="4"/>
  <c r="P12" i="4"/>
  <c r="N95" i="4"/>
  <c r="M19" i="4"/>
  <c r="N80" i="4"/>
  <c r="O80" i="4" s="1"/>
  <c r="N65" i="4"/>
  <c r="O65" i="4" s="1"/>
  <c r="N50" i="4"/>
  <c r="N114" i="4"/>
  <c r="N43" i="4"/>
  <c r="N107" i="4"/>
  <c r="M31" i="4"/>
  <c r="N100" i="4"/>
  <c r="M24" i="4"/>
  <c r="N93" i="4"/>
  <c r="M17" i="4"/>
  <c r="M18" i="4"/>
  <c r="N118" i="4"/>
  <c r="Q49" i="4"/>
  <c r="P41" i="4"/>
  <c r="P73" i="4"/>
  <c r="P49" i="4"/>
  <c r="N22" i="4"/>
  <c r="Q46" i="4"/>
  <c r="P7" i="4"/>
  <c r="P79" i="4"/>
  <c r="N33" i="4"/>
  <c r="Q45" i="4"/>
  <c r="Q40" i="4"/>
  <c r="N34" i="4"/>
  <c r="Q33" i="4"/>
  <c r="N25" i="4"/>
  <c r="N17" i="4"/>
  <c r="P28" i="4"/>
  <c r="P65" i="4"/>
  <c r="P45" i="4"/>
  <c r="Q26" i="4"/>
  <c r="Q38" i="4"/>
  <c r="P82" i="4"/>
  <c r="N112" i="4"/>
  <c r="M21" i="4"/>
  <c r="N61" i="4"/>
  <c r="O61" i="4" s="1"/>
  <c r="P44" i="4"/>
  <c r="P81" i="4"/>
  <c r="N15" i="4"/>
  <c r="Q39" i="4"/>
  <c r="P68" i="4"/>
  <c r="Q62" i="4"/>
  <c r="Q61" i="4"/>
  <c r="P37" i="4"/>
  <c r="N39" i="4"/>
  <c r="N103" i="4"/>
  <c r="O103" i="4" s="1"/>
  <c r="M27" i="4"/>
  <c r="N88" i="4"/>
  <c r="M12" i="4"/>
  <c r="N73" i="4"/>
  <c r="O73" i="4" s="1"/>
  <c r="N58" i="4"/>
  <c r="O58" i="4" s="1"/>
  <c r="N122" i="4"/>
  <c r="N51" i="4"/>
  <c r="N115" i="4"/>
  <c r="O115" i="4" s="1"/>
  <c r="N44" i="4"/>
  <c r="N108" i="4"/>
  <c r="M32" i="4"/>
  <c r="N101" i="4"/>
  <c r="M25" i="4"/>
  <c r="N46" i="4"/>
  <c r="Q68" i="4"/>
  <c r="P71" i="4"/>
  <c r="P40" i="4"/>
  <c r="P53" i="4"/>
  <c r="Q69" i="4"/>
  <c r="Q72" i="4"/>
  <c r="Q55" i="4"/>
  <c r="Q58" i="4"/>
  <c r="Q12" i="4"/>
  <c r="P32" i="4"/>
  <c r="P19" i="4"/>
  <c r="P51" i="4"/>
  <c r="P22" i="4"/>
  <c r="Q81" i="4"/>
  <c r="N19" i="4"/>
  <c r="P54" i="4"/>
  <c r="Q67" i="4"/>
  <c r="N36" i="4"/>
  <c r="Q74" i="4"/>
  <c r="Q7" i="4"/>
  <c r="P66" i="4"/>
  <c r="Q36" i="4"/>
  <c r="N63" i="4"/>
  <c r="O63" i="4" s="1"/>
  <c r="P38" i="4"/>
  <c r="P42" i="4"/>
  <c r="Q54" i="4"/>
  <c r="Q53" i="4"/>
  <c r="N29" i="4"/>
  <c r="M8" i="4"/>
  <c r="P26" i="4"/>
  <c r="Q10" i="4"/>
  <c r="P55" i="4"/>
  <c r="P24" i="4"/>
  <c r="N47" i="4"/>
  <c r="O47" i="4" s="1"/>
  <c r="N111" i="4"/>
  <c r="O111" i="4" s="1"/>
  <c r="N96" i="4"/>
  <c r="M20" i="4"/>
  <c r="N81" i="4"/>
  <c r="O81" i="4" s="1"/>
  <c r="N66" i="4"/>
  <c r="O66" i="4" s="1"/>
  <c r="N59" i="4"/>
  <c r="O59" i="4" s="1"/>
  <c r="N123" i="4"/>
  <c r="N52" i="4"/>
  <c r="N116" i="4"/>
  <c r="N45" i="4"/>
  <c r="N109" i="4"/>
  <c r="M33" i="4"/>
  <c r="N86" i="4"/>
  <c r="N38" i="4"/>
  <c r="N62" i="4"/>
  <c r="O62" i="4" s="1"/>
  <c r="Q77" i="4"/>
  <c r="N26" i="4"/>
  <c r="P59" i="4"/>
  <c r="N13" i="4"/>
  <c r="N9" i="4"/>
  <c r="Q66" i="4"/>
  <c r="Q30" i="4"/>
  <c r="Q24" i="4"/>
  <c r="Q65" i="4"/>
  <c r="Q34" i="4"/>
  <c r="P64" i="4"/>
  <c r="Q11" i="4"/>
  <c r="Q79" i="4"/>
  <c r="P70" i="4"/>
  <c r="Q50" i="4"/>
  <c r="Q31" i="4"/>
  <c r="P80" i="4"/>
  <c r="P69" i="4"/>
  <c r="N28" i="4"/>
  <c r="N32" i="4"/>
  <c r="P34" i="4"/>
  <c r="P56" i="4"/>
  <c r="N97" i="4"/>
  <c r="M10" i="4"/>
  <c r="Q44" i="4"/>
  <c r="P67" i="4"/>
  <c r="P18" i="4"/>
  <c r="P74" i="4"/>
  <c r="P17" i="4"/>
  <c r="Q73" i="4"/>
  <c r="P43" i="4"/>
  <c r="Q43" i="4"/>
  <c r="P31" i="4"/>
  <c r="N55" i="4"/>
  <c r="N119" i="4"/>
  <c r="N40" i="4"/>
  <c r="N104" i="4"/>
  <c r="M28" i="4"/>
  <c r="N89" i="4"/>
  <c r="M13" i="4"/>
  <c r="N74" i="4"/>
  <c r="O74" i="4" s="1"/>
  <c r="N67" i="4"/>
  <c r="O67" i="4" s="1"/>
  <c r="N60" i="4"/>
  <c r="O60" i="4" s="1"/>
  <c r="N124" i="4"/>
  <c r="N53" i="4"/>
  <c r="N117" i="4"/>
  <c r="O117" i="4" s="1"/>
  <c r="N70" i="4"/>
  <c r="O70" i="4" s="1"/>
  <c r="N102" i="4"/>
  <c r="O102" i="4" s="1"/>
  <c r="P21" i="4"/>
  <c r="Q47" i="4"/>
  <c r="P48" i="4"/>
  <c r="N18" i="4"/>
  <c r="Q42" i="4"/>
  <c r="M7" i="4"/>
  <c r="Q28" i="4"/>
  <c r="Q63" i="4"/>
  <c r="P36" i="4"/>
  <c r="P15" i="4"/>
  <c r="Q27" i="4"/>
  <c r="Q60" i="4"/>
  <c r="P58" i="4"/>
  <c r="P9" i="4"/>
  <c r="Q29" i="4"/>
  <c r="P14" i="4"/>
  <c r="P25" i="4"/>
  <c r="P27" i="4"/>
  <c r="P46" i="4"/>
  <c r="N30" i="4"/>
  <c r="O30" i="4" s="1"/>
  <c r="Q71" i="4"/>
  <c r="N31" i="4"/>
  <c r="N48" i="4"/>
  <c r="N82" i="4"/>
  <c r="O82" i="4" s="1"/>
  <c r="P78" i="4"/>
  <c r="Q82" i="4"/>
  <c r="P76" i="4"/>
  <c r="Q51" i="4"/>
  <c r="M34" i="4"/>
  <c r="P23" i="4"/>
  <c r="Q52" i="4"/>
  <c r="P62" i="4"/>
  <c r="P20" i="4"/>
  <c r="N71" i="4"/>
  <c r="O71" i="4" s="1"/>
  <c r="N56" i="4"/>
  <c r="O56" i="4" s="1"/>
  <c r="N120" i="4"/>
  <c r="N41" i="4"/>
  <c r="N105" i="4"/>
  <c r="M29" i="4"/>
  <c r="N90" i="4"/>
  <c r="M14" i="4"/>
  <c r="N83" i="4"/>
  <c r="O83" i="4" s="1"/>
  <c r="N76" i="4"/>
  <c r="O76" i="4" s="1"/>
  <c r="N69" i="4"/>
  <c r="O69" i="4" s="1"/>
  <c r="N110" i="4"/>
  <c r="M26" i="4"/>
  <c r="N7" i="4"/>
  <c r="P11" i="4"/>
  <c r="Q25" i="4"/>
  <c r="P61" i="4"/>
  <c r="P13" i="4"/>
  <c r="P30" i="4"/>
  <c r="N27" i="4"/>
  <c r="N14" i="4"/>
  <c r="P60" i="4"/>
  <c r="N11" i="4"/>
  <c r="P16" i="4"/>
  <c r="Q32" i="4"/>
  <c r="P47" i="4"/>
  <c r="Q37" i="4"/>
  <c r="Q48" i="4"/>
  <c r="Q78" i="4"/>
  <c r="N20" i="4"/>
  <c r="P72" i="4"/>
  <c r="P52" i="4"/>
  <c r="P63" i="4"/>
  <c r="P29" i="4"/>
  <c r="N79" i="4"/>
  <c r="O79" i="4" s="1"/>
  <c r="N64" i="4"/>
  <c r="O64" i="4" s="1"/>
  <c r="N49" i="4"/>
  <c r="N113" i="4"/>
  <c r="N98" i="4"/>
  <c r="M22" i="4"/>
  <c r="N91" i="4"/>
  <c r="O91" i="4" s="1"/>
  <c r="M15" i="4"/>
  <c r="N84" i="4"/>
  <c r="O84" i="4" s="1"/>
  <c r="N77" i="4"/>
  <c r="O77" i="4" s="1"/>
  <c r="N94" i="4"/>
  <c r="Q14" i="4"/>
  <c r="Q9" i="4"/>
  <c r="Q13" i="4"/>
  <c r="Q21" i="4"/>
  <c r="Q17" i="4"/>
  <c r="Q8" i="4"/>
  <c r="Q15" i="4"/>
  <c r="Q19" i="4"/>
  <c r="Q18" i="4"/>
  <c r="Q20" i="4"/>
  <c r="Q22" i="4"/>
  <c r="Q23" i="4"/>
  <c r="Q16" i="4"/>
  <c r="AK55" i="4"/>
  <c r="AJ53" i="4"/>
  <c r="AJ54" i="4" s="1"/>
  <c r="AM56" i="4"/>
  <c r="AN55" i="4"/>
  <c r="AP63" i="4"/>
  <c r="AL58" i="4"/>
  <c r="AL59" i="4" s="1"/>
  <c r="AO62" i="4"/>
  <c r="AQ56" i="4"/>
  <c r="AQ57" i="4" s="1"/>
  <c r="O98" i="4" l="1"/>
  <c r="O41" i="4"/>
  <c r="O120" i="4"/>
  <c r="O119" i="4"/>
  <c r="O108" i="4"/>
  <c r="T108" i="4" s="1"/>
  <c r="O19" i="4"/>
  <c r="S19" i="4" s="1"/>
  <c r="O124" i="4"/>
  <c r="T124" i="4" s="1"/>
  <c r="O105" i="4"/>
  <c r="S105" i="4" s="1"/>
  <c r="O118" i="4"/>
  <c r="T118" i="4" s="1"/>
  <c r="O106" i="4"/>
  <c r="S106" i="4" s="1"/>
  <c r="O89" i="4"/>
  <c r="R89" i="4" s="1"/>
  <c r="O39" i="4"/>
  <c r="S39" i="4" s="1"/>
  <c r="O116" i="4"/>
  <c r="S116" i="4" s="1"/>
  <c r="O110" i="4"/>
  <c r="S110" i="4" s="1"/>
  <c r="O123" i="4"/>
  <c r="S123" i="4" s="1"/>
  <c r="O46" i="4"/>
  <c r="R46" i="4" s="1"/>
  <c r="O38" i="4"/>
  <c r="R38" i="4" s="1"/>
  <c r="O23" i="4"/>
  <c r="S23" i="4" s="1"/>
  <c r="O54" i="4"/>
  <c r="S54" i="4" s="1"/>
  <c r="O51" i="4"/>
  <c r="T51" i="4" s="1"/>
  <c r="O32" i="4"/>
  <c r="S32" i="4" s="1"/>
  <c r="O36" i="4"/>
  <c r="S36" i="4" s="1"/>
  <c r="O18" i="4"/>
  <c r="S18" i="4" s="1"/>
  <c r="O17" i="4"/>
  <c r="S17" i="4" s="1"/>
  <c r="O9" i="4"/>
  <c r="T9" i="4" s="1"/>
  <c r="O11" i="4"/>
  <c r="R11" i="4" s="1"/>
  <c r="O52" i="4"/>
  <c r="R52" i="4" s="1"/>
  <c r="O40" i="4"/>
  <c r="R40" i="4" s="1"/>
  <c r="O109" i="4"/>
  <c r="R109" i="4" s="1"/>
  <c r="O45" i="4"/>
  <c r="T45" i="4" s="1"/>
  <c r="O122" i="4"/>
  <c r="R122" i="4" s="1"/>
  <c r="O31" i="4"/>
  <c r="S31" i="4" s="1"/>
  <c r="O27" i="4"/>
  <c r="T27" i="4" s="1"/>
  <c r="O104" i="4"/>
  <c r="S104" i="4" s="1"/>
  <c r="O28" i="4"/>
  <c r="T28" i="4" s="1"/>
  <c r="O29" i="4"/>
  <c r="R29" i="4" s="1"/>
  <c r="O34" i="4"/>
  <c r="T34" i="4" s="1"/>
  <c r="O121" i="4"/>
  <c r="T121" i="4" s="1"/>
  <c r="O55" i="4"/>
  <c r="T55" i="4" s="1"/>
  <c r="O44" i="4"/>
  <c r="S44" i="4" s="1"/>
  <c r="AK56" i="4"/>
  <c r="AK57" i="4" s="1"/>
  <c r="AK58" i="4" s="1"/>
  <c r="O37" i="4"/>
  <c r="T37" i="4" s="1"/>
  <c r="O49" i="4"/>
  <c r="R49" i="4" s="1"/>
  <c r="O86" i="4"/>
  <c r="R86" i="4" s="1"/>
  <c r="O114" i="4"/>
  <c r="R114" i="4" s="1"/>
  <c r="O50" i="4"/>
  <c r="R50" i="4" s="1"/>
  <c r="O26" i="4"/>
  <c r="S26" i="4" s="1"/>
  <c r="O33" i="4"/>
  <c r="R33" i="4" s="1"/>
  <c r="O107" i="4"/>
  <c r="S107" i="4" s="1"/>
  <c r="O113" i="4"/>
  <c r="T113" i="4" s="1"/>
  <c r="O48" i="4"/>
  <c r="R48" i="4" s="1"/>
  <c r="O43" i="4"/>
  <c r="T43" i="4" s="1"/>
  <c r="O94" i="4"/>
  <c r="S94" i="4" s="1"/>
  <c r="O53" i="4"/>
  <c r="S53" i="4" s="1"/>
  <c r="O112" i="4"/>
  <c r="R112" i="4" s="1"/>
  <c r="O25" i="4"/>
  <c r="T25" i="4" s="1"/>
  <c r="O100" i="4"/>
  <c r="R100" i="4" s="1"/>
  <c r="O101" i="4"/>
  <c r="S101" i="4" s="1"/>
  <c r="O22" i="4"/>
  <c r="T22" i="4" s="1"/>
  <c r="O24" i="4"/>
  <c r="R24" i="4" s="1"/>
  <c r="O20" i="4"/>
  <c r="T20" i="4" s="1"/>
  <c r="O21" i="4"/>
  <c r="R21" i="4" s="1"/>
  <c r="O96" i="4"/>
  <c r="T96" i="4" s="1"/>
  <c r="O99" i="4"/>
  <c r="S99" i="4" s="1"/>
  <c r="O97" i="4"/>
  <c r="S97" i="4" s="1"/>
  <c r="O16" i="4"/>
  <c r="T16" i="4" s="1"/>
  <c r="O95" i="4"/>
  <c r="R95" i="4" s="1"/>
  <c r="O14" i="4"/>
  <c r="R14" i="4" s="1"/>
  <c r="O15" i="4"/>
  <c r="T15" i="4" s="1"/>
  <c r="O93" i="4"/>
  <c r="R93" i="4" s="1"/>
  <c r="O92" i="4"/>
  <c r="T92" i="4" s="1"/>
  <c r="O90" i="4"/>
  <c r="T90" i="4" s="1"/>
  <c r="O35" i="4"/>
  <c r="S35" i="4" s="1"/>
  <c r="S61" i="4"/>
  <c r="R61" i="4"/>
  <c r="T61" i="4"/>
  <c r="R64" i="4"/>
  <c r="T64" i="4"/>
  <c r="S64" i="4"/>
  <c r="O7" i="4"/>
  <c r="S70" i="4"/>
  <c r="T70" i="4"/>
  <c r="R70" i="4"/>
  <c r="O13" i="4"/>
  <c r="R59" i="4"/>
  <c r="S59" i="4"/>
  <c r="T59" i="4"/>
  <c r="R78" i="4"/>
  <c r="S78" i="4"/>
  <c r="T78" i="4"/>
  <c r="S57" i="4"/>
  <c r="T57" i="4"/>
  <c r="R57" i="4"/>
  <c r="R115" i="4"/>
  <c r="S115" i="4"/>
  <c r="T115" i="4"/>
  <c r="R98" i="4"/>
  <c r="S98" i="4"/>
  <c r="T98" i="4"/>
  <c r="R76" i="4"/>
  <c r="S76" i="4"/>
  <c r="T76" i="4"/>
  <c r="S71" i="4"/>
  <c r="T71" i="4"/>
  <c r="R71" i="4"/>
  <c r="S30" i="4"/>
  <c r="R30" i="4"/>
  <c r="T30" i="4"/>
  <c r="R67" i="4"/>
  <c r="T67" i="4"/>
  <c r="S67" i="4"/>
  <c r="O88" i="4"/>
  <c r="O12" i="4"/>
  <c r="O10" i="4"/>
  <c r="R117" i="4"/>
  <c r="S117" i="4"/>
  <c r="T117" i="4"/>
  <c r="R65" i="4"/>
  <c r="S65" i="4"/>
  <c r="T65" i="4"/>
  <c r="O8" i="4"/>
  <c r="R41" i="4"/>
  <c r="T41" i="4"/>
  <c r="S41" i="4"/>
  <c r="S66" i="4"/>
  <c r="T66" i="4"/>
  <c r="R66" i="4"/>
  <c r="S58" i="4"/>
  <c r="R58" i="4"/>
  <c r="T58" i="4"/>
  <c r="O85" i="4"/>
  <c r="R72" i="4"/>
  <c r="T72" i="4"/>
  <c r="S72" i="4"/>
  <c r="R83" i="4"/>
  <c r="S83" i="4"/>
  <c r="T83" i="4"/>
  <c r="S74" i="4"/>
  <c r="T74" i="4"/>
  <c r="R74" i="4"/>
  <c r="R62" i="4"/>
  <c r="S62" i="4"/>
  <c r="T62" i="4"/>
  <c r="T111" i="4"/>
  <c r="R111" i="4"/>
  <c r="S111" i="4"/>
  <c r="S108" i="4"/>
  <c r="R103" i="4"/>
  <c r="S103" i="4"/>
  <c r="T103" i="4"/>
  <c r="R68" i="4"/>
  <c r="T68" i="4"/>
  <c r="S68" i="4"/>
  <c r="S84" i="4"/>
  <c r="T84" i="4"/>
  <c r="R84" i="4"/>
  <c r="S120" i="4"/>
  <c r="T120" i="4"/>
  <c r="R120" i="4"/>
  <c r="R82" i="4"/>
  <c r="S82" i="4"/>
  <c r="T82" i="4"/>
  <c r="R119" i="4"/>
  <c r="S119" i="4"/>
  <c r="T119" i="4"/>
  <c r="R47" i="4"/>
  <c r="S47" i="4"/>
  <c r="T47" i="4"/>
  <c r="T63" i="4"/>
  <c r="R63" i="4"/>
  <c r="S63" i="4"/>
  <c r="T19" i="4"/>
  <c r="R19" i="4"/>
  <c r="T80" i="4"/>
  <c r="R80" i="4"/>
  <c r="S80" i="4"/>
  <c r="S75" i="4"/>
  <c r="T75" i="4"/>
  <c r="R75" i="4"/>
  <c r="S42" i="4"/>
  <c r="T42" i="4"/>
  <c r="R42" i="4"/>
  <c r="R77" i="4"/>
  <c r="S77" i="4"/>
  <c r="T77" i="4"/>
  <c r="S79" i="4"/>
  <c r="T79" i="4"/>
  <c r="R79" i="4"/>
  <c r="R91" i="4"/>
  <c r="T91" i="4"/>
  <c r="S91" i="4"/>
  <c r="S69" i="4"/>
  <c r="T69" i="4"/>
  <c r="R69" i="4"/>
  <c r="R56" i="4"/>
  <c r="S56" i="4"/>
  <c r="T56" i="4"/>
  <c r="R102" i="4"/>
  <c r="S102" i="4"/>
  <c r="T102" i="4"/>
  <c r="R60" i="4"/>
  <c r="S60" i="4"/>
  <c r="T60" i="4"/>
  <c r="R81" i="4"/>
  <c r="T81" i="4"/>
  <c r="S81" i="4"/>
  <c r="R73" i="4"/>
  <c r="T73" i="4"/>
  <c r="S73" i="4"/>
  <c r="O87" i="4"/>
  <c r="AN56" i="4"/>
  <c r="AP64" i="4"/>
  <c r="AP65" i="4" s="1"/>
  <c r="AQ58" i="4"/>
  <c r="AL60" i="4"/>
  <c r="AL61" i="4" s="1"/>
  <c r="AJ55" i="4"/>
  <c r="AJ56" i="4"/>
  <c r="AJ57" i="4" s="1"/>
  <c r="AM57" i="4"/>
  <c r="AO63" i="4"/>
  <c r="T105" i="4" l="1"/>
  <c r="T54" i="4"/>
  <c r="R54" i="4"/>
  <c r="R124" i="4"/>
  <c r="S55" i="4"/>
  <c r="R108" i="4"/>
  <c r="S124" i="4"/>
  <c r="S51" i="4"/>
  <c r="R51" i="4"/>
  <c r="T89" i="4"/>
  <c r="R44" i="4"/>
  <c r="S89" i="4"/>
  <c r="R39" i="4"/>
  <c r="S93" i="4"/>
  <c r="T44" i="4"/>
  <c r="S109" i="4"/>
  <c r="T109" i="4"/>
  <c r="R118" i="4"/>
  <c r="S118" i="4"/>
  <c r="S122" i="4"/>
  <c r="T24" i="4"/>
  <c r="R55" i="4"/>
  <c r="R23" i="4"/>
  <c r="T39" i="4"/>
  <c r="T122" i="4"/>
  <c r="T23" i="4"/>
  <c r="R34" i="4"/>
  <c r="R105" i="4"/>
  <c r="T106" i="4"/>
  <c r="R106" i="4"/>
  <c r="R43" i="4"/>
  <c r="T93" i="4"/>
  <c r="T116" i="4"/>
  <c r="S34" i="4"/>
  <c r="R116" i="4"/>
  <c r="S48" i="4"/>
  <c r="T38" i="4"/>
  <c r="S38" i="4"/>
  <c r="S46" i="4"/>
  <c r="S24" i="4"/>
  <c r="R18" i="4"/>
  <c r="T36" i="4"/>
  <c r="R36" i="4"/>
  <c r="S92" i="4"/>
  <c r="R92" i="4"/>
  <c r="S45" i="4"/>
  <c r="R45" i="4"/>
  <c r="T110" i="4"/>
  <c r="R110" i="4"/>
  <c r="S43" i="4"/>
  <c r="T17" i="4"/>
  <c r="S27" i="4"/>
  <c r="T26" i="4"/>
  <c r="R26" i="4"/>
  <c r="S121" i="4"/>
  <c r="R121" i="4"/>
  <c r="S21" i="4"/>
  <c r="R94" i="4"/>
  <c r="T94" i="4"/>
  <c r="T112" i="4"/>
  <c r="S112" i="4"/>
  <c r="R123" i="4"/>
  <c r="T123" i="4"/>
  <c r="T32" i="4"/>
  <c r="T46" i="4"/>
  <c r="R32" i="4"/>
  <c r="S9" i="4"/>
  <c r="S86" i="4"/>
  <c r="T114" i="4"/>
  <c r="S114" i="4"/>
  <c r="S96" i="4"/>
  <c r="T86" i="4"/>
  <c r="R96" i="4"/>
  <c r="R15" i="4"/>
  <c r="S11" i="4"/>
  <c r="R9" i="4"/>
  <c r="T11" i="4"/>
  <c r="R17" i="4"/>
  <c r="T33" i="4"/>
  <c r="S15" i="4"/>
  <c r="T18" i="4"/>
  <c r="T53" i="4"/>
  <c r="R53" i="4"/>
  <c r="S50" i="4"/>
  <c r="S52" i="4"/>
  <c r="T52" i="4"/>
  <c r="R20" i="4"/>
  <c r="S20" i="4"/>
  <c r="T50" i="4"/>
  <c r="R31" i="4"/>
  <c r="S29" i="4"/>
  <c r="S25" i="4"/>
  <c r="T31" i="4"/>
  <c r="T104" i="4"/>
  <c r="R27" i="4"/>
  <c r="R25" i="4"/>
  <c r="S33" i="4"/>
  <c r="S37" i="4"/>
  <c r="S16" i="4"/>
  <c r="R37" i="4"/>
  <c r="R16" i="4"/>
  <c r="R101" i="4"/>
  <c r="T101" i="4"/>
  <c r="S28" i="4"/>
  <c r="R28" i="4"/>
  <c r="S113" i="4"/>
  <c r="R113" i="4"/>
  <c r="Y7" i="4"/>
  <c r="T29" i="4"/>
  <c r="X15" i="4"/>
  <c r="V15" i="4"/>
  <c r="Y15" i="4"/>
  <c r="W7" i="4"/>
  <c r="T40" i="4"/>
  <c r="W15" i="4"/>
  <c r="S40" i="4"/>
  <c r="S95" i="4"/>
  <c r="T48" i="4"/>
  <c r="AU7" i="4"/>
  <c r="K2" i="14" s="1"/>
  <c r="AV15" i="4"/>
  <c r="L10" i="14" s="1"/>
  <c r="AT15" i="4"/>
  <c r="J10" i="14" s="1"/>
  <c r="AU15" i="4"/>
  <c r="K10" i="14" s="1"/>
  <c r="AW7" i="4"/>
  <c r="M2" i="14" s="1"/>
  <c r="AV7" i="4"/>
  <c r="L2" i="14" s="1"/>
  <c r="AW15" i="4"/>
  <c r="M10" i="14" s="1"/>
  <c r="X7" i="4"/>
  <c r="AF15" i="4"/>
  <c r="AF17" i="4"/>
  <c r="AF16" i="4"/>
  <c r="AF18" i="4"/>
  <c r="AF20" i="4"/>
  <c r="AF19" i="4"/>
  <c r="R104" i="4"/>
  <c r="R107" i="4"/>
  <c r="S100" i="4"/>
  <c r="T100" i="4"/>
  <c r="T35" i="4"/>
  <c r="T107" i="4"/>
  <c r="R35" i="4"/>
  <c r="R97" i="4"/>
  <c r="T97" i="4"/>
  <c r="R22" i="4"/>
  <c r="T95" i="4"/>
  <c r="S22" i="4"/>
  <c r="AK59" i="4"/>
  <c r="AK60" i="4" s="1"/>
  <c r="T49" i="4"/>
  <c r="S49" i="4"/>
  <c r="V7" i="4"/>
  <c r="AT7" i="4"/>
  <c r="J2" i="14" s="1"/>
  <c r="R90" i="4"/>
  <c r="S90" i="4"/>
  <c r="T99" i="4"/>
  <c r="R99" i="4"/>
  <c r="T21" i="4"/>
  <c r="S14" i="4"/>
  <c r="T14" i="4"/>
  <c r="T12" i="4"/>
  <c r="R12" i="4"/>
  <c r="S12" i="4"/>
  <c r="R85" i="4"/>
  <c r="S85" i="4"/>
  <c r="T85" i="4"/>
  <c r="R8" i="4"/>
  <c r="S8" i="4"/>
  <c r="T8" i="4"/>
  <c r="S88" i="4"/>
  <c r="T88" i="4"/>
  <c r="R88" i="4"/>
  <c r="T7" i="4"/>
  <c r="S7" i="4"/>
  <c r="R7" i="4"/>
  <c r="R13" i="4"/>
  <c r="AF7" i="4" s="1"/>
  <c r="S13" i="4"/>
  <c r="T13" i="4"/>
  <c r="R87" i="4"/>
  <c r="S87" i="4"/>
  <c r="T87" i="4"/>
  <c r="T10" i="4"/>
  <c r="R10" i="4"/>
  <c r="S10" i="4"/>
  <c r="AN57" i="4"/>
  <c r="AP66" i="4"/>
  <c r="AJ58" i="4"/>
  <c r="AR55" i="4"/>
  <c r="F47" i="4" s="1"/>
  <c r="AS55" i="4"/>
  <c r="Y3" i="7" s="1"/>
  <c r="Z3" i="7" s="1"/>
  <c r="AQ59" i="4"/>
  <c r="AO64" i="4"/>
  <c r="AM58" i="4"/>
  <c r="AL62" i="4"/>
  <c r="AE7" i="4" l="1"/>
  <c r="AK61" i="4"/>
  <c r="AK62" i="4"/>
  <c r="AK63" i="4"/>
  <c r="D7" i="4"/>
  <c r="AE15" i="4"/>
  <c r="AE16" i="4"/>
  <c r="AE18" i="4"/>
  <c r="AE20" i="4"/>
  <c r="AE17" i="4"/>
  <c r="AE19" i="4"/>
  <c r="AD15" i="4"/>
  <c r="AD16" i="4"/>
  <c r="AD18" i="4"/>
  <c r="AD20" i="4"/>
  <c r="AD17" i="4"/>
  <c r="AD19" i="4"/>
  <c r="AG15" i="4"/>
  <c r="AG17" i="4"/>
  <c r="AG19" i="4"/>
  <c r="AG16" i="4"/>
  <c r="AG18" i="4"/>
  <c r="AG20" i="4"/>
  <c r="AD7" i="4"/>
  <c r="AG7" i="4"/>
  <c r="V47" i="4"/>
  <c r="AT47" i="4"/>
  <c r="A42" i="14"/>
  <c r="AQ60" i="4"/>
  <c r="AJ59" i="4"/>
  <c r="AM59" i="4"/>
  <c r="AO65" i="4"/>
  <c r="AK64" i="4"/>
  <c r="AN58" i="4"/>
  <c r="AN59" i="4" s="1"/>
  <c r="AP67" i="4"/>
  <c r="AL63" i="4"/>
  <c r="K16" i="4" l="1"/>
  <c r="K15" i="4"/>
  <c r="K19" i="4"/>
  <c r="K7" i="4"/>
  <c r="K17" i="4"/>
  <c r="K20" i="4"/>
  <c r="K18" i="4"/>
  <c r="AN60" i="4"/>
  <c r="AN61" i="4" s="1"/>
  <c r="AM60" i="4"/>
  <c r="AM61" i="4" s="1"/>
  <c r="AQ61" i="4"/>
  <c r="AO66" i="4"/>
  <c r="AL64" i="4"/>
  <c r="AP68" i="4"/>
  <c r="AP69" i="4" s="1"/>
  <c r="AK65" i="4"/>
  <c r="AK66" i="4" s="1"/>
  <c r="AJ60" i="4"/>
  <c r="AK67" i="4" l="1"/>
  <c r="AK68" i="4" s="1"/>
  <c r="AQ62" i="4"/>
  <c r="AO67" i="4"/>
  <c r="AN62" i="4"/>
  <c r="AM62" i="4"/>
  <c r="AJ61" i="4"/>
  <c r="AL65" i="4"/>
  <c r="AP70" i="4"/>
  <c r="AJ62" i="4" l="1"/>
  <c r="AO68" i="4"/>
  <c r="AQ63" i="4"/>
  <c r="AL66" i="4"/>
  <c r="AP71" i="4"/>
  <c r="AN63" i="4"/>
  <c r="AM63" i="4"/>
  <c r="AM64" i="4" s="1"/>
  <c r="AO69" i="4"/>
  <c r="AK69" i="4"/>
  <c r="AK70" i="4"/>
  <c r="AJ63" i="4" l="1"/>
  <c r="AJ64" i="4"/>
  <c r="AQ64" i="4"/>
  <c r="AQ65" i="4" s="1"/>
  <c r="AK71" i="4"/>
  <c r="AN64" i="4"/>
  <c r="AL67" i="4"/>
  <c r="AN65" i="4"/>
  <c r="AM65" i="4"/>
  <c r="AP72" i="4"/>
  <c r="AO70" i="4"/>
  <c r="AJ65" i="4" l="1"/>
  <c r="AJ66" i="4"/>
  <c r="AO71" i="4"/>
  <c r="AO72" i="4"/>
  <c r="AM66" i="4"/>
  <c r="AN66" i="4"/>
  <c r="AP73" i="4"/>
  <c r="AL68" i="4"/>
  <c r="AQ66" i="4"/>
  <c r="AK72" i="4"/>
  <c r="AJ67" i="4" l="1"/>
  <c r="AJ68" i="4"/>
  <c r="AJ69" i="4"/>
  <c r="AO73" i="4"/>
  <c r="AO74" i="4"/>
  <c r="AP74" i="4"/>
  <c r="AM67" i="4"/>
  <c r="AM68" i="4"/>
  <c r="AQ67" i="4"/>
  <c r="AQ68" i="4"/>
  <c r="AL69" i="4"/>
  <c r="AK73" i="4"/>
  <c r="AN67" i="4"/>
  <c r="AQ69" i="4" l="1"/>
  <c r="AM69" i="4"/>
  <c r="AJ70" i="4"/>
  <c r="AQ70" i="4"/>
  <c r="AQ71" i="4"/>
  <c r="AP75" i="4"/>
  <c r="AP76" i="4" s="1"/>
  <c r="AO75" i="4"/>
  <c r="AN68" i="4"/>
  <c r="AN69" i="4"/>
  <c r="AL70" i="4"/>
  <c r="AJ71" i="4"/>
  <c r="AM70" i="4"/>
  <c r="AK74" i="4"/>
  <c r="AK75" i="4" s="1"/>
  <c r="AM71" i="4"/>
  <c r="AQ72" i="4" l="1"/>
  <c r="AQ73" i="4" s="1"/>
  <c r="AK76" i="4"/>
  <c r="AO76" i="4"/>
  <c r="AO77" i="4" s="1"/>
  <c r="AO78" i="4" s="1"/>
  <c r="AP77" i="4"/>
  <c r="AJ72" i="4"/>
  <c r="AM72" i="4"/>
  <c r="AL71" i="4"/>
  <c r="AN70" i="4"/>
  <c r="AK77" i="4"/>
  <c r="AQ74" i="4" l="1"/>
  <c r="AN71" i="4"/>
  <c r="AN72" i="4" s="1"/>
  <c r="AK78" i="4"/>
  <c r="AK79" i="4" s="1"/>
  <c r="AP78" i="4"/>
  <c r="AP79" i="4" s="1"/>
  <c r="AP80" i="4" s="1"/>
  <c r="AJ73" i="4"/>
  <c r="AM73" i="4"/>
  <c r="AO79" i="4"/>
  <c r="AL72" i="4"/>
  <c r="AL73" i="4" s="1"/>
  <c r="AL74" i="4" l="1"/>
  <c r="AQ75" i="4"/>
  <c r="AN73" i="4"/>
  <c r="AN74" i="4" s="1"/>
  <c r="AL75" i="4"/>
  <c r="AL76" i="4"/>
  <c r="AL77" i="4"/>
  <c r="AM74" i="4"/>
  <c r="AP81" i="4"/>
  <c r="AO80" i="4"/>
  <c r="AK80" i="4"/>
  <c r="AJ74" i="4"/>
  <c r="AO81" i="4"/>
  <c r="AQ76" i="4" l="1"/>
  <c r="AN75" i="4"/>
  <c r="AN76" i="4" s="1"/>
  <c r="AK81" i="4"/>
  <c r="AK82" i="4"/>
  <c r="AO82" i="4"/>
  <c r="AM75" i="4"/>
  <c r="AM76" i="4" s="1"/>
  <c r="AJ75" i="4"/>
  <c r="AL78" i="4"/>
  <c r="AL79" i="4" s="1"/>
  <c r="AP82" i="4"/>
  <c r="AP83" i="4" s="1"/>
  <c r="AL80" i="4" l="1"/>
  <c r="AL81" i="4" s="1"/>
  <c r="AK83" i="4"/>
  <c r="AK84" i="4" s="1"/>
  <c r="AQ77" i="4"/>
  <c r="AQ78" i="4"/>
  <c r="AN77" i="4"/>
  <c r="AP84" i="4"/>
  <c r="AP85" i="4" s="1"/>
  <c r="AN78" i="4"/>
  <c r="AM77" i="4"/>
  <c r="AJ76" i="4"/>
  <c r="AO83" i="4"/>
  <c r="AQ79" i="4" l="1"/>
  <c r="AL82" i="4"/>
  <c r="AQ80" i="4"/>
  <c r="AO84" i="4"/>
  <c r="AO85" i="4" s="1"/>
  <c r="AJ77" i="4"/>
  <c r="AJ78" i="4"/>
  <c r="AP86" i="4"/>
  <c r="AP87" i="4"/>
  <c r="AK85" i="4"/>
  <c r="AL83" i="4"/>
  <c r="AM78" i="4"/>
  <c r="AN79" i="4"/>
  <c r="AQ81" i="4" l="1"/>
  <c r="AQ82" i="4"/>
  <c r="AN80" i="4"/>
  <c r="AN81" i="4" s="1"/>
  <c r="AP88" i="4"/>
  <c r="AK86" i="4"/>
  <c r="AK87" i="4" s="1"/>
  <c r="AL84" i="4"/>
  <c r="AL85" i="4" s="1"/>
  <c r="AL86" i="4" s="1"/>
  <c r="AJ79" i="4"/>
  <c r="AO86" i="4"/>
  <c r="AO87" i="4" s="1"/>
  <c r="AM79" i="4"/>
  <c r="AQ83" i="4" l="1"/>
  <c r="AL87" i="4"/>
  <c r="AO88" i="4"/>
  <c r="AJ80" i="4"/>
  <c r="AP89" i="4"/>
  <c r="AM80" i="4"/>
  <c r="AN82" i="4"/>
  <c r="AK88" i="4"/>
  <c r="AK89" i="4"/>
  <c r="AJ81" i="4" l="1"/>
  <c r="AJ82" i="4" s="1"/>
  <c r="AJ83" i="4" s="1"/>
  <c r="AJ84" i="4" s="1"/>
  <c r="AQ84" i="4"/>
  <c r="AK90" i="4"/>
  <c r="AM81" i="4"/>
  <c r="AO89" i="4"/>
  <c r="AN83" i="4"/>
  <c r="AL88" i="4"/>
  <c r="AL89" i="4" s="1"/>
  <c r="AP90" i="4"/>
  <c r="AQ85" i="4" l="1"/>
  <c r="AL90" i="4"/>
  <c r="AM82" i="4"/>
  <c r="AO90" i="4"/>
  <c r="AJ85" i="4"/>
  <c r="AN84" i="4"/>
  <c r="AP91" i="4"/>
  <c r="AK91" i="4"/>
  <c r="AK92" i="4" s="1"/>
  <c r="AK93" i="4" l="1"/>
  <c r="AQ86" i="4"/>
  <c r="AL91" i="4"/>
  <c r="AN85" i="4"/>
  <c r="AK94" i="4"/>
  <c r="AK95" i="4" s="1"/>
  <c r="AJ86" i="4"/>
  <c r="AO91" i="4"/>
  <c r="AM83" i="4"/>
  <c r="AP92" i="4"/>
  <c r="AQ87" i="4" l="1"/>
  <c r="AQ88" i="4"/>
  <c r="AP93" i="4"/>
  <c r="AP94" i="4" s="1"/>
  <c r="AL92" i="4"/>
  <c r="AM84" i="4"/>
  <c r="AK96" i="4"/>
  <c r="AK97" i="4" s="1"/>
  <c r="AJ87" i="4"/>
  <c r="AJ88" i="4"/>
  <c r="AN86" i="4"/>
  <c r="AO92" i="4"/>
  <c r="AQ89" i="4" l="1"/>
  <c r="AP95" i="4"/>
  <c r="AP96" i="4" s="1"/>
  <c r="AL93" i="4"/>
  <c r="AN87" i="4"/>
  <c r="AK98" i="4"/>
  <c r="AM85" i="4"/>
  <c r="AM86" i="4" s="1"/>
  <c r="AM87" i="4" s="1"/>
  <c r="AJ89" i="4"/>
  <c r="AJ90" i="4" s="1"/>
  <c r="AO93" i="4"/>
  <c r="AO94" i="4" s="1"/>
  <c r="AQ90" i="4" l="1"/>
  <c r="AQ91" i="4"/>
  <c r="AO95" i="4"/>
  <c r="AL94" i="4"/>
  <c r="AJ91" i="4"/>
  <c r="AP97" i="4"/>
  <c r="AP98" i="4" s="1"/>
  <c r="AP99" i="4" s="1"/>
  <c r="AM88" i="4"/>
  <c r="AM89" i="4" s="1"/>
  <c r="AN88" i="4"/>
  <c r="AK99" i="4"/>
  <c r="AK100" i="4" s="1"/>
  <c r="AQ92" i="4" l="1"/>
  <c r="AN89" i="4"/>
  <c r="AP100" i="4"/>
  <c r="AJ92" i="4"/>
  <c r="AO96" i="4"/>
  <c r="AM90" i="4"/>
  <c r="AM91" i="4"/>
  <c r="AL95" i="4"/>
  <c r="AL96" i="4"/>
  <c r="AK101" i="4"/>
  <c r="AK102" i="4" l="1"/>
  <c r="AK103" i="4" s="1"/>
  <c r="AK104" i="4" s="1"/>
  <c r="AM92" i="4"/>
  <c r="AQ93" i="4"/>
  <c r="AM93" i="4"/>
  <c r="AN90" i="4"/>
  <c r="AL97" i="4"/>
  <c r="AL98" i="4" s="1"/>
  <c r="AJ93" i="4"/>
  <c r="AO97" i="4"/>
  <c r="AP101" i="4"/>
  <c r="AP102" i="4" s="1"/>
  <c r="AQ94" i="4" l="1"/>
  <c r="AQ95" i="4" s="1"/>
  <c r="AQ96" i="4" s="1"/>
  <c r="AL99" i="4"/>
  <c r="AK105" i="4"/>
  <c r="AO98" i="4"/>
  <c r="AM94" i="4"/>
  <c r="AN91" i="4"/>
  <c r="AP103" i="4"/>
  <c r="AJ94" i="4"/>
  <c r="AQ97" i="4" l="1"/>
  <c r="AQ98" i="4"/>
  <c r="AN92" i="4"/>
  <c r="AN93" i="4" s="1"/>
  <c r="AP104" i="4"/>
  <c r="AP105" i="4" s="1"/>
  <c r="AL100" i="4"/>
  <c r="AJ95" i="4"/>
  <c r="AK106" i="4"/>
  <c r="AK107" i="4" s="1"/>
  <c r="AO99" i="4"/>
  <c r="AM95" i="4"/>
  <c r="AP106" i="4" l="1"/>
  <c r="AQ99" i="4"/>
  <c r="AQ100" i="4" s="1"/>
  <c r="AK108" i="4"/>
  <c r="AK109" i="4" s="1"/>
  <c r="AJ96" i="4"/>
  <c r="AP107" i="4"/>
  <c r="AP108" i="4" s="1"/>
  <c r="AL101" i="4"/>
  <c r="AM96" i="4"/>
  <c r="AM97" i="4" s="1"/>
  <c r="AO100" i="4"/>
  <c r="AN94" i="4"/>
  <c r="AQ101" i="4"/>
  <c r="AQ102" i="4" s="1"/>
  <c r="AQ103" i="4" s="1"/>
  <c r="AM98" i="4" l="1"/>
  <c r="AM99" i="4"/>
  <c r="AM100" i="4" s="1"/>
  <c r="AK110" i="4"/>
  <c r="AK111" i="4" s="1"/>
  <c r="AQ104" i="4"/>
  <c r="AP109" i="4"/>
  <c r="AP110" i="4" s="1"/>
  <c r="AO101" i="4"/>
  <c r="AL102" i="4"/>
  <c r="AN95" i="4"/>
  <c r="AJ97" i="4"/>
  <c r="AO102" i="4" l="1"/>
  <c r="AN96" i="4"/>
  <c r="AN97" i="4"/>
  <c r="AK112" i="4"/>
  <c r="AL103" i="4"/>
  <c r="AP111" i="4"/>
  <c r="AJ98" i="4"/>
  <c r="AQ105" i="4"/>
  <c r="AM101" i="4"/>
  <c r="AM102" i="4" s="1"/>
  <c r="AP112" i="4" l="1"/>
  <c r="AP113" i="4" s="1"/>
  <c r="AP114" i="4" s="1"/>
  <c r="AL104" i="4"/>
  <c r="AN98" i="4"/>
  <c r="AN99" i="4" s="1"/>
  <c r="AK113" i="4"/>
  <c r="AM103" i="4"/>
  <c r="AO103" i="4"/>
  <c r="AO104" i="4" s="1"/>
  <c r="AO105" i="4" s="1"/>
  <c r="AJ99" i="4"/>
  <c r="AQ106" i="4"/>
  <c r="AP115" i="4" l="1"/>
  <c r="AP116" i="4" s="1"/>
  <c r="AP117" i="4" s="1"/>
  <c r="AO106" i="4"/>
  <c r="AK114" i="4"/>
  <c r="AK115" i="4" s="1"/>
  <c r="AJ100" i="4"/>
  <c r="AJ101" i="4" s="1"/>
  <c r="AJ102" i="4" s="1"/>
  <c r="AN100" i="4"/>
  <c r="AN101" i="4" s="1"/>
  <c r="AL105" i="4"/>
  <c r="AL106" i="4" s="1"/>
  <c r="AQ107" i="4"/>
  <c r="AO107" i="4"/>
  <c r="AM104" i="4"/>
  <c r="AK116" i="4" l="1"/>
  <c r="AL107" i="4"/>
  <c r="AO108" i="4"/>
  <c r="AQ108" i="4"/>
  <c r="AL108" i="4"/>
  <c r="AN102" i="4"/>
  <c r="AP118" i="4"/>
  <c r="AP119" i="4" s="1"/>
  <c r="AP120" i="4" s="1"/>
  <c r="AK117" i="4"/>
  <c r="AM105" i="4"/>
  <c r="AM106" i="4" s="1"/>
  <c r="AM107" i="4" s="1"/>
  <c r="AO109" i="4"/>
  <c r="AJ103" i="4"/>
  <c r="AJ104" i="4" l="1"/>
  <c r="AJ105" i="4"/>
  <c r="AK118" i="4"/>
  <c r="AK119" i="4" s="1"/>
  <c r="AK120" i="4" s="1"/>
  <c r="AM108" i="4"/>
  <c r="AO110" i="4"/>
  <c r="AN103" i="4"/>
  <c r="AQ109" i="4"/>
  <c r="AP121" i="4"/>
  <c r="AL109" i="4"/>
  <c r="AK121" i="4" l="1"/>
  <c r="AJ106" i="4"/>
  <c r="AP122" i="4"/>
  <c r="AP123" i="4"/>
  <c r="AP124" i="4" s="1"/>
  <c r="AN104" i="4"/>
  <c r="AL110" i="4"/>
  <c r="AQ110" i="4"/>
  <c r="AQ111" i="4"/>
  <c r="AQ112" i="4"/>
  <c r="AO111" i="4"/>
  <c r="AM109" i="4"/>
  <c r="AO112" i="4" l="1"/>
  <c r="AO113" i="4"/>
  <c r="AK122" i="4"/>
  <c r="AK123" i="4" s="1"/>
  <c r="AK124" i="4" s="1"/>
  <c r="AJ107" i="4"/>
  <c r="AJ108" i="4" s="1"/>
  <c r="AJ109" i="4" s="1"/>
  <c r="AL111" i="4"/>
  <c r="AM110" i="4"/>
  <c r="AQ113" i="4"/>
  <c r="AQ114" i="4"/>
  <c r="AN105" i="4"/>
  <c r="AL112" i="4"/>
  <c r="AO114" i="4" l="1"/>
  <c r="AO115" i="4" s="1"/>
  <c r="AJ110" i="4"/>
  <c r="AJ111" i="4"/>
  <c r="AL113" i="4"/>
  <c r="AL114" i="4" s="1"/>
  <c r="AN106" i="4"/>
  <c r="AM111" i="4"/>
  <c r="AQ115" i="4"/>
  <c r="AO116" i="4"/>
  <c r="AJ112" i="4" l="1"/>
  <c r="AJ113" i="4" s="1"/>
  <c r="AN107" i="4"/>
  <c r="AO117" i="4"/>
  <c r="AQ116" i="4"/>
  <c r="AM112" i="4"/>
  <c r="AL115" i="4"/>
  <c r="AJ114" i="4"/>
  <c r="AQ117" i="4" l="1"/>
  <c r="AQ118" i="4" s="1"/>
  <c r="AJ115" i="4"/>
  <c r="AL116" i="4"/>
  <c r="AN108" i="4"/>
  <c r="AN109" i="4" s="1"/>
  <c r="AM113" i="4"/>
  <c r="AO118" i="4"/>
  <c r="AO119" i="4" s="1"/>
  <c r="AO120" i="4" s="1"/>
  <c r="AJ116" i="4" l="1"/>
  <c r="AL117" i="4"/>
  <c r="AL118" i="4"/>
  <c r="AM114" i="4"/>
  <c r="AQ119" i="4"/>
  <c r="AQ120" i="4" s="1"/>
  <c r="AO121" i="4"/>
  <c r="AO122" i="4" s="1"/>
  <c r="AJ117" i="4"/>
  <c r="AN110" i="4"/>
  <c r="AN111" i="4" s="1"/>
  <c r="AL119" i="4" l="1"/>
  <c r="AO123" i="4"/>
  <c r="AO124" i="4" s="1"/>
  <c r="AQ121" i="4"/>
  <c r="AQ122" i="4" s="1"/>
  <c r="AM115" i="4"/>
  <c r="AM116" i="4" s="1"/>
  <c r="AL120" i="4"/>
  <c r="AL121" i="4" s="1"/>
  <c r="AN112" i="4"/>
  <c r="AJ118" i="4"/>
  <c r="AM117" i="4" l="1"/>
  <c r="AM118" i="4"/>
  <c r="AQ123" i="4"/>
  <c r="AQ124" i="4" s="1"/>
  <c r="AJ119" i="4"/>
  <c r="AJ120" i="4" s="1"/>
  <c r="AL122" i="4"/>
  <c r="AL123" i="4" s="1"/>
  <c r="AL124" i="4" s="1"/>
  <c r="AN113" i="4"/>
  <c r="AM119" i="4" l="1"/>
  <c r="AM120" i="4" s="1"/>
  <c r="AM121" i="4"/>
  <c r="AM122" i="4" s="1"/>
  <c r="AJ121" i="4"/>
  <c r="AJ122" i="4" s="1"/>
  <c r="AN114" i="4"/>
  <c r="AN115" i="4"/>
  <c r="AJ123" i="4" l="1"/>
  <c r="AJ124" i="4"/>
  <c r="AN116" i="4"/>
  <c r="AN117" i="4" s="1"/>
  <c r="AM123" i="4"/>
  <c r="AM124" i="4" s="1"/>
  <c r="AN118" i="4" l="1"/>
  <c r="AN119" i="4" s="1"/>
  <c r="AN120" i="4" s="1"/>
  <c r="AN121" i="4" l="1"/>
  <c r="AN122" i="4" s="1"/>
  <c r="AN123" i="4" s="1"/>
  <c r="AN124" i="4" s="1"/>
</calcChain>
</file>

<file path=xl/sharedStrings.xml><?xml version="1.0" encoding="utf-8"?>
<sst xmlns="http://schemas.openxmlformats.org/spreadsheetml/2006/main" count="661" uniqueCount="316">
  <si>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</si>
  <si>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</si>
  <si>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</si>
  <si>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</si>
  <si>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</si>
  <si>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</si>
  <si>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</si>
  <si>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</si>
  <si>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</si>
  <si>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</si>
  <si>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</si>
  <si>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</si>
  <si>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</si>
  <si>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</si>
  <si>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</si>
  <si>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</si>
  <si>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</si>
  <si>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</si>
  <si>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</si>
  <si>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</si>
  <si>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</si>
  <si>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</si>
  <si>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</si>
  <si>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</si>
  <si>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</si>
  <si>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</si>
  <si>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</si>
  <si>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</si>
  <si>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</si>
  <si>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</si>
  <si>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</si>
  <si>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</si>
  <si>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</si>
  <si>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</si>
  <si>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</si>
  <si>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</si>
  <si>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プログラム</t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</si>
  <si>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</si>
  <si>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</si>
  <si>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</si>
  <si>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</si>
  <si>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</si>
  <si>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</si>
  <si>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</si>
  <si>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</si>
  <si>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</si>
  <si>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</si>
  <si>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</si>
  <si>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</si>
  <si>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</si>
  <si>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</si>
  <si>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</si>
  <si>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</si>
  <si>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</si>
  <si>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</si>
  <si>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</si>
  <si>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</si>
  <si>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</si>
  <si>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</si>
  <si>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</si>
  <si>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</si>
  <si>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</si>
  <si>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</si>
  <si>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</si>
  <si>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</si>
  <si>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</si>
  <si>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</si>
  <si>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</si>
  <si>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</si>
  <si>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</si>
  <si>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</si>
  <si>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</si>
  <si>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</si>
  <si>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</si>
  <si>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</si>
  <si>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</si>
  <si>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</si>
  <si>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</si>
  <si>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</si>
  <si>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</si>
  <si>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</si>
  <si>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</si>
  <si>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</si>
  <si>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</si>
  <si>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</si>
  <si>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</si>
  <si>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</si>
  <si>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</si>
  <si>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</si>
  <si>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</si>
  <si>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</si>
  <si>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</si>
  <si>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</si>
  <si>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</si>
  <si>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</si>
  <si>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</si>
  <si>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</si>
  <si>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入金金額</t>
    <rPh sb="0" eb="2">
      <t>ニュウキン</t>
    </rPh>
    <rPh sb="2" eb="4">
      <t>キンガク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</si>
  <si>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</si>
  <si>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</si>
  <si>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</si>
  <si>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</si>
  <si>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</si>
  <si>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</si>
  <si>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</si>
  <si>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</si>
  <si>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</si>
  <si>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</si>
  <si>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</si>
  <si>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</si>
  <si>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</si>
  <si>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</si>
  <si>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</si>
  <si>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</si>
  <si>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</si>
  <si>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</si>
  <si>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</si>
  <si>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</si>
  <si>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</si>
  <si>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</si>
  <si>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</si>
  <si>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</si>
  <si>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</si>
  <si>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</si>
  <si>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</si>
  <si>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</si>
  <si>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</si>
  <si>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</si>
  <si>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</si>
  <si>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</si>
  <si>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</si>
  <si>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</si>
  <si>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</si>
  <si>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</si>
  <si>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</si>
  <si>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</si>
  <si>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</si>
  <si>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</si>
  <si>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</si>
  <si>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</si>
  <si>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</si>
  <si>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</si>
  <si>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</si>
  <si>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</si>
  <si>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</si>
  <si>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</si>
  <si>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</si>
  <si>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</si>
  <si>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</si>
  <si>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</si>
  <si>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</si>
  <si>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</si>
  <si>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</si>
  <si>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</si>
  <si>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Version2</t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</si>
  <si>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</si>
  <si>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</si>
  <si>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</si>
  <si>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</si>
  <si>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</si>
  <si>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</si>
  <si>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</si>
  <si>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</si>
  <si>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</si>
  <si>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</si>
  <si>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</si>
  <si>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</si>
  <si>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</si>
  <si>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</si>
  <si>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</si>
  <si>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</si>
  <si>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</si>
  <si>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</si>
  <si>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</si>
  <si>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</si>
  <si>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</si>
  <si>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</si>
  <si>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</si>
  <si>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</si>
  <si>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</si>
  <si>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</si>
  <si>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</si>
  <si>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</si>
  <si>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 xml:space="preserve"> 50m　　自由形</t>
    <rPh sb="6" eb="9">
      <t>ジユウガタ</t>
    </rPh>
    <phoneticPr fontId="2"/>
  </si>
  <si>
    <t xml:space="preserve"> 50m　　背泳ぎ</t>
    <rPh sb="6" eb="8">
      <t>セオヨ</t>
    </rPh>
    <phoneticPr fontId="2"/>
  </si>
  <si>
    <t xml:space="preserve"> 50m　　平泳ぎ</t>
    <rPh sb="6" eb="8">
      <t>ヒラオヨ</t>
    </rPh>
    <phoneticPr fontId="2"/>
  </si>
  <si>
    <t xml:space="preserve"> 50m　　バタフライ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</si>
  <si>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</si>
  <si>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</si>
  <si>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</si>
  <si>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</si>
  <si>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</si>
  <si>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</si>
  <si>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</si>
  <si>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</si>
  <si>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</si>
  <si>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</si>
  <si>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</si>
  <si>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</si>
  <si>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</si>
  <si>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</si>
  <si>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</si>
  <si>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</si>
  <si>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</si>
  <si>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</si>
  <si>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</si>
  <si>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</si>
  <si>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</si>
  <si>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</si>
  <si>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</si>
  <si>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</si>
  <si>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</si>
  <si>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</si>
  <si>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</si>
  <si>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</si>
  <si>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</si>
  <si>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</si>
  <si>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</si>
  <si>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</si>
  <si>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</si>
  <si>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</si>
  <si>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</si>
  <si>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</si>
  <si>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</si>
  <si>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</si>
  <si>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</si>
  <si>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</si>
  <si>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</si>
  <si>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</si>
  <si>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</si>
  <si>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</si>
  <si>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</si>
  <si>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</si>
  <si>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</si>
  <si>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県名：</t>
    <rPh sb="0" eb="2">
      <t>ケンメイ</t>
    </rPh>
    <phoneticPr fontId="2"/>
  </si>
  <si>
    <t>オープン種目数</t>
    <rPh sb="4" eb="6">
      <t>シュモク</t>
    </rPh>
    <rPh sb="6" eb="7">
      <t>スウ</t>
    </rPh>
    <phoneticPr fontId="2"/>
  </si>
  <si>
    <t>Ａ</t>
    <phoneticPr fontId="2"/>
  </si>
  <si>
    <t>Ｂ</t>
    <phoneticPr fontId="2"/>
  </si>
  <si>
    <t>Ｃ</t>
    <phoneticPr fontId="2"/>
  </si>
  <si>
    <t>無差別</t>
  </si>
  <si>
    <t>個人種目合計</t>
    <rPh sb="0" eb="2">
      <t>コジン</t>
    </rPh>
    <rPh sb="2" eb="4">
      <t>シュモク</t>
    </rPh>
    <rPh sb="4" eb="6">
      <t>ゴウケイ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</si>
  <si>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</si>
  <si>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</si>
  <si>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</si>
  <si>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</si>
  <si>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</si>
  <si>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</si>
  <si>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</si>
  <si>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</si>
  <si>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</si>
  <si>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①</t>
    <phoneticPr fontId="2"/>
  </si>
  <si>
    <t>②</t>
    <phoneticPr fontId="2"/>
  </si>
  <si>
    <t>参加種別</t>
    <rPh sb="0" eb="2">
      <t>サンカ</t>
    </rPh>
    <rPh sb="2" eb="4">
      <t>シュベツ</t>
    </rPh>
    <phoneticPr fontId="2"/>
  </si>
  <si>
    <t>種目数</t>
    <rPh sb="0" eb="2">
      <t>シュモク</t>
    </rPh>
    <rPh sb="2" eb="3">
      <t>スウ</t>
    </rPh>
    <phoneticPr fontId="2"/>
  </si>
  <si>
    <t>①</t>
    <phoneticPr fontId="2"/>
  </si>
  <si>
    <t>②</t>
    <phoneticPr fontId="2"/>
  </si>
  <si>
    <t>オープン</t>
    <phoneticPr fontId="2"/>
  </si>
  <si>
    <t>通常</t>
    <rPh sb="0" eb="2">
      <t>ツウジョウ</t>
    </rPh>
    <phoneticPr fontId="2"/>
  </si>
  <si>
    <t>オープン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</si>
  <si>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</si>
  <si>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</si>
  <si>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</si>
  <si>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</si>
  <si>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</si>
  <si>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＜記入例＞</t>
  </si>
  <si>
    <t>＜リレー記入例＞</t>
  </si>
  <si>
    <t>（チーム略称：南部町名川　／　県名：青森県　／　チーム名称：南部町名川Ｂ＆Ｇ海洋センター　／　申込責任者●●●）</t>
    <phoneticPr fontId="2"/>
  </si>
  <si>
    <t>②幹事センターはそれを集めて送信するだけでよい</t>
  </si>
  <si>
    <t>（一つのエントリーシートにまとめる必要はない）</t>
  </si>
  <si>
    <t>※別途、リレーのエントリーシートおよび振込連絡票は幹事センターが記入する</t>
  </si>
  <si>
    <t>チーム略称：青森県連合　／　県名：青森県　／　チーム名称：青森県Ｂ＆Ｇ海洋クラブ連合チーム　／　申込責任者●●●）</t>
  </si>
  <si>
    <t>チーム略称フリガナ：</t>
    <rPh sb="3" eb="5">
      <t>リャクショウ</t>
    </rPh>
    <phoneticPr fontId="2"/>
  </si>
  <si>
    <t>混成フリー</t>
    <rPh sb="0" eb="2">
      <t>コンセイ</t>
    </rPh>
    <phoneticPr fontId="2"/>
  </si>
  <si>
    <t>混成メドレー</t>
    <rPh sb="0" eb="2">
      <t>コンセイ</t>
    </rPh>
    <phoneticPr fontId="2"/>
  </si>
  <si>
    <t>◎参加費用</t>
    <rPh sb="1" eb="5">
      <t>サンカヒヨウ</t>
    </rPh>
    <phoneticPr fontId="2"/>
  </si>
  <si>
    <t>個人種目</t>
    <rPh sb="0" eb="4">
      <t>コジンシュモク</t>
    </rPh>
    <phoneticPr fontId="2"/>
  </si>
  <si>
    <t>=</t>
    <phoneticPr fontId="2"/>
  </si>
  <si>
    <t>リレー種目</t>
    <rPh sb="3" eb="5">
      <t>シュモク</t>
    </rPh>
    <phoneticPr fontId="2"/>
  </si>
  <si>
    <t>撮影許可証</t>
    <rPh sb="0" eb="5">
      <t>サツエイキョカショウ</t>
    </rPh>
    <phoneticPr fontId="2"/>
  </si>
  <si>
    <t>種目③</t>
    <rPh sb="0" eb="2">
      <t>シュモク</t>
    </rPh>
    <phoneticPr fontId="2"/>
  </si>
  <si>
    <t>クラス</t>
    <phoneticPr fontId="2"/>
  </si>
  <si>
    <t xml:space="preserve"> 25m　　自由形</t>
    <rPh sb="6" eb="9">
      <t>ジユウガタ</t>
    </rPh>
    <phoneticPr fontId="2"/>
  </si>
  <si>
    <t>100m　　自由形</t>
    <rPh sb="6" eb="9">
      <t>ジユウガタ</t>
    </rPh>
    <phoneticPr fontId="2"/>
  </si>
  <si>
    <t>200m　　自由形</t>
    <rPh sb="6" eb="9">
      <t>ジユウガタ</t>
    </rPh>
    <phoneticPr fontId="2"/>
  </si>
  <si>
    <t xml:space="preserve"> 25m　　背泳ぎ</t>
    <rPh sb="6" eb="8">
      <t>セオヨ</t>
    </rPh>
    <phoneticPr fontId="2"/>
  </si>
  <si>
    <t>100m　　背泳ぎ</t>
    <rPh sb="6" eb="8">
      <t>セオヨ</t>
    </rPh>
    <phoneticPr fontId="2"/>
  </si>
  <si>
    <t xml:space="preserve"> 25m　　平泳ぎ</t>
    <rPh sb="6" eb="8">
      <t>ヒラオヨ</t>
    </rPh>
    <phoneticPr fontId="2"/>
  </si>
  <si>
    <t>100m　　平泳ぎ</t>
    <rPh sb="6" eb="8">
      <t>ヒラオヨ</t>
    </rPh>
    <phoneticPr fontId="2"/>
  </si>
  <si>
    <t xml:space="preserve"> 25m　　バタフライ</t>
    <phoneticPr fontId="2"/>
  </si>
  <si>
    <t>100m　　バタフライ</t>
    <phoneticPr fontId="2"/>
  </si>
  <si>
    <t>100m　　個人メドレー</t>
    <rPh sb="6" eb="8">
      <t>コジン</t>
    </rPh>
    <phoneticPr fontId="2"/>
  </si>
  <si>
    <t>200m　　個人メドレー</t>
    <rPh sb="6" eb="8">
      <t>コジン</t>
    </rPh>
    <phoneticPr fontId="2"/>
  </si>
  <si>
    <t>Ｇ</t>
    <phoneticPr fontId="2"/>
  </si>
  <si>
    <t>グループ</t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</si>
  <si>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</si>
  <si>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</si>
  <si>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</si>
  <si>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一般</t>
    <rPh sb="0" eb="2">
      <t>イッパン</t>
    </rPh>
    <phoneticPr fontId="2"/>
  </si>
  <si>
    <t>【　混成メドレーリレー　】</t>
    <rPh sb="2" eb="4">
      <t>コンセイ</t>
    </rPh>
    <phoneticPr fontId="2"/>
  </si>
  <si>
    <t>【　混成フリーリレー　】</t>
    <rPh sb="2" eb="4">
      <t>コンセイ</t>
    </rPh>
    <phoneticPr fontId="2"/>
  </si>
  <si>
    <t>種目は種目①から順番に入力してください。</t>
    <rPh sb="0" eb="2">
      <t>シュモク</t>
    </rPh>
    <rPh sb="3" eb="6">
      <t>シュモク1</t>
    </rPh>
    <rPh sb="8" eb="10">
      <t>ジュンバン</t>
    </rPh>
    <rPh sb="11" eb="13">
      <t>ニュウリョク</t>
    </rPh>
    <phoneticPr fontId="2"/>
  </si>
  <si>
    <t>登録番号</t>
    <rPh sb="0" eb="4">
      <t>トウロクバンゴウ</t>
    </rPh>
    <phoneticPr fontId="2"/>
  </si>
  <si>
    <t>※撮影許可証の当日販売は１枚３００円</t>
    <rPh sb="1" eb="6">
      <t>サツエイキョカショウ</t>
    </rPh>
    <rPh sb="7" eb="9">
      <t>トウジツ</t>
    </rPh>
    <rPh sb="9" eb="11">
      <t>ハンバイ</t>
    </rPh>
    <rPh sb="13" eb="14">
      <t>マイ</t>
    </rPh>
    <rPh sb="17" eb="18">
      <t>エン</t>
    </rPh>
    <phoneticPr fontId="2"/>
  </si>
  <si>
    <t>※プログラムの当日販売は１冊１０００円</t>
    <rPh sb="7" eb="9">
      <t>トウジツ</t>
    </rPh>
    <rPh sb="9" eb="11">
      <t>ハンバイ</t>
    </rPh>
    <rPh sb="13" eb="14">
      <t>サツ</t>
    </rPh>
    <rPh sb="18" eb="19">
      <t>エン</t>
    </rPh>
    <phoneticPr fontId="2"/>
  </si>
  <si>
    <t>クラスのエントリー種目に注意して入力してください。</t>
    <rPh sb="9" eb="11">
      <t>シュモク</t>
    </rPh>
    <rPh sb="12" eb="14">
      <t>チュウイ</t>
    </rPh>
    <rPh sb="16" eb="18">
      <t>ニュウリョク</t>
    </rPh>
    <phoneticPr fontId="2"/>
  </si>
  <si>
    <t>撮影許可証</t>
    <rPh sb="0" eb="2">
      <t>サツエイ</t>
    </rPh>
    <rPh sb="2" eb="5">
      <t>キョカショウ</t>
    </rPh>
    <phoneticPr fontId="2"/>
  </si>
  <si>
    <t>種目④</t>
    <rPh sb="0" eb="2">
      <t>シュモク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</si>
  <si>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</si>
  <si>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④</t>
    <phoneticPr fontId="2"/>
  </si>
  <si>
    <t>種目数４</t>
    <rPh sb="0" eb="2">
      <t>シュモク</t>
    </rPh>
    <rPh sb="2" eb="3">
      <t>スウ</t>
    </rPh>
    <phoneticPr fontId="2"/>
  </si>
  <si>
    <t>◎来場方法</t>
    <rPh sb="1" eb="3">
      <t>ライジョウ</t>
    </rPh>
    <rPh sb="3" eb="5">
      <t>ホウホウ</t>
    </rPh>
    <phoneticPr fontId="2"/>
  </si>
  <si>
    <t>※マイクロバス・自家用車を選択のチームは台数を入力してください</t>
    <rPh sb="8" eb="12">
      <t>ジカヨウシャ</t>
    </rPh>
    <rPh sb="13" eb="15">
      <t>センタク</t>
    </rPh>
    <rPh sb="20" eb="22">
      <t>ダイスウ</t>
    </rPh>
    <rPh sb="23" eb="25">
      <t>ニュウリョク</t>
    </rPh>
    <phoneticPr fontId="2"/>
  </si>
  <si>
    <t>来場方法</t>
    <rPh sb="0" eb="2">
      <t>ライジョウ</t>
    </rPh>
    <rPh sb="2" eb="4">
      <t>ホウホウ</t>
    </rPh>
    <phoneticPr fontId="2"/>
  </si>
  <si>
    <t>台数</t>
    <rPh sb="0" eb="2">
      <t>ダイスウ</t>
    </rPh>
    <phoneticPr fontId="2"/>
  </si>
  <si>
    <t>グリコチャレンジスイム2025</t>
    <phoneticPr fontId="2"/>
  </si>
  <si>
    <t>第15回ＪＳＣＡ全国知的障害者水泳競技大会</t>
    <rPh sb="0" eb="1">
      <t>ダイ</t>
    </rPh>
    <rPh sb="3" eb="4">
      <t>カイ</t>
    </rPh>
    <rPh sb="8" eb="10">
      <t>ゼンコク</t>
    </rPh>
    <rPh sb="10" eb="11">
      <t>チ</t>
    </rPh>
    <rPh sb="11" eb="12">
      <t>テキ</t>
    </rPh>
    <rPh sb="12" eb="15">
      <t>ショウガイシャ</t>
    </rPh>
    <rPh sb="15" eb="17">
      <t>スイエイ</t>
    </rPh>
    <rPh sb="17" eb="19">
      <t>キョウギ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</si>
</sst>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冊&quot;"/>
    <numFmt numFmtId="188" formatCode="0&quot;枚&quot;"/>
    <numFmt numFmtId="189" formatCode="0&quot;チーム&quot;"/>
    <numFmt numFmtId="190" formatCode="General&quot;台&quot;"/>
  </numFmts>
  <fonts count="4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theme="0" tint="-0.1499984740745262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3" fillId="0" borderId="24" xfId="0" applyFont="1" applyBorder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56" fontId="35" fillId="0" borderId="0" xfId="0" applyNumberFormat="1" applyFont="1">
      <alignment vertical="center"/>
    </xf>
    <xf numFmtId="180" fontId="35" fillId="0" borderId="0" xfId="0" applyNumberFormat="1" applyFont="1" applyAlignment="1">
      <alignment horizontal="right" vertical="center"/>
    </xf>
    <xf numFmtId="0" fontId="35" fillId="0" borderId="22" xfId="0" applyFont="1" applyBorder="1">
      <alignment vertical="center"/>
    </xf>
    <xf numFmtId="0" fontId="35" fillId="0" borderId="6" xfId="0" applyFont="1" applyBorder="1">
      <alignment vertical="center"/>
    </xf>
    <xf numFmtId="14" fontId="36" fillId="0" borderId="6" xfId="0" applyNumberFormat="1" applyFont="1" applyBorder="1">
      <alignment vertical="center"/>
    </xf>
    <xf numFmtId="0" fontId="35" fillId="0" borderId="23" xfId="0" applyFont="1" applyBorder="1">
      <alignment vertical="center"/>
    </xf>
    <xf numFmtId="0" fontId="35" fillId="0" borderId="8" xfId="0" applyFont="1" applyBorder="1">
      <alignment vertical="center"/>
    </xf>
    <xf numFmtId="0" fontId="36" fillId="0" borderId="0" xfId="0" applyFont="1">
      <alignment vertical="center"/>
    </xf>
    <xf numFmtId="14" fontId="35" fillId="0" borderId="0" xfId="0" applyNumberFormat="1" applyFont="1">
      <alignment vertical="center"/>
    </xf>
    <xf numFmtId="14" fontId="36" fillId="0" borderId="0" xfId="0" applyNumberFormat="1" applyFont="1">
      <alignment vertical="center"/>
    </xf>
    <xf numFmtId="0" fontId="35" fillId="0" borderId="24" xfId="0" applyFont="1" applyBorder="1">
      <alignment vertical="center"/>
    </xf>
    <xf numFmtId="0" fontId="35" fillId="0" borderId="9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2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8" borderId="28" xfId="2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8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0" borderId="3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178" fontId="0" fillId="7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78" fontId="0" fillId="7" borderId="4" xfId="0" applyNumberForma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>
      <alignment vertical="center"/>
    </xf>
    <xf numFmtId="0" fontId="4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87" fontId="3" fillId="7" borderId="26" xfId="0" applyNumberFormat="1" applyFont="1" applyFill="1" applyBorder="1" applyAlignment="1" applyProtection="1">
      <alignment horizontal="center" vertical="center"/>
      <protection locked="0"/>
    </xf>
    <xf numFmtId="187" fontId="3" fillId="7" borderId="2" xfId="0" applyNumberFormat="1" applyFont="1" applyFill="1" applyBorder="1" applyAlignment="1" applyProtection="1">
      <alignment horizontal="center" vertical="center"/>
      <protection locked="0"/>
    </xf>
    <xf numFmtId="187" fontId="3" fillId="7" borderId="27" xfId="0" applyNumberFormat="1" applyFont="1" applyFill="1" applyBorder="1" applyAlignment="1" applyProtection="1">
      <alignment horizontal="center" vertical="center"/>
      <protection locked="0"/>
    </xf>
    <xf numFmtId="180" fontId="3" fillId="0" borderId="31" xfId="0" applyNumberFormat="1" applyFont="1" applyBorder="1" applyAlignment="1">
      <alignment horizontal="center" vertical="center"/>
    </xf>
    <xf numFmtId="188" fontId="3" fillId="7" borderId="32" xfId="0" applyNumberFormat="1" applyFont="1" applyFill="1" applyBorder="1" applyAlignment="1" applyProtection="1">
      <alignment horizontal="center" vertical="center"/>
      <protection locked="0"/>
    </xf>
    <xf numFmtId="188" fontId="3" fillId="7" borderId="33" xfId="0" applyNumberFormat="1" applyFont="1" applyFill="1" applyBorder="1" applyAlignment="1" applyProtection="1">
      <alignment horizontal="center" vertical="center"/>
      <protection locked="0"/>
    </xf>
    <xf numFmtId="188" fontId="3" fillId="7" borderId="34" xfId="0" applyNumberFormat="1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27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35" fillId="2" borderId="26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27" xfId="0" applyFont="1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 applyAlignment="1">
      <alignment horizontal="right" vertical="center" shrinkToFit="1"/>
    </xf>
    <xf numFmtId="183" fontId="3" fillId="0" borderId="0" xfId="0" applyNumberFormat="1" applyFont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56" fontId="27" fillId="2" borderId="26" xfId="0" applyNumberFormat="1" applyFont="1" applyFill="1" applyBorder="1" applyAlignment="1" applyProtection="1">
      <alignment horizontal="center" vertical="center"/>
      <protection locked="0"/>
    </xf>
    <xf numFmtId="56" fontId="27" fillId="2" borderId="2" xfId="0" applyNumberFormat="1" applyFont="1" applyFill="1" applyBorder="1" applyAlignment="1" applyProtection="1">
      <alignment horizontal="center" vertical="center"/>
      <protection locked="0"/>
    </xf>
    <xf numFmtId="56" fontId="27" fillId="2" borderId="27" xfId="0" applyNumberFormat="1" applyFont="1" applyFill="1" applyBorder="1" applyAlignment="1" applyProtection="1">
      <alignment horizontal="center" vertical="center"/>
      <protection locked="0"/>
    </xf>
    <xf numFmtId="177" fontId="36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Alignment="1">
      <alignment horizontal="right"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181" fontId="3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190" fontId="4" fillId="7" borderId="26" xfId="0" applyNumberFormat="1" applyFont="1" applyFill="1" applyBorder="1" applyAlignment="1" applyProtection="1">
      <alignment horizontal="center" vertical="center"/>
      <protection locked="0"/>
    </xf>
    <xf numFmtId="190" fontId="4" fillId="7" borderId="2" xfId="0" applyNumberFormat="1" applyFont="1" applyFill="1" applyBorder="1" applyAlignment="1" applyProtection="1">
      <alignment horizontal="center" vertical="center"/>
      <protection locked="0"/>
    </xf>
    <xf numFmtId="190" fontId="4" fillId="7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3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41" fillId="2" borderId="26" xfId="3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3" xfId="2" xr:uid="{00000000-0005-0000-0000-000001000000}"/>
    <cellStyle name="標準_申込書一式" xfId="1" xr:uid="{00000000-0005-0000-0000-000002000000}"/>
  </cellStyles>
  <dxfs count="1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119"/>
  <sheetViews>
    <sheetView showGridLines="0" tabSelected="1" zoomScaleNormal="100" workbookViewId="0">
      <selection activeCell="C4" sqref="C4:K4"/>
    </sheetView>
  </sheetViews>
  <sheetFormatPr defaultRowHeight="22.5" customHeight="1"/>
  <cols>
    <col min="1" max="1" width="5.28515625" style="4" customWidth="1"/>
    <col min="2" max="2" width="22.5703125" style="4" customWidth="1"/>
    <col min="3" max="26" width="3.7109375" style="4" customWidth="1"/>
    <col min="27" max="27" width="3.7109375" style="4" hidden="1" customWidth="1"/>
    <col min="28" max="28" width="13" style="4" hidden="1" customWidth="1"/>
    <col min="29" max="33" width="9.140625" style="4" hidden="1" customWidth="1"/>
    <col min="34" max="38" width="9.140625" style="4" customWidth="1"/>
    <col min="39" max="16384" width="9.140625" style="4"/>
  </cols>
  <sheetData>
    <row r="1" spans="2:39" ht="18" customHeight="1">
      <c r="B1" s="2" t="s">
        <v>314</v>
      </c>
      <c r="C1" s="2"/>
      <c r="D1" s="2"/>
      <c r="E1" s="2"/>
      <c r="F1" s="2"/>
      <c r="G1" s="2"/>
      <c r="H1" s="2"/>
      <c r="I1" s="2"/>
      <c r="J1" s="2"/>
      <c r="U1" s="233" t="s">
        <v>68</v>
      </c>
      <c r="V1" s="234"/>
      <c r="W1" s="234"/>
      <c r="X1" s="235"/>
    </row>
    <row r="2" spans="2:39" ht="12.75" customHeight="1" thickBot="1">
      <c r="B2" s="1" t="s">
        <v>315</v>
      </c>
      <c r="C2" s="1"/>
      <c r="D2" s="1"/>
      <c r="E2" s="1"/>
      <c r="F2" s="1"/>
      <c r="G2" s="1"/>
      <c r="H2" s="1"/>
      <c r="I2" s="1"/>
      <c r="J2" s="1"/>
      <c r="O2" s="135"/>
      <c r="P2" s="136" t="s">
        <v>62</v>
      </c>
      <c r="Q2" s="137"/>
      <c r="R2" s="137"/>
      <c r="S2" s="137"/>
      <c r="T2" s="137"/>
      <c r="U2" s="137"/>
      <c r="V2" s="137"/>
      <c r="W2" s="137"/>
      <c r="X2" s="138"/>
    </row>
    <row r="3" spans="2:39" ht="21" customHeight="1">
      <c r="B3" s="1"/>
      <c r="C3" s="232">
        <v>112</v>
      </c>
      <c r="D3" s="232"/>
      <c r="E3" s="1"/>
      <c r="F3" s="1"/>
      <c r="G3" s="1"/>
      <c r="H3" s="1"/>
      <c r="I3" s="1"/>
      <c r="J3" s="1"/>
      <c r="T3" s="187"/>
      <c r="U3" s="187"/>
      <c r="V3" s="187"/>
      <c r="W3" s="187"/>
      <c r="X3" s="187"/>
      <c r="AM3" s="151"/>
    </row>
    <row r="4" spans="2:39" ht="19.5" customHeight="1">
      <c r="B4" s="35" t="s">
        <v>1</v>
      </c>
      <c r="C4" s="248"/>
      <c r="D4" s="249"/>
      <c r="E4" s="249"/>
      <c r="F4" s="249"/>
      <c r="G4" s="249"/>
      <c r="H4" s="249"/>
      <c r="I4" s="249"/>
      <c r="J4" s="249"/>
      <c r="K4" s="250"/>
      <c r="P4" s="35" t="s">
        <v>234</v>
      </c>
      <c r="Q4" s="236"/>
      <c r="R4" s="237"/>
      <c r="S4" s="237"/>
      <c r="T4" s="237"/>
      <c r="U4" s="237"/>
      <c r="V4" s="238"/>
      <c r="W4" s="32"/>
      <c r="AB4" s="134" t="e">
        <f>AC4&amp;AD4</f>
        <v>#N/A</v>
      </c>
      <c r="AC4" s="134" t="e">
        <f>VLOOKUP(Q4,AD68:AE114,2,0)</f>
        <v>#N/A</v>
      </c>
      <c r="AD4" s="4">
        <f>C3</f>
        <v>112</v>
      </c>
      <c r="AM4" s="151"/>
    </row>
    <row r="5" spans="2:39" ht="9" customHeight="1">
      <c r="B5" s="2"/>
    </row>
    <row r="6" spans="2:39" ht="19.5" customHeight="1">
      <c r="B6" s="35" t="s">
        <v>0</v>
      </c>
      <c r="C6" s="239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1"/>
      <c r="AM6" s="151"/>
    </row>
    <row r="7" spans="2:39" ht="14.25" customHeight="1">
      <c r="B7" s="2"/>
      <c r="AM7" s="151"/>
    </row>
    <row r="8" spans="2:39" ht="14.25" customHeight="1">
      <c r="B8" s="38" t="s">
        <v>29</v>
      </c>
      <c r="C8" s="258"/>
      <c r="D8" s="259"/>
      <c r="E8" s="259"/>
      <c r="F8" s="259"/>
      <c r="G8" s="259"/>
      <c r="H8" s="259"/>
      <c r="I8" s="259"/>
      <c r="J8" s="259"/>
      <c r="K8" s="260"/>
      <c r="M8" s="2"/>
      <c r="AB8" s="113">
        <v>40511</v>
      </c>
      <c r="AM8" s="151"/>
    </row>
    <row r="9" spans="2:39" ht="14.25" hidden="1" customHeight="1">
      <c r="B9" s="38"/>
      <c r="C9" s="90"/>
      <c r="D9" s="89"/>
      <c r="E9" s="89"/>
      <c r="F9" s="89"/>
      <c r="G9" s="89"/>
      <c r="H9" s="89"/>
      <c r="I9" s="89"/>
      <c r="J9" s="89"/>
      <c r="K9" s="89"/>
      <c r="AB9" s="113">
        <v>40512</v>
      </c>
      <c r="AD9" s="4" t="s">
        <v>155</v>
      </c>
      <c r="AM9" s="151"/>
    </row>
    <row r="10" spans="2:39" ht="19.5" customHeight="1">
      <c r="B10" s="35" t="s">
        <v>2</v>
      </c>
      <c r="C10" s="267"/>
      <c r="D10" s="267"/>
      <c r="E10" s="267"/>
      <c r="F10" s="267"/>
      <c r="G10" s="267"/>
      <c r="H10" s="267"/>
      <c r="I10" s="267"/>
      <c r="J10" s="267"/>
      <c r="K10" s="267"/>
      <c r="L10" s="33"/>
      <c r="Q10" s="91"/>
      <c r="R10" s="35" t="s">
        <v>271</v>
      </c>
      <c r="S10" s="251"/>
      <c r="T10" s="252"/>
      <c r="U10" s="252"/>
      <c r="V10" s="253"/>
      <c r="AB10" s="113">
        <v>40513</v>
      </c>
      <c r="AM10" s="151"/>
    </row>
    <row r="11" spans="2:39" ht="15.75" customHeight="1">
      <c r="O11" s="92"/>
      <c r="AB11" s="113">
        <v>40514</v>
      </c>
      <c r="AM11" s="151"/>
    </row>
    <row r="12" spans="2:39" ht="19.5" customHeight="1">
      <c r="B12" s="35" t="s">
        <v>3</v>
      </c>
      <c r="C12" s="9" t="s">
        <v>4</v>
      </c>
      <c r="D12" s="268"/>
      <c r="E12" s="269"/>
      <c r="F12" s="269"/>
      <c r="G12" s="269"/>
      <c r="H12" s="270"/>
      <c r="I12" s="44"/>
      <c r="J12" s="43"/>
      <c r="K12" s="43"/>
      <c r="L12" s="34"/>
      <c r="AB12" s="113">
        <v>40515</v>
      </c>
      <c r="AM12" s="151"/>
    </row>
    <row r="13" spans="2:39" ht="19.5" customHeight="1">
      <c r="D13" s="271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3"/>
      <c r="AB13" s="113">
        <v>40516</v>
      </c>
    </row>
    <row r="14" spans="2:39" ht="19.5" customHeight="1">
      <c r="D14" s="24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4"/>
      <c r="AB14" s="113">
        <v>40517</v>
      </c>
    </row>
    <row r="15" spans="2:39" ht="19.5" customHeight="1">
      <c r="B15" s="35"/>
      <c r="C15" s="13"/>
      <c r="D15" s="264" t="s">
        <v>5</v>
      </c>
      <c r="E15" s="265"/>
      <c r="F15" s="261"/>
      <c r="G15" s="262"/>
      <c r="H15" s="262"/>
      <c r="I15" s="262"/>
      <c r="J15" s="262"/>
      <c r="K15" s="262"/>
      <c r="L15" s="262"/>
      <c r="M15" s="263"/>
      <c r="O15" s="37" t="s">
        <v>24</v>
      </c>
      <c r="P15" s="266"/>
      <c r="Q15" s="255"/>
      <c r="R15" s="255"/>
      <c r="S15" s="255"/>
      <c r="T15" s="255"/>
      <c r="U15" s="255"/>
      <c r="V15" s="255"/>
      <c r="W15" s="256"/>
      <c r="AB15" s="113">
        <v>40518</v>
      </c>
    </row>
    <row r="16" spans="2:39" ht="19.5" customHeight="1">
      <c r="B16" s="35"/>
      <c r="C16" s="13"/>
      <c r="D16" s="36"/>
      <c r="E16" s="35" t="s">
        <v>25</v>
      </c>
      <c r="F16" s="254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6"/>
      <c r="AB16" s="113">
        <v>40519</v>
      </c>
    </row>
    <row r="17" spans="2:39" ht="18" customHeight="1">
      <c r="B17" s="257" t="str">
        <f>IF(AND(AND($E$20="",$P$20=""),$T$27&gt;5),"※競技役員欄にご記入がありません。このままですと受付できません。","")</f>
        <v/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AB17" s="113">
        <v>40520</v>
      </c>
    </row>
    <row r="18" spans="2:39" ht="14.25" hidden="1" customHeight="1">
      <c r="B18" s="35"/>
      <c r="C18" s="13"/>
      <c r="D18" s="38" t="s">
        <v>29</v>
      </c>
      <c r="E18" s="258"/>
      <c r="F18" s="259"/>
      <c r="G18" s="259"/>
      <c r="H18" s="259"/>
      <c r="I18" s="259"/>
      <c r="J18" s="259"/>
      <c r="K18" s="259"/>
      <c r="L18" s="259"/>
      <c r="M18" s="260"/>
      <c r="N18" s="13"/>
      <c r="O18" s="36"/>
      <c r="P18" s="258"/>
      <c r="Q18" s="259"/>
      <c r="R18" s="259"/>
      <c r="S18" s="259"/>
      <c r="T18" s="259"/>
      <c r="U18" s="259"/>
      <c r="V18" s="259"/>
      <c r="W18" s="259"/>
      <c r="X18" s="260"/>
      <c r="AB18" s="113">
        <v>40521</v>
      </c>
    </row>
    <row r="19" spans="2:39" ht="14.25" hidden="1" customHeight="1">
      <c r="B19" s="35"/>
      <c r="C19" s="13"/>
      <c r="D19" s="38"/>
      <c r="E19" s="90"/>
      <c r="F19" s="90"/>
      <c r="G19" s="90"/>
      <c r="H19" s="90"/>
      <c r="I19" s="90"/>
      <c r="J19" s="90"/>
      <c r="K19" s="90"/>
      <c r="L19" s="90"/>
      <c r="M19" s="90"/>
      <c r="N19" s="13"/>
      <c r="O19" s="36"/>
      <c r="P19" s="90"/>
      <c r="Q19" s="90"/>
      <c r="R19" s="90"/>
      <c r="S19" s="90"/>
      <c r="T19" s="90"/>
      <c r="U19" s="90"/>
      <c r="V19" s="90"/>
      <c r="W19" s="90"/>
      <c r="X19" s="90"/>
      <c r="AB19" s="113">
        <v>40522</v>
      </c>
    </row>
    <row r="20" spans="2:39" ht="19.5" hidden="1" customHeight="1">
      <c r="B20" s="36" t="s">
        <v>26</v>
      </c>
      <c r="C20" s="79">
        <f>C62</f>
        <v>42233</v>
      </c>
      <c r="D20" s="36" t="s">
        <v>27</v>
      </c>
      <c r="E20" s="245"/>
      <c r="F20" s="246"/>
      <c r="G20" s="246"/>
      <c r="H20" s="246"/>
      <c r="I20" s="246"/>
      <c r="J20" s="246"/>
      <c r="K20" s="246"/>
      <c r="L20" s="246"/>
      <c r="M20" s="247"/>
      <c r="N20" s="79">
        <f>C63</f>
        <v>42233</v>
      </c>
      <c r="O20" s="36" t="s">
        <v>28</v>
      </c>
      <c r="P20" s="245"/>
      <c r="Q20" s="246"/>
      <c r="R20" s="246"/>
      <c r="S20" s="246"/>
      <c r="T20" s="246"/>
      <c r="U20" s="246"/>
      <c r="V20" s="246"/>
      <c r="W20" s="246"/>
      <c r="X20" s="247"/>
      <c r="AB20" s="113">
        <v>40523</v>
      </c>
    </row>
    <row r="21" spans="2:39" ht="19.5" hidden="1" customHeight="1">
      <c r="B21" s="36"/>
      <c r="C21" s="217" t="s">
        <v>104</v>
      </c>
      <c r="D21" s="217"/>
      <c r="E21" s="217"/>
      <c r="F21" s="217"/>
      <c r="G21" s="218"/>
      <c r="H21" s="219"/>
      <c r="I21" s="220"/>
      <c r="J21" s="99"/>
      <c r="K21" s="99"/>
      <c r="N21" s="217" t="s">
        <v>104</v>
      </c>
      <c r="O21" s="217"/>
      <c r="P21" s="217"/>
      <c r="Q21" s="217"/>
      <c r="R21" s="218"/>
      <c r="S21" s="219"/>
      <c r="T21" s="220"/>
      <c r="U21" s="99"/>
      <c r="V21" s="99"/>
      <c r="AB21" s="113">
        <v>40524</v>
      </c>
    </row>
    <row r="22" spans="2:39" ht="19.5" hidden="1" customHeight="1">
      <c r="B22" s="36"/>
      <c r="C22" s="217" t="s">
        <v>105</v>
      </c>
      <c r="D22" s="217"/>
      <c r="E22" s="217"/>
      <c r="F22" s="217"/>
      <c r="G22" s="222"/>
      <c r="H22" s="223"/>
      <c r="I22" s="224"/>
      <c r="J22" s="99"/>
      <c r="K22" s="99"/>
      <c r="N22" s="217" t="s">
        <v>105</v>
      </c>
      <c r="O22" s="217"/>
      <c r="P22" s="217"/>
      <c r="Q22" s="217"/>
      <c r="R22" s="222"/>
      <c r="S22" s="223"/>
      <c r="T22" s="224"/>
      <c r="U22" s="99"/>
      <c r="V22" s="99"/>
      <c r="AB22" s="113">
        <v>40525</v>
      </c>
    </row>
    <row r="23" spans="2:39" ht="15" hidden="1" customHeight="1">
      <c r="B23" s="36"/>
      <c r="C23" s="79"/>
      <c r="E23" s="217" t="s">
        <v>106</v>
      </c>
      <c r="F23" s="217"/>
      <c r="G23" s="218"/>
      <c r="H23" s="219"/>
      <c r="I23" s="219"/>
      <c r="J23" s="219"/>
      <c r="K23" s="219"/>
      <c r="L23" s="219"/>
      <c r="M23" s="220"/>
      <c r="N23" s="79"/>
      <c r="P23" s="217" t="s">
        <v>106</v>
      </c>
      <c r="Q23" s="217"/>
      <c r="R23" s="218"/>
      <c r="S23" s="219"/>
      <c r="T23" s="219"/>
      <c r="U23" s="219"/>
      <c r="V23" s="219"/>
      <c r="W23" s="219"/>
      <c r="X23" s="220"/>
      <c r="AB23" s="113">
        <v>40526</v>
      </c>
    </row>
    <row r="24" spans="2:39" ht="17.25" hidden="1" customHeight="1">
      <c r="B24" s="13"/>
      <c r="AB24" s="113">
        <v>40527</v>
      </c>
      <c r="AM24" s="151"/>
    </row>
    <row r="25" spans="2:39" ht="19.5" customHeight="1">
      <c r="B25" s="13" t="s">
        <v>30</v>
      </c>
      <c r="C25" s="4" t="s">
        <v>31</v>
      </c>
      <c r="H25" s="221">
        <f>申込一覧表!AH88</f>
        <v>0</v>
      </c>
      <c r="I25" s="221"/>
      <c r="N25" s="187"/>
      <c r="O25" s="187"/>
      <c r="P25" s="187"/>
      <c r="Q25" s="187"/>
      <c r="T25" s="221"/>
      <c r="U25" s="221"/>
      <c r="AB25" s="113">
        <v>40528</v>
      </c>
      <c r="AM25" s="172"/>
    </row>
    <row r="26" spans="2:39" ht="19.5" customHeight="1">
      <c r="B26" s="13"/>
      <c r="C26" s="174" t="s">
        <v>32</v>
      </c>
      <c r="D26" s="174"/>
      <c r="E26" s="174"/>
      <c r="F26" s="174"/>
      <c r="G26" s="174"/>
      <c r="H26" s="225">
        <f>申込一覧表!AH46</f>
        <v>0</v>
      </c>
      <c r="I26" s="225"/>
      <c r="N26" s="187"/>
      <c r="O26" s="187"/>
      <c r="P26" s="187"/>
      <c r="Q26" s="187"/>
      <c r="T26" s="221"/>
      <c r="U26" s="221"/>
      <c r="AB26" s="113">
        <v>40529</v>
      </c>
    </row>
    <row r="27" spans="2:39" ht="19.5" customHeight="1">
      <c r="B27" s="13"/>
      <c r="C27" s="4" t="s">
        <v>33</v>
      </c>
      <c r="H27" s="221">
        <f>SUM(H25:I26)</f>
        <v>0</v>
      </c>
      <c r="I27" s="221"/>
      <c r="N27" s="187"/>
      <c r="O27" s="187"/>
      <c r="P27" s="187"/>
      <c r="Q27" s="187"/>
      <c r="T27" s="221"/>
      <c r="U27" s="221"/>
      <c r="AB27" s="113">
        <v>40530</v>
      </c>
    </row>
    <row r="28" spans="2:39" ht="11.25" customHeight="1">
      <c r="B28" s="13"/>
      <c r="AB28" s="113">
        <v>40531</v>
      </c>
    </row>
    <row r="29" spans="2:39" ht="19.5" customHeight="1">
      <c r="B29" s="13" t="s">
        <v>35</v>
      </c>
      <c r="C29" s="4" t="s">
        <v>31</v>
      </c>
      <c r="H29" s="207">
        <f>申込一覧表!AH89</f>
        <v>0</v>
      </c>
      <c r="I29" s="207"/>
      <c r="L29" s="226"/>
      <c r="M29" s="226"/>
      <c r="N29" s="226"/>
      <c r="O29" s="226"/>
      <c r="P29" s="226"/>
      <c r="Q29" s="226"/>
      <c r="R29" s="226"/>
      <c r="V29" s="207"/>
      <c r="W29" s="207"/>
      <c r="X29" s="207"/>
      <c r="Y29" s="207"/>
      <c r="AB29" s="113">
        <v>40532</v>
      </c>
    </row>
    <row r="30" spans="2:39" ht="19.5" customHeight="1">
      <c r="B30" s="13"/>
      <c r="C30" s="174" t="s">
        <v>32</v>
      </c>
      <c r="D30" s="174"/>
      <c r="E30" s="174"/>
      <c r="F30" s="174"/>
      <c r="G30" s="174"/>
      <c r="H30" s="209">
        <f>申込一覧表!AH47</f>
        <v>0</v>
      </c>
      <c r="I30" s="209"/>
      <c r="N30" s="187"/>
      <c r="O30" s="187"/>
      <c r="P30" s="39"/>
      <c r="Q30" s="9"/>
      <c r="V30" s="207"/>
      <c r="W30" s="207"/>
      <c r="X30" s="207"/>
      <c r="Y30" s="207"/>
      <c r="AB30" s="113">
        <v>40533</v>
      </c>
    </row>
    <row r="31" spans="2:39" ht="19.5" customHeight="1">
      <c r="B31" s="13"/>
      <c r="C31" s="4" t="s">
        <v>33</v>
      </c>
      <c r="H31" s="207">
        <f>SUM(H29:I30)</f>
        <v>0</v>
      </c>
      <c r="I31" s="207"/>
      <c r="N31" s="187"/>
      <c r="O31" s="187"/>
      <c r="P31" s="39"/>
      <c r="Q31" s="9"/>
      <c r="V31" s="207"/>
      <c r="W31" s="207"/>
      <c r="X31" s="207"/>
      <c r="Y31" s="207"/>
      <c r="AB31" s="113">
        <v>40534</v>
      </c>
    </row>
    <row r="32" spans="2:39" ht="19.5" hidden="1" customHeight="1">
      <c r="B32" s="13"/>
      <c r="H32" s="4" t="s">
        <v>240</v>
      </c>
      <c r="M32" s="207">
        <f>SUM(H31,V31)</f>
        <v>0</v>
      </c>
      <c r="N32" s="207"/>
      <c r="O32" s="207"/>
      <c r="AB32" s="113">
        <v>40535</v>
      </c>
    </row>
    <row r="33" spans="2:38" ht="19.5" customHeight="1">
      <c r="AB33" s="113">
        <v>40536</v>
      </c>
    </row>
    <row r="34" spans="2:38" ht="19.5" customHeight="1">
      <c r="B34" s="13" t="s">
        <v>34</v>
      </c>
      <c r="C34" s="4" t="s">
        <v>272</v>
      </c>
      <c r="H34" s="208">
        <f>リレーオーダー用紙!BB21</f>
        <v>0</v>
      </c>
      <c r="I34" s="208"/>
      <c r="J34" s="208"/>
      <c r="L34" s="92"/>
      <c r="Q34" s="208"/>
      <c r="R34" s="208"/>
      <c r="S34" s="208"/>
      <c r="AB34" s="113">
        <v>40537</v>
      </c>
    </row>
    <row r="35" spans="2:38" ht="19.5" customHeight="1">
      <c r="B35" s="13"/>
      <c r="C35" s="174" t="s">
        <v>273</v>
      </c>
      <c r="D35" s="174"/>
      <c r="E35" s="174"/>
      <c r="F35" s="174"/>
      <c r="G35" s="174"/>
      <c r="H35" s="210">
        <f>リレーオーダー用紙!BB22</f>
        <v>0</v>
      </c>
      <c r="I35" s="210"/>
      <c r="J35" s="210"/>
      <c r="L35" s="92"/>
      <c r="Q35" s="208"/>
      <c r="R35" s="208"/>
      <c r="S35" s="208"/>
      <c r="AB35" s="113">
        <v>40538</v>
      </c>
    </row>
    <row r="36" spans="2:38" ht="19.5" hidden="1" customHeight="1">
      <c r="B36" s="13"/>
      <c r="H36" s="208"/>
      <c r="I36" s="208"/>
      <c r="J36" s="208"/>
      <c r="L36" s="92"/>
      <c r="Q36" s="208"/>
      <c r="R36" s="208"/>
      <c r="S36" s="208"/>
      <c r="AB36" s="113">
        <v>40539</v>
      </c>
    </row>
    <row r="37" spans="2:38" ht="19.5" hidden="1" customHeight="1">
      <c r="B37" s="13"/>
      <c r="H37" s="208"/>
      <c r="I37" s="208"/>
      <c r="J37" s="208"/>
      <c r="L37" s="92"/>
      <c r="Q37" s="208"/>
      <c r="R37" s="208"/>
      <c r="S37" s="208"/>
      <c r="AB37" s="113">
        <v>40540</v>
      </c>
    </row>
    <row r="38" spans="2:38" ht="19.5" customHeight="1">
      <c r="B38" s="13"/>
      <c r="C38" s="4" t="s">
        <v>33</v>
      </c>
      <c r="H38" s="208">
        <f>SUM(H34:J37)</f>
        <v>0</v>
      </c>
      <c r="I38" s="208"/>
      <c r="J38" s="208"/>
      <c r="Q38" s="208"/>
      <c r="R38" s="208"/>
      <c r="S38" s="208"/>
      <c r="T38" s="197"/>
      <c r="U38" s="197"/>
      <c r="V38" s="197"/>
      <c r="W38" s="197"/>
      <c r="AB38" s="113">
        <v>40541</v>
      </c>
    </row>
    <row r="39" spans="2:38" ht="19.5" customHeight="1">
      <c r="B39" s="13"/>
      <c r="H39" s="133"/>
      <c r="I39" s="133"/>
      <c r="J39" s="133"/>
      <c r="L39" s="12"/>
      <c r="N39" s="207"/>
      <c r="O39" s="207"/>
      <c r="T39" s="197"/>
      <c r="U39" s="197"/>
      <c r="V39" s="197"/>
      <c r="W39" s="197"/>
      <c r="AB39" s="113"/>
    </row>
    <row r="40" spans="2:38" ht="19.5" customHeight="1">
      <c r="B40" s="13" t="s">
        <v>274</v>
      </c>
      <c r="C40" s="4" t="s">
        <v>307</v>
      </c>
      <c r="G40" s="195">
        <v>1000</v>
      </c>
      <c r="H40" s="195"/>
      <c r="I40" s="195"/>
      <c r="J40" s="195"/>
      <c r="K40" s="4" t="s">
        <v>44</v>
      </c>
      <c r="L40" s="196">
        <v>1</v>
      </c>
      <c r="M40" s="196"/>
      <c r="N40" s="196"/>
      <c r="O40" s="187" t="s">
        <v>276</v>
      </c>
      <c r="P40" s="187"/>
      <c r="Q40" s="195">
        <f t="shared" ref="Q40" si="0">G40*L40</f>
        <v>1000</v>
      </c>
      <c r="R40" s="195"/>
      <c r="S40" s="195"/>
      <c r="T40" s="195"/>
      <c r="U40" s="195"/>
      <c r="V40" s="195"/>
      <c r="W40" s="195"/>
      <c r="AB40" s="113"/>
      <c r="AD40" s="153"/>
      <c r="AE40" s="153"/>
      <c r="AF40" s="153"/>
      <c r="AG40" s="153"/>
      <c r="AH40" s="153"/>
      <c r="AI40" s="153"/>
      <c r="AJ40" s="153"/>
      <c r="AK40" s="153"/>
      <c r="AL40" s="153"/>
    </row>
    <row r="41" spans="2:38" ht="19.5" customHeight="1">
      <c r="B41" s="175"/>
      <c r="C41" s="4" t="s">
        <v>275</v>
      </c>
      <c r="G41" s="195">
        <v>2000</v>
      </c>
      <c r="H41" s="195"/>
      <c r="I41" s="195"/>
      <c r="J41" s="195"/>
      <c r="K41" s="4" t="s">
        <v>44</v>
      </c>
      <c r="L41" s="216">
        <f>H31</f>
        <v>0</v>
      </c>
      <c r="M41" s="216"/>
      <c r="N41" s="216"/>
      <c r="O41" s="187" t="s">
        <v>276</v>
      </c>
      <c r="P41" s="187"/>
      <c r="Q41" s="195">
        <f>G41*L41</f>
        <v>0</v>
      </c>
      <c r="R41" s="195"/>
      <c r="S41" s="195"/>
      <c r="T41" s="195"/>
      <c r="U41" s="195"/>
      <c r="V41" s="195"/>
      <c r="W41" s="195"/>
      <c r="AB41" s="113">
        <v>40543</v>
      </c>
      <c r="AD41" s="153"/>
      <c r="AE41" s="153"/>
      <c r="AF41" s="153"/>
      <c r="AG41" s="153"/>
      <c r="AH41" s="153"/>
      <c r="AI41" s="153"/>
      <c r="AJ41" s="153"/>
      <c r="AK41" s="153"/>
      <c r="AL41" s="153"/>
    </row>
    <row r="42" spans="2:38" ht="19.5" customHeight="1">
      <c r="B42" s="175"/>
      <c r="C42" s="4" t="s">
        <v>277</v>
      </c>
      <c r="G42" s="195">
        <v>3000</v>
      </c>
      <c r="H42" s="195"/>
      <c r="I42" s="195"/>
      <c r="J42" s="195"/>
      <c r="K42" s="4" t="s">
        <v>44</v>
      </c>
      <c r="L42" s="216">
        <f>H38</f>
        <v>0</v>
      </c>
      <c r="M42" s="216"/>
      <c r="N42" s="216"/>
      <c r="O42" s="187" t="s">
        <v>276</v>
      </c>
      <c r="P42" s="187"/>
      <c r="Q42" s="195">
        <f>G42*L42</f>
        <v>0</v>
      </c>
      <c r="R42" s="195"/>
      <c r="S42" s="195"/>
      <c r="T42" s="195"/>
      <c r="U42" s="195"/>
      <c r="V42" s="195"/>
      <c r="W42" s="195"/>
      <c r="AB42" s="113">
        <v>40544</v>
      </c>
      <c r="AD42" s="153"/>
      <c r="AE42" s="153"/>
      <c r="AF42" s="153"/>
      <c r="AG42" s="153"/>
      <c r="AH42" s="153"/>
      <c r="AI42" s="153"/>
      <c r="AJ42" s="153"/>
      <c r="AK42" s="153"/>
      <c r="AL42" s="153"/>
    </row>
    <row r="43" spans="2:38" ht="19.5" customHeight="1">
      <c r="B43" s="175"/>
      <c r="C43" s="4" t="s">
        <v>36</v>
      </c>
      <c r="G43" s="195">
        <v>1000</v>
      </c>
      <c r="H43" s="195"/>
      <c r="I43" s="195"/>
      <c r="J43" s="195"/>
      <c r="K43" s="4" t="s">
        <v>44</v>
      </c>
      <c r="L43" s="188"/>
      <c r="M43" s="189"/>
      <c r="N43" s="190"/>
      <c r="O43" s="187" t="s">
        <v>276</v>
      </c>
      <c r="P43" s="187"/>
      <c r="Q43" s="195">
        <f t="shared" ref="Q43:Q44" si="1">G43*L43</f>
        <v>0</v>
      </c>
      <c r="R43" s="195"/>
      <c r="S43" s="195"/>
      <c r="T43" s="195"/>
      <c r="U43" s="195"/>
      <c r="V43" s="195"/>
      <c r="W43" s="195"/>
      <c r="AB43" s="113">
        <v>40545</v>
      </c>
      <c r="AD43" s="153"/>
      <c r="AE43" s="153"/>
      <c r="AF43" s="153"/>
      <c r="AG43" s="153"/>
      <c r="AH43" s="153"/>
      <c r="AI43" s="153"/>
      <c r="AJ43" s="153"/>
      <c r="AK43" s="153"/>
      <c r="AL43" s="153"/>
    </row>
    <row r="44" spans="2:38" ht="19.5" customHeight="1" thickBot="1">
      <c r="B44" s="175"/>
      <c r="C44" s="185" t="s">
        <v>278</v>
      </c>
      <c r="D44" s="185"/>
      <c r="E44" s="185"/>
      <c r="F44" s="185"/>
      <c r="G44" s="191">
        <v>200</v>
      </c>
      <c r="H44" s="191"/>
      <c r="I44" s="191"/>
      <c r="J44" s="191"/>
      <c r="K44" s="185" t="s">
        <v>44</v>
      </c>
      <c r="L44" s="192"/>
      <c r="M44" s="193"/>
      <c r="N44" s="194"/>
      <c r="O44" s="201" t="s">
        <v>276</v>
      </c>
      <c r="P44" s="201"/>
      <c r="Q44" s="191">
        <f t="shared" si="1"/>
        <v>0</v>
      </c>
      <c r="R44" s="191"/>
      <c r="S44" s="191"/>
      <c r="T44" s="191"/>
      <c r="U44" s="191"/>
      <c r="V44" s="191"/>
      <c r="W44" s="191"/>
      <c r="AB44" s="113"/>
      <c r="AD44" s="153"/>
      <c r="AE44" s="153"/>
      <c r="AF44" s="153"/>
      <c r="AG44" s="153"/>
      <c r="AH44" s="153"/>
      <c r="AI44" s="153"/>
      <c r="AJ44" s="153"/>
      <c r="AK44" s="153"/>
      <c r="AL44" s="153"/>
    </row>
    <row r="45" spans="2:38" ht="19.5" customHeight="1" thickTop="1">
      <c r="B45" s="175"/>
      <c r="L45" s="187" t="s">
        <v>33</v>
      </c>
      <c r="M45" s="187"/>
      <c r="N45" s="187"/>
      <c r="Q45" s="195">
        <f>SUM(Q40:W44)</f>
        <v>1000</v>
      </c>
      <c r="R45" s="195"/>
      <c r="S45" s="195"/>
      <c r="T45" s="195"/>
      <c r="U45" s="195"/>
      <c r="V45" s="195"/>
      <c r="W45" s="195"/>
      <c r="AB45" s="113">
        <v>40546</v>
      </c>
      <c r="AD45" s="153"/>
      <c r="AE45" s="153"/>
      <c r="AF45" s="153"/>
      <c r="AG45" s="153"/>
      <c r="AH45" s="153"/>
      <c r="AI45" s="153"/>
      <c r="AJ45" s="153"/>
      <c r="AK45" s="153"/>
      <c r="AL45" s="153"/>
    </row>
    <row r="46" spans="2:38" ht="18.75" customHeight="1">
      <c r="B46" s="117"/>
      <c r="C46" s="176" t="s">
        <v>303</v>
      </c>
      <c r="T46" s="173"/>
      <c r="U46" s="173"/>
      <c r="V46" s="173"/>
      <c r="W46" s="173"/>
      <c r="Y46" s="153"/>
      <c r="Z46" s="153"/>
      <c r="AA46" s="153"/>
      <c r="AB46" s="154">
        <v>40547</v>
      </c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</row>
    <row r="47" spans="2:38" ht="19.5" hidden="1" customHeight="1">
      <c r="B47" s="117"/>
      <c r="T47" s="173"/>
      <c r="U47" s="173"/>
      <c r="V47" s="173"/>
      <c r="W47" s="173"/>
      <c r="Y47" s="153"/>
      <c r="Z47" s="153"/>
      <c r="AA47" s="153"/>
      <c r="AB47" s="154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</row>
    <row r="48" spans="2:38" ht="19.5" hidden="1" customHeight="1">
      <c r="B48" s="152"/>
      <c r="T48" s="173"/>
      <c r="U48" s="173"/>
      <c r="V48" s="173"/>
      <c r="W48" s="173"/>
      <c r="Y48" s="153"/>
      <c r="Z48" s="153"/>
      <c r="AA48" s="153"/>
      <c r="AB48" s="154"/>
      <c r="AC48" s="153"/>
      <c r="AD48" s="153"/>
      <c r="AE48" s="153"/>
      <c r="AF48" s="153"/>
      <c r="AG48" s="153"/>
      <c r="AH48" s="153"/>
      <c r="AI48" s="153"/>
      <c r="AJ48" s="153"/>
      <c r="AK48" s="153"/>
      <c r="AL48" s="153"/>
    </row>
    <row r="49" spans="2:38" ht="19.5" hidden="1" customHeight="1">
      <c r="B49" s="152"/>
      <c r="C49" s="212"/>
      <c r="D49" s="213"/>
      <c r="E49" s="213"/>
      <c r="F49" s="214"/>
      <c r="G49" s="153"/>
      <c r="H49" s="204"/>
      <c r="I49" s="205"/>
      <c r="J49" s="205"/>
      <c r="K49" s="205"/>
      <c r="L49" s="205"/>
      <c r="M49" s="205"/>
      <c r="N49" s="205"/>
      <c r="O49" s="205"/>
      <c r="P49" s="205"/>
      <c r="Q49" s="205"/>
      <c r="R49" s="206"/>
      <c r="S49" s="153"/>
      <c r="T49" s="155"/>
      <c r="U49" s="155"/>
      <c r="V49" s="155"/>
      <c r="W49" s="155"/>
      <c r="X49" s="153"/>
      <c r="Y49" s="153"/>
      <c r="Z49" s="153"/>
      <c r="AA49" s="153"/>
      <c r="AB49" s="154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</row>
    <row r="50" spans="2:38" ht="19.5" hidden="1" customHeight="1">
      <c r="B50" s="152"/>
      <c r="C50" s="204"/>
      <c r="D50" s="205"/>
      <c r="E50" s="205"/>
      <c r="F50" s="205"/>
      <c r="G50" s="205"/>
      <c r="H50" s="205"/>
      <c r="I50" s="205"/>
      <c r="J50" s="205"/>
      <c r="K50" s="206"/>
      <c r="L50" s="202"/>
      <c r="M50" s="202"/>
      <c r="N50" s="203"/>
      <c r="O50" s="202"/>
      <c r="P50" s="202"/>
      <c r="Q50" s="202"/>
      <c r="R50" s="202"/>
      <c r="S50" s="153"/>
      <c r="T50" s="153"/>
      <c r="U50" s="153"/>
      <c r="V50" s="153"/>
      <c r="W50" s="153"/>
      <c r="X50" s="153"/>
      <c r="Y50" s="153"/>
      <c r="Z50" s="153"/>
      <c r="AA50" s="153"/>
      <c r="AB50" s="154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</row>
    <row r="51" spans="2:38" ht="24" hidden="1" customHeight="1">
      <c r="B51" s="152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4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</row>
    <row r="52" spans="2:38" ht="12.75" hidden="1" customHeight="1">
      <c r="B52" s="153"/>
      <c r="C52" s="156"/>
      <c r="D52" s="157"/>
      <c r="E52" s="157"/>
      <c r="F52" s="157"/>
      <c r="G52" s="157"/>
      <c r="H52" s="157"/>
      <c r="I52" s="158"/>
      <c r="J52" s="158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9"/>
      <c r="X52" s="153"/>
      <c r="Y52" s="153"/>
      <c r="Z52" s="153"/>
      <c r="AA52" s="153"/>
      <c r="AB52" s="154">
        <v>40553</v>
      </c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</row>
    <row r="53" spans="2:38" ht="21" hidden="1">
      <c r="B53" s="153"/>
      <c r="C53" s="160"/>
      <c r="D53" s="153"/>
      <c r="E53" s="161" t="s">
        <v>63</v>
      </c>
      <c r="F53" s="153"/>
      <c r="G53" s="153"/>
      <c r="H53" s="153"/>
      <c r="I53" s="162"/>
      <c r="J53" s="16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64"/>
      <c r="X53" s="153"/>
      <c r="Y53" s="153"/>
      <c r="Z53" s="153"/>
      <c r="AA53" s="153"/>
      <c r="AB53" s="154">
        <v>40554</v>
      </c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</row>
    <row r="54" spans="2:38" ht="21" hidden="1">
      <c r="B54" s="153"/>
      <c r="C54" s="160"/>
      <c r="D54" s="153"/>
      <c r="E54" s="161" t="s">
        <v>64</v>
      </c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64"/>
      <c r="X54" s="153"/>
      <c r="Y54" s="153"/>
      <c r="Z54" s="153"/>
      <c r="AA54" s="153"/>
      <c r="AB54" s="154">
        <v>40555</v>
      </c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</row>
    <row r="55" spans="2:38" ht="21" hidden="1">
      <c r="B55" s="153"/>
      <c r="C55" s="160"/>
      <c r="D55" s="153"/>
      <c r="E55" s="161" t="s">
        <v>65</v>
      </c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64"/>
      <c r="X55" s="153"/>
      <c r="Y55" s="153"/>
      <c r="Z55" s="153"/>
      <c r="AA55" s="153"/>
      <c r="AB55" s="154">
        <v>40556</v>
      </c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</row>
    <row r="56" spans="2:38" ht="28.5" hidden="1">
      <c r="B56" s="153"/>
      <c r="C56" s="160"/>
      <c r="D56" s="153"/>
      <c r="E56" s="161" t="s" ph="1">
        <v>66</v>
      </c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64"/>
      <c r="X56" s="153"/>
      <c r="Y56" s="153"/>
      <c r="Z56" s="153"/>
      <c r="AA56" s="153"/>
      <c r="AB56" s="154">
        <v>40557</v>
      </c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</row>
    <row r="57" spans="2:38" ht="12.75" hidden="1" customHeight="1">
      <c r="B57" s="153"/>
      <c r="C57" s="165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7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</row>
    <row r="58" spans="2:38" ht="22.5" hidden="1" customHeight="1"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</row>
    <row r="59" spans="2:38" ht="22.5" customHeight="1">
      <c r="B59" s="153"/>
      <c r="C59" s="176" t="s">
        <v>302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</row>
    <row r="60" spans="2:38" ht="22.5" customHeight="1"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</row>
    <row r="61" spans="2:38" ht="22.5" hidden="1" customHeight="1"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  <c r="AK61" s="153"/>
      <c r="AL61" s="153"/>
    </row>
    <row r="62" spans="2:38" ht="22.5" hidden="1" customHeight="1">
      <c r="B62" s="168" t="s">
        <v>6</v>
      </c>
      <c r="C62" s="215">
        <v>42233</v>
      </c>
      <c r="D62" s="215"/>
      <c r="E62" s="215"/>
      <c r="F62" s="215"/>
      <c r="G62" s="215"/>
      <c r="H62" s="215"/>
      <c r="I62" s="153"/>
      <c r="J62" s="153"/>
      <c r="K62" s="153"/>
      <c r="L62" s="153"/>
      <c r="M62" s="153"/>
      <c r="N62" s="169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</row>
    <row r="63" spans="2:38" ht="22.5" hidden="1" customHeight="1">
      <c r="B63" s="35" t="s">
        <v>7</v>
      </c>
      <c r="C63" s="211">
        <v>42233</v>
      </c>
      <c r="D63" s="211"/>
      <c r="E63" s="211"/>
      <c r="F63" s="211"/>
      <c r="G63" s="211"/>
      <c r="H63" s="211"/>
      <c r="N63" s="91"/>
      <c r="AD63" s="153"/>
      <c r="AE63" s="153"/>
      <c r="AF63" s="153"/>
      <c r="AG63" s="153"/>
      <c r="AH63" s="153"/>
      <c r="AI63" s="153"/>
      <c r="AJ63" s="153"/>
      <c r="AK63" s="153"/>
      <c r="AL63" s="153"/>
    </row>
    <row r="64" spans="2:38" ht="22.5" hidden="1" customHeight="1">
      <c r="B64" s="35" t="s">
        <v>144</v>
      </c>
      <c r="C64" s="211">
        <v>42233</v>
      </c>
      <c r="D64" s="211"/>
      <c r="E64" s="211"/>
      <c r="F64" s="211"/>
      <c r="G64" s="211"/>
      <c r="H64" s="211"/>
      <c r="AD64" s="153"/>
      <c r="AE64" s="153"/>
      <c r="AF64" s="153"/>
      <c r="AG64" s="153"/>
      <c r="AH64" s="153"/>
      <c r="AI64" s="153"/>
      <c r="AJ64" s="153"/>
      <c r="AK64" s="153"/>
      <c r="AL64" s="153"/>
    </row>
    <row r="65" spans="2:38" ht="22.5" hidden="1" customHeight="1">
      <c r="B65" s="35" t="s">
        <v>143</v>
      </c>
      <c r="C65" s="211">
        <v>42233</v>
      </c>
      <c r="D65" s="211"/>
      <c r="E65" s="211"/>
      <c r="F65" s="211"/>
      <c r="G65" s="211"/>
      <c r="H65" s="211"/>
      <c r="AD65" s="153"/>
      <c r="AE65" s="153"/>
      <c r="AF65" s="153"/>
      <c r="AG65" s="153"/>
      <c r="AH65" s="153"/>
      <c r="AI65" s="153"/>
      <c r="AJ65" s="153"/>
      <c r="AK65" s="153"/>
      <c r="AL65" s="153"/>
    </row>
    <row r="66" spans="2:38" ht="22.5" hidden="1" customHeight="1">
      <c r="B66" s="175" t="s">
        <v>264</v>
      </c>
      <c r="AD66" s="153"/>
      <c r="AE66" s="153"/>
      <c r="AF66" s="153"/>
      <c r="AG66" s="153"/>
      <c r="AH66" s="153"/>
      <c r="AI66" s="153"/>
      <c r="AJ66" s="153"/>
      <c r="AK66" s="153"/>
      <c r="AL66" s="153"/>
    </row>
    <row r="67" spans="2:38" ht="22.5" hidden="1" customHeight="1">
      <c r="B67" s="175" t="s">
        <v>266</v>
      </c>
      <c r="AD67" s="153"/>
      <c r="AE67" s="153"/>
      <c r="AF67" s="153"/>
      <c r="AG67" s="153"/>
      <c r="AH67" s="153"/>
      <c r="AI67" s="153"/>
      <c r="AJ67" s="153"/>
      <c r="AK67" s="153"/>
      <c r="AL67" s="153"/>
    </row>
    <row r="68" spans="2:38" ht="22.5" hidden="1" customHeight="1">
      <c r="B68" s="175" t="s">
        <v>267</v>
      </c>
      <c r="AD68" s="170" t="s">
        <v>187</v>
      </c>
      <c r="AE68" s="171" t="s">
        <v>241</v>
      </c>
      <c r="AF68" s="153"/>
      <c r="AG68" s="153"/>
      <c r="AH68" s="153"/>
      <c r="AI68" s="153"/>
      <c r="AJ68" s="153"/>
      <c r="AK68" s="153"/>
      <c r="AL68" s="153"/>
    </row>
    <row r="69" spans="2:38" ht="22.5" hidden="1" customHeight="1">
      <c r="B69" s="175" t="s">
        <v>268</v>
      </c>
      <c r="AD69" s="170" t="s">
        <v>188</v>
      </c>
      <c r="AE69" s="171" t="s">
        <v>242</v>
      </c>
      <c r="AF69" s="153"/>
      <c r="AG69" s="153"/>
      <c r="AH69" s="153"/>
      <c r="AI69" s="153"/>
      <c r="AJ69" s="153"/>
      <c r="AK69" s="153"/>
      <c r="AL69" s="153"/>
    </row>
    <row r="70" spans="2:38" ht="22.5" hidden="1" customHeight="1">
      <c r="B70" s="175" t="s">
        <v>269</v>
      </c>
      <c r="AD70" s="170" t="s">
        <v>189</v>
      </c>
      <c r="AE70" s="171" t="s">
        <v>243</v>
      </c>
      <c r="AF70" s="153"/>
      <c r="AG70" s="153"/>
      <c r="AH70" s="153"/>
      <c r="AI70" s="153"/>
      <c r="AJ70" s="153"/>
      <c r="AK70" s="153"/>
      <c r="AL70" s="153"/>
    </row>
    <row r="71" spans="2:38" ht="22.5" hidden="1" customHeight="1">
      <c r="B71" s="175" t="s">
        <v>265</v>
      </c>
      <c r="AD71" s="170" t="s">
        <v>190</v>
      </c>
      <c r="AE71" s="171" t="s">
        <v>244</v>
      </c>
      <c r="AF71" s="153"/>
      <c r="AG71" s="153"/>
      <c r="AH71" s="153"/>
      <c r="AI71" s="153"/>
      <c r="AJ71" s="153"/>
      <c r="AK71" s="153"/>
      <c r="AL71" s="153"/>
    </row>
    <row r="72" spans="2:38" ht="22.5" hidden="1" customHeight="1">
      <c r="B72" s="175" t="s">
        <v>270</v>
      </c>
      <c r="AD72" s="170" t="s">
        <v>191</v>
      </c>
      <c r="AE72" s="171" t="s">
        <v>245</v>
      </c>
      <c r="AF72" s="153"/>
      <c r="AG72" s="153"/>
      <c r="AH72" s="153"/>
      <c r="AI72" s="153"/>
      <c r="AJ72" s="153"/>
      <c r="AK72" s="153"/>
      <c r="AL72" s="153"/>
    </row>
    <row r="73" spans="2:38" ht="22.5" hidden="1" customHeight="1">
      <c r="AD73" s="126" t="s">
        <v>192</v>
      </c>
      <c r="AE73" s="134" t="s">
        <v>246</v>
      </c>
    </row>
    <row r="74" spans="2:38" ht="22.5" hidden="1" customHeight="1">
      <c r="AD74" s="126" t="s">
        <v>193</v>
      </c>
      <c r="AE74" s="134" t="s">
        <v>247</v>
      </c>
    </row>
    <row r="75" spans="2:38" ht="22.5" hidden="1" customHeight="1">
      <c r="AD75" s="126" t="s">
        <v>194</v>
      </c>
      <c r="AE75" s="134" t="s">
        <v>248</v>
      </c>
    </row>
    <row r="76" spans="2:38" ht="22.5" hidden="1" customHeight="1">
      <c r="AD76" s="126" t="s">
        <v>195</v>
      </c>
      <c r="AE76" s="134" t="s">
        <v>249</v>
      </c>
    </row>
    <row r="77" spans="2:38" ht="22.5" hidden="1" customHeight="1">
      <c r="AD77" s="126" t="s">
        <v>196</v>
      </c>
      <c r="AE77" s="134">
        <v>10</v>
      </c>
    </row>
    <row r="78" spans="2:38" ht="22.5" hidden="1" customHeight="1">
      <c r="AD78" s="126" t="s">
        <v>197</v>
      </c>
      <c r="AE78" s="134">
        <v>11</v>
      </c>
    </row>
    <row r="79" spans="2:38" ht="22.5" hidden="1" customHeight="1">
      <c r="AD79" s="126" t="s">
        <v>198</v>
      </c>
      <c r="AE79" s="134">
        <v>12</v>
      </c>
    </row>
    <row r="80" spans="2:38" ht="22.5" hidden="1" customHeight="1">
      <c r="AD80" s="126" t="s">
        <v>199</v>
      </c>
      <c r="AE80" s="134">
        <v>13</v>
      </c>
    </row>
    <row r="81" spans="30:31" ht="22.5" hidden="1" customHeight="1">
      <c r="AD81" s="126" t="s">
        <v>200</v>
      </c>
      <c r="AE81" s="134">
        <v>14</v>
      </c>
    </row>
    <row r="82" spans="30:31" ht="22.5" hidden="1" customHeight="1">
      <c r="AD82" s="126" t="s">
        <v>201</v>
      </c>
      <c r="AE82" s="134">
        <v>15</v>
      </c>
    </row>
    <row r="83" spans="30:31" ht="22.5" hidden="1" customHeight="1">
      <c r="AD83" s="126" t="s">
        <v>202</v>
      </c>
      <c r="AE83" s="134">
        <v>16</v>
      </c>
    </row>
    <row r="84" spans="30:31" ht="22.5" hidden="1" customHeight="1">
      <c r="AD84" s="126" t="s">
        <v>203</v>
      </c>
      <c r="AE84" s="134">
        <v>17</v>
      </c>
    </row>
    <row r="85" spans="30:31" ht="22.5" hidden="1" customHeight="1">
      <c r="AD85" s="126" t="s">
        <v>204</v>
      </c>
      <c r="AE85" s="134">
        <v>18</v>
      </c>
    </row>
    <row r="86" spans="30:31" ht="22.5" hidden="1" customHeight="1">
      <c r="AD86" s="126" t="s">
        <v>205</v>
      </c>
      <c r="AE86" s="134">
        <v>19</v>
      </c>
    </row>
    <row r="87" spans="30:31" ht="22.5" hidden="1" customHeight="1">
      <c r="AD87" s="126" t="s">
        <v>206</v>
      </c>
      <c r="AE87" s="134">
        <v>20</v>
      </c>
    </row>
    <row r="88" spans="30:31" ht="22.5" hidden="1" customHeight="1">
      <c r="AD88" s="126" t="s">
        <v>207</v>
      </c>
      <c r="AE88" s="134">
        <v>21</v>
      </c>
    </row>
    <row r="89" spans="30:31" ht="22.5" hidden="1" customHeight="1">
      <c r="AD89" s="126" t="s">
        <v>208</v>
      </c>
      <c r="AE89" s="134">
        <v>22</v>
      </c>
    </row>
    <row r="90" spans="30:31" ht="22.5" hidden="1" customHeight="1">
      <c r="AD90" s="126" t="s">
        <v>209</v>
      </c>
      <c r="AE90" s="134">
        <v>23</v>
      </c>
    </row>
    <row r="91" spans="30:31" ht="22.5" hidden="1" customHeight="1">
      <c r="AD91" s="126" t="s">
        <v>210</v>
      </c>
      <c r="AE91" s="134">
        <v>24</v>
      </c>
    </row>
    <row r="92" spans="30:31" ht="22.5" hidden="1" customHeight="1">
      <c r="AD92" s="126" t="s">
        <v>211</v>
      </c>
      <c r="AE92" s="134">
        <v>25</v>
      </c>
    </row>
    <row r="93" spans="30:31" ht="22.5" hidden="1" customHeight="1">
      <c r="AD93" s="126" t="s">
        <v>212</v>
      </c>
      <c r="AE93" s="134">
        <v>26</v>
      </c>
    </row>
    <row r="94" spans="30:31" ht="22.5" hidden="1" customHeight="1">
      <c r="AD94" s="126" t="s">
        <v>213</v>
      </c>
      <c r="AE94" s="134">
        <v>27</v>
      </c>
    </row>
    <row r="95" spans="30:31" ht="22.5" hidden="1" customHeight="1">
      <c r="AD95" s="126" t="s">
        <v>214</v>
      </c>
      <c r="AE95" s="134">
        <v>28</v>
      </c>
    </row>
    <row r="96" spans="30:31" ht="22.5" hidden="1" customHeight="1">
      <c r="AD96" s="126" t="s">
        <v>215</v>
      </c>
      <c r="AE96" s="134">
        <v>29</v>
      </c>
    </row>
    <row r="97" spans="30:31" ht="22.5" hidden="1" customHeight="1">
      <c r="AD97" s="126" t="s">
        <v>216</v>
      </c>
      <c r="AE97" s="134">
        <v>30</v>
      </c>
    </row>
    <row r="98" spans="30:31" ht="22.5" hidden="1" customHeight="1">
      <c r="AD98" s="126" t="s">
        <v>217</v>
      </c>
      <c r="AE98" s="134">
        <v>31</v>
      </c>
    </row>
    <row r="99" spans="30:31" ht="22.5" hidden="1" customHeight="1">
      <c r="AD99" s="126" t="s">
        <v>218</v>
      </c>
      <c r="AE99" s="134">
        <v>32</v>
      </c>
    </row>
    <row r="100" spans="30:31" ht="22.5" hidden="1" customHeight="1">
      <c r="AD100" s="126" t="s">
        <v>219</v>
      </c>
      <c r="AE100" s="134">
        <v>33</v>
      </c>
    </row>
    <row r="101" spans="30:31" ht="22.5" hidden="1" customHeight="1">
      <c r="AD101" s="126" t="s">
        <v>220</v>
      </c>
      <c r="AE101" s="134">
        <v>34</v>
      </c>
    </row>
    <row r="102" spans="30:31" ht="22.5" hidden="1" customHeight="1">
      <c r="AD102" s="126" t="s">
        <v>221</v>
      </c>
      <c r="AE102" s="134">
        <v>35</v>
      </c>
    </row>
    <row r="103" spans="30:31" ht="22.5" hidden="1" customHeight="1">
      <c r="AD103" s="126" t="s">
        <v>222</v>
      </c>
      <c r="AE103" s="134">
        <v>36</v>
      </c>
    </row>
    <row r="104" spans="30:31" ht="22.5" hidden="1" customHeight="1">
      <c r="AD104" s="126" t="s">
        <v>223</v>
      </c>
      <c r="AE104" s="134">
        <v>37</v>
      </c>
    </row>
    <row r="105" spans="30:31" ht="22.5" hidden="1" customHeight="1">
      <c r="AD105" s="126" t="s">
        <v>224</v>
      </c>
      <c r="AE105" s="134">
        <v>38</v>
      </c>
    </row>
    <row r="106" spans="30:31" ht="22.5" hidden="1" customHeight="1">
      <c r="AD106" s="126" t="s">
        <v>225</v>
      </c>
      <c r="AE106" s="134">
        <v>39</v>
      </c>
    </row>
    <row r="107" spans="30:31" ht="22.5" hidden="1" customHeight="1">
      <c r="AD107" s="126" t="s">
        <v>226</v>
      </c>
      <c r="AE107" s="134">
        <v>40</v>
      </c>
    </row>
    <row r="108" spans="30:31" ht="22.5" hidden="1" customHeight="1">
      <c r="AD108" s="126" t="s">
        <v>227</v>
      </c>
      <c r="AE108" s="134">
        <v>41</v>
      </c>
    </row>
    <row r="109" spans="30:31" ht="22.5" hidden="1" customHeight="1">
      <c r="AD109" s="126" t="s">
        <v>228</v>
      </c>
      <c r="AE109" s="134">
        <v>42</v>
      </c>
    </row>
    <row r="110" spans="30:31" ht="22.5" hidden="1" customHeight="1">
      <c r="AD110" s="126" t="s">
        <v>229</v>
      </c>
      <c r="AE110" s="134">
        <v>43</v>
      </c>
    </row>
    <row r="111" spans="30:31" ht="22.5" hidden="1" customHeight="1">
      <c r="AD111" s="126" t="s">
        <v>230</v>
      </c>
      <c r="AE111" s="134">
        <v>44</v>
      </c>
    </row>
    <row r="112" spans="30:31" ht="22.5" hidden="1" customHeight="1">
      <c r="AD112" s="126" t="s">
        <v>231</v>
      </c>
      <c r="AE112" s="134">
        <v>45</v>
      </c>
    </row>
    <row r="113" spans="2:31" ht="22.5" hidden="1" customHeight="1">
      <c r="AD113" s="126" t="s">
        <v>232</v>
      </c>
      <c r="AE113" s="134">
        <v>46</v>
      </c>
    </row>
    <row r="114" spans="2:31" ht="22.5" hidden="1" customHeight="1">
      <c r="AD114" s="126" t="s">
        <v>233</v>
      </c>
      <c r="AE114" s="134">
        <v>47</v>
      </c>
    </row>
    <row r="115" spans="2:31" ht="22.5" hidden="1" customHeight="1"/>
    <row r="116" spans="2:31" ht="22.5" hidden="1" customHeight="1"/>
    <row r="117" spans="2:31" ht="22.5" hidden="1" customHeight="1"/>
    <row r="118" spans="2:31" ht="22.5" customHeight="1">
      <c r="B118" s="13" t="s">
        <v>310</v>
      </c>
      <c r="I118" s="88"/>
      <c r="J118" s="198"/>
      <c r="K118" s="199"/>
      <c r="L118" s="199"/>
      <c r="M118" s="199"/>
      <c r="N118" s="199"/>
      <c r="O118" s="199"/>
      <c r="P118" s="200"/>
      <c r="R118" s="227"/>
      <c r="S118" s="228"/>
      <c r="T118" s="229"/>
      <c r="U118" s="230"/>
      <c r="V118" s="231"/>
      <c r="W118" s="231"/>
    </row>
    <row r="119" spans="2:31" ht="22.5" customHeight="1">
      <c r="B119" s="186" t="s">
        <v>311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</row>
  </sheetData>
  <sheetProtection algorithmName="SHA-512" hashValue="yJj61fFO99tfkCJBP+RpVR3+6p3449vc6qE9nLshRrIpNn/L8+Ijdae1cE1yFoDSkL4EN5NA6pSU4a33OfSwXw==" saltValue="PHnehxiB4lCekJYXO71y3g==" spinCount="100000" sheet="1" selectLockedCells="1"/>
  <mergeCells count="105">
    <mergeCell ref="C3:D3"/>
    <mergeCell ref="U1:X1"/>
    <mergeCell ref="Q4:V4"/>
    <mergeCell ref="C6:W6"/>
    <mergeCell ref="D14:W14"/>
    <mergeCell ref="T3:X3"/>
    <mergeCell ref="E20:M20"/>
    <mergeCell ref="C4:K4"/>
    <mergeCell ref="P20:X20"/>
    <mergeCell ref="S10:V10"/>
    <mergeCell ref="F16:W16"/>
    <mergeCell ref="B17:X17"/>
    <mergeCell ref="C8:K8"/>
    <mergeCell ref="E18:M18"/>
    <mergeCell ref="P18:X18"/>
    <mergeCell ref="F15:M15"/>
    <mergeCell ref="D15:E15"/>
    <mergeCell ref="P15:W15"/>
    <mergeCell ref="C10:K10"/>
    <mergeCell ref="D12:H12"/>
    <mergeCell ref="D13:W13"/>
    <mergeCell ref="V29:W29"/>
    <mergeCell ref="V31:W31"/>
    <mergeCell ref="V30:W30"/>
    <mergeCell ref="R22:T22"/>
    <mergeCell ref="L29:R29"/>
    <mergeCell ref="N22:Q22"/>
    <mergeCell ref="X29:Y29"/>
    <mergeCell ref="X30:Y30"/>
    <mergeCell ref="P23:Q23"/>
    <mergeCell ref="R23:X23"/>
    <mergeCell ref="N31:O31"/>
    <mergeCell ref="T27:U27"/>
    <mergeCell ref="X31:Y31"/>
    <mergeCell ref="Q34:S34"/>
    <mergeCell ref="Q35:S35"/>
    <mergeCell ref="N26:O26"/>
    <mergeCell ref="P27:Q27"/>
    <mergeCell ref="N30:O30"/>
    <mergeCell ref="N27:O27"/>
    <mergeCell ref="M32:O32"/>
    <mergeCell ref="Q36:S36"/>
    <mergeCell ref="C21:F21"/>
    <mergeCell ref="R21:T21"/>
    <mergeCell ref="P26:Q26"/>
    <mergeCell ref="C22:F22"/>
    <mergeCell ref="N21:Q21"/>
    <mergeCell ref="P25:Q25"/>
    <mergeCell ref="T25:U25"/>
    <mergeCell ref="T26:U26"/>
    <mergeCell ref="N25:O25"/>
    <mergeCell ref="G21:I21"/>
    <mergeCell ref="G22:I22"/>
    <mergeCell ref="G23:M23"/>
    <mergeCell ref="E23:F23"/>
    <mergeCell ref="H26:I26"/>
    <mergeCell ref="H25:I25"/>
    <mergeCell ref="H27:I27"/>
    <mergeCell ref="H29:I29"/>
    <mergeCell ref="H38:J38"/>
    <mergeCell ref="H30:I30"/>
    <mergeCell ref="H31:I31"/>
    <mergeCell ref="H35:J35"/>
    <mergeCell ref="H34:J34"/>
    <mergeCell ref="H36:J36"/>
    <mergeCell ref="C65:H65"/>
    <mergeCell ref="C64:H64"/>
    <mergeCell ref="H37:J37"/>
    <mergeCell ref="C49:F49"/>
    <mergeCell ref="H49:R49"/>
    <mergeCell ref="C63:H63"/>
    <mergeCell ref="C62:H62"/>
    <mergeCell ref="Q37:S37"/>
    <mergeCell ref="Q38:S38"/>
    <mergeCell ref="N39:O39"/>
    <mergeCell ref="G41:J41"/>
    <mergeCell ref="L41:N41"/>
    <mergeCell ref="Q41:W41"/>
    <mergeCell ref="Q45:W45"/>
    <mergeCell ref="G42:J42"/>
    <mergeCell ref="L42:N42"/>
    <mergeCell ref="G43:J43"/>
    <mergeCell ref="L45:N45"/>
    <mergeCell ref="L43:N43"/>
    <mergeCell ref="G44:J44"/>
    <mergeCell ref="L44:N44"/>
    <mergeCell ref="G40:J40"/>
    <mergeCell ref="L40:N40"/>
    <mergeCell ref="T38:W38"/>
    <mergeCell ref="T39:W39"/>
    <mergeCell ref="J118:P118"/>
    <mergeCell ref="O40:P40"/>
    <mergeCell ref="Q40:W40"/>
    <mergeCell ref="O41:P41"/>
    <mergeCell ref="O42:P42"/>
    <mergeCell ref="O43:P43"/>
    <mergeCell ref="O44:P44"/>
    <mergeCell ref="Q42:W42"/>
    <mergeCell ref="Q43:W43"/>
    <mergeCell ref="Q44:W44"/>
    <mergeCell ref="L50:M50"/>
    <mergeCell ref="N50:R50"/>
    <mergeCell ref="C50:K50"/>
    <mergeCell ref="R118:T118"/>
    <mergeCell ref="U118:W118"/>
  </mergeCells>
  <phoneticPr fontId="2"/>
  <dataValidations xWindow="344" yWindow="836" count="32">
    <dataValidation imeMode="on" allowBlank="1" showInputMessage="1" showErrorMessage="1" promptTitle="競技役員" sqref="J21:K22 P23 N21:N22 U21:V22 E23 C21:C22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4:V4" xr:uid="{00000000-0002-0000-0000-000002000000}">
      <formula1>$AD$68:$AD$114</formula1>
    </dataValidation>
    <dataValidation imeMode="on" allowBlank="1" showInputMessage="1" showErrorMessage="1" promptTitle="申込責任者名" prompt="申込責任者名を入力して下さい。" sqref="C10:K10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5000000}"/>
    <dataValidation imeMode="off" allowBlank="1" showInputMessage="1" showErrorMessage="1" promptTitle="電話番号" prompt="連絡先電話番号を市外局番から入力して下さい。" sqref="F15:M15" xr:uid="{00000000-0002-0000-0000-000006000000}"/>
    <dataValidation imeMode="off" allowBlank="1" showInputMessage="1" showErrorMessage="1" promptTitle="ＦＡＸ番号" prompt="連絡先ＦＡＸ番号を市外局番から入力して下さい、" sqref="P15:W15" xr:uid="{00000000-0002-0000-0000-000007000000}"/>
    <dataValidation imeMode="off" allowBlank="1" showInputMessage="1" showErrorMessage="1" promptTitle="メールアドレス" prompt="連絡先電子メールアドレスを入力して下さい。" sqref="F16:W16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9000000}"/>
    <dataValidation type="whole" allowBlank="1" showInputMessage="1" showErrorMessage="1" promptTitle="特別参加者数" sqref="N27:O27 N31:O31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B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0:O30" xr:uid="{00000000-0002-0000-0000-00000C000000}"/>
    <dataValidation type="whole" imeMode="off" allowBlank="1" showErrorMessage="1" promptTitle="プログラム購入部数" prompt="プログラム購入部数を入力して下さい。_x000a_（１部１，５００円）" sqref="L42" xr:uid="{00000000-0002-0000-0000-00000D000000}">
      <formula1>0</formula1>
      <formula2>1000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F000000}"/>
    <dataValidation imeMode="on" allowBlank="1" showInputMessage="1" showErrorMessage="1" prompt="お振込をされた名義(チーム名)を入力して下さい。" sqref="H49:R49" xr:uid="{00000000-0002-0000-0000-000010000000}"/>
    <dataValidation imeMode="on" allowBlank="1" showInputMessage="1" showErrorMessage="1" prompt="お振込をされた金融機関名を入力して下さい。_x000a_(例　みずほ銀行)" sqref="C50:K50" xr:uid="{00000000-0002-0000-0000-000011000000}"/>
    <dataValidation imeMode="on" allowBlank="1" showInputMessage="1" showErrorMessage="1" promptTitle="競技役員名" prompt="派遣競技役員名を入力して下さい。" sqref="E20:M20 P20:X20" xr:uid="{00000000-0002-0000-0000-000012000000}"/>
    <dataValidation type="list" imeMode="on" allowBlank="1" showInputMessage="1" showErrorMessage="1" promptTitle="競技役員資格" prompt="保有する競技役員の資格を選択して下さい。" sqref="G21:I21 R21:T21" xr:uid="{00000000-0002-0000-0000-000013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4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5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9:F49" xr:uid="{00000000-0002-0000-0000-000016000000}">
      <formula1>$AB$7:$AB$56</formula1>
    </dataValidation>
    <dataValidation imeMode="halfKatakana" allowBlank="1" showInputMessage="1" showErrorMessage="1" promptTitle="申込責任者フリガナ" prompt="申込責任者のフリガナを半角カタカナで入力して下さい。" sqref="C8:K8" xr:uid="{00000000-0002-0000-0000-000018000000}"/>
    <dataValidation imeMode="hiragana" allowBlank="1" showInputMessage="1" showErrorMessage="1" errorTitle="入力確認" error="0～9の数字を１桁づつ入力して下さい。" promptTitle="チーム略称入力" prompt="チーム略称を全角_x000a_１０文字以内で入力_x000a_して下さい。_x000a_個人参加の方は、個人・（都道府県名）_x000a_と入力してください。" sqref="C4:K4" xr:uid="{00000000-0002-0000-0000-000019000000}"/>
    <dataValidation imeMode="on" allowBlank="1" showErrorMessage="1" promptTitle="チーム名" prompt="チーム正式名称を選んでください。" sqref="O2" xr:uid="{00000000-0002-0000-0000-00001A000000}"/>
    <dataValidation type="whole" imeMode="off" allowBlank="1" showInputMessage="1" showErrorMessage="1" promptTitle="プログラム購入部数" prompt="プログラム購入部数を入力して下さい。_x000a_（１冊１，０００円）" sqref="L43:N43" xr:uid="{BDDBC1B9-08AC-4EBE-A69D-A6467CE0661F}">
      <formula1>0</formula1>
      <formula2>1000</formula2>
    </dataValidation>
    <dataValidation type="whole" imeMode="off" allowBlank="1" showInputMessage="1" showErrorMessage="1" promptTitle="撮影許可証" prompt="撮影許可証の購入枚数を入力して下さい。_x000a_（１枚２００円）" sqref="L44:N44" xr:uid="{96D9508F-F9B0-4BBB-9105-DDC91A7525A7}">
      <formula1>0</formula1>
      <formula2>1000</formula2>
    </dataValidation>
    <dataValidation imeMode="on" allowBlank="1" showInputMessage="1" showErrorMessage="1" promptTitle="チーム名" prompt="チーム名式名称を入力してください。" sqref="C6:W6" xr:uid="{A53E130F-267A-48D7-A5A6-6C90E826C344}"/>
    <dataValidation type="whole" imeMode="off" allowBlank="1" showErrorMessage="1" promptTitle="撮影許可証" prompt="撮影許可証の購入枚数を入力して下さい。_x000a_（１枚２００円）" sqref="L40:N40" xr:uid="{D76C4BBF-DBF7-41BE-BDB8-55DA590A0059}">
      <formula1>0</formula1>
      <formula2>1000</formula2>
    </dataValidation>
    <dataValidation type="list" allowBlank="1" showInputMessage="1" showErrorMessage="1" promptTitle="駐車場希望調査" prompt="駐車場の利用について選択をしてください。_x000a_各チーム1台のみ。_x000a_" sqref="H118:I118" xr:uid="{E6B394E8-1A0A-4646-97D9-A00AB9FE78B6}">
      <formula1>"マイクロバス,自家用車,利用しない"</formula1>
    </dataValidation>
    <dataValidation type="list" allowBlank="1" showInputMessage="1" showErrorMessage="1" promptTitle="来場方法調査" prompt="来場方法を選択してください。" sqref="J118:P118" xr:uid="{2C2CC1DD-F6F2-48AA-82C7-BF7A22C16AB9}">
      <formula1>"公共交通機関,マイクロバス,自家用車"</formula1>
    </dataValidation>
    <dataValidation allowBlank="1" showInputMessage="1" showErrorMessage="1" promptTitle="台数確認" prompt="マイクロバス、自家用車を選択したチームは_x000a_台数を入力してください。" sqref="R118:T118" xr:uid="{AA5CE547-82DA-40F7-9EC0-3E1C5A8C2AB7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AI4" sqref="AI4"/>
    </sheetView>
  </sheetViews>
  <sheetFormatPr defaultRowHeight="12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08" customFormat="1">
      <c r="A1" s="108" t="s">
        <v>127</v>
      </c>
      <c r="B1" s="108" t="s">
        <v>128</v>
      </c>
      <c r="C1" s="108" t="s">
        <v>129</v>
      </c>
      <c r="D1" s="108" t="s">
        <v>130</v>
      </c>
      <c r="E1" s="108" t="s">
        <v>131</v>
      </c>
      <c r="F1" s="108" t="s">
        <v>132</v>
      </c>
      <c r="G1" s="108" t="s">
        <v>133</v>
      </c>
      <c r="H1" s="108" t="s">
        <v>134</v>
      </c>
      <c r="I1" s="108" t="s">
        <v>135</v>
      </c>
      <c r="J1" s="108" t="s">
        <v>136</v>
      </c>
      <c r="K1" s="108" t="s">
        <v>137</v>
      </c>
      <c r="L1" s="108" t="s">
        <v>138</v>
      </c>
      <c r="M1" s="108" t="s">
        <v>139</v>
      </c>
    </row>
    <row r="2" spans="1:13">
      <c r="A2" s="26" t="str">
        <f>IF(リレーオーダー用紙!B7="","",9)</f>
        <v/>
      </c>
      <c r="B2" s="26" t="str">
        <f>IF(A2="","",申込書!$C$4&amp;リレーオーダー用紙!BD7)</f>
        <v/>
      </c>
      <c r="C2" s="26" t="str">
        <f>IF(A2="","",団体!$E$3)</f>
        <v/>
      </c>
      <c r="D2" s="110" t="str">
        <f>IF(A2="","",8)</f>
        <v/>
      </c>
      <c r="E2" s="26" t="str">
        <f>IF(A2="","",リレーオーダー用紙!AX7)</f>
        <v/>
      </c>
      <c r="F2" s="110" t="str">
        <f>IF(A2="","",団体!$B$3)</f>
        <v/>
      </c>
      <c r="G2" s="26" t="str">
        <f>IF(A2="","",リレーオーダー用紙!BC7)</f>
        <v/>
      </c>
      <c r="H2" s="26" t="str">
        <f>IF(A2="","",7)</f>
        <v/>
      </c>
      <c r="I2" s="26" t="str">
        <f>IF(A2="","",100)</f>
        <v/>
      </c>
      <c r="J2" s="26" t="str">
        <f>リレーオーダー用紙!AT7</f>
        <v/>
      </c>
      <c r="K2" s="26" t="str">
        <f>リレーオーダー用紙!AU7</f>
        <v/>
      </c>
      <c r="L2" s="26" t="str">
        <f>リレーオーダー用紙!AV7</f>
        <v/>
      </c>
      <c r="M2" s="26" t="str">
        <f>リレーオーダー用紙!AW7</f>
        <v/>
      </c>
    </row>
    <row r="3" spans="1:13">
      <c r="A3" t="str">
        <f>IF(リレーオーダー用紙!B8="","",9)</f>
        <v/>
      </c>
      <c r="B3" t="str">
        <f>IF(A3="","",申込書!$C$4&amp;リレーオーダー用紙!BD8)</f>
        <v/>
      </c>
      <c r="C3" t="str">
        <f>IF(A3="","",団体!$E$3)</f>
        <v/>
      </c>
      <c r="D3" s="46" t="str">
        <f t="shared" ref="D3:D7" si="0">IF(A3="","",8)</f>
        <v/>
      </c>
      <c r="E3" t="str">
        <f>IF(A3="","",リレーオーダー用紙!AX8)</f>
        <v/>
      </c>
      <c r="F3" s="46" t="str">
        <f>IF(A3="","",団体!$B$3)</f>
        <v/>
      </c>
      <c r="G3" t="str">
        <f>IF(A3="","",リレーオーダー用紙!BC8)</f>
        <v/>
      </c>
      <c r="H3" t="str">
        <f t="shared" ref="H3:H25" si="1">IF(A3="","",7)</f>
        <v/>
      </c>
      <c r="I3" t="str">
        <f>IF(A3="","",100)</f>
        <v/>
      </c>
      <c r="J3" t="str">
        <f>リレーオーダー用紙!AT8</f>
        <v/>
      </c>
      <c r="K3" t="str">
        <f>リレーオーダー用紙!AU8</f>
        <v/>
      </c>
      <c r="L3" t="str">
        <f>リレーオーダー用紙!AV8</f>
        <v/>
      </c>
      <c r="M3" t="str">
        <f>リレーオーダー用紙!AW8</f>
        <v/>
      </c>
    </row>
    <row r="4" spans="1:13">
      <c r="A4" t="str">
        <f>IF(リレーオーダー用紙!B9="","",9)</f>
        <v/>
      </c>
      <c r="B4" t="str">
        <f>IF(A4="","",申込書!$C$4&amp;リレーオーダー用紙!BD9)</f>
        <v/>
      </c>
      <c r="C4" t="str">
        <f>IF(A4="","",団体!$E$3)</f>
        <v/>
      </c>
      <c r="D4" s="46" t="str">
        <f t="shared" si="0"/>
        <v/>
      </c>
      <c r="E4" t="str">
        <f>IF(A4="","",リレーオーダー用紙!AX9)</f>
        <v/>
      </c>
      <c r="F4" s="46" t="str">
        <f>IF(A4="","",団体!$B$3)</f>
        <v/>
      </c>
      <c r="G4" t="str">
        <f>IF(A4="","",リレーオーダー用紙!BC9)</f>
        <v/>
      </c>
      <c r="H4" t="str">
        <f t="shared" si="1"/>
        <v/>
      </c>
      <c r="I4" t="str">
        <f t="shared" ref="I4:I6" si="2">IF(A4="","",100)</f>
        <v/>
      </c>
      <c r="J4" t="str">
        <f>リレーオーダー用紙!AT9</f>
        <v/>
      </c>
      <c r="K4" t="str">
        <f>リレーオーダー用紙!AU9</f>
        <v/>
      </c>
      <c r="L4" t="str">
        <f>リレーオーダー用紙!AV9</f>
        <v/>
      </c>
      <c r="M4" t="str">
        <f>リレーオーダー用紙!AW9</f>
        <v/>
      </c>
    </row>
    <row r="5" spans="1:13">
      <c r="A5" t="str">
        <f>IF(リレーオーダー用紙!B10="","",9)</f>
        <v/>
      </c>
      <c r="B5" t="str">
        <f>IF(A5="","",申込書!$C$4&amp;リレーオーダー用紙!BD10)</f>
        <v/>
      </c>
      <c r="C5" t="str">
        <f>IF(A5="","",団体!$E$3)</f>
        <v/>
      </c>
      <c r="D5" s="46" t="str">
        <f t="shared" si="0"/>
        <v/>
      </c>
      <c r="E5" t="str">
        <f>IF(A5="","",リレーオーダー用紙!AX10)</f>
        <v/>
      </c>
      <c r="F5" s="46" t="str">
        <f>IF(A5="","",団体!$B$3)</f>
        <v/>
      </c>
      <c r="G5" t="str">
        <f>IF(A5="","",リレーオーダー用紙!BC10)</f>
        <v/>
      </c>
      <c r="H5" t="str">
        <f t="shared" si="1"/>
        <v/>
      </c>
      <c r="I5" t="str">
        <f t="shared" si="2"/>
        <v/>
      </c>
      <c r="J5" t="str">
        <f>リレーオーダー用紙!AT10</f>
        <v/>
      </c>
      <c r="K5" t="str">
        <f>リレーオーダー用紙!AU10</f>
        <v/>
      </c>
      <c r="L5" t="str">
        <f>リレーオーダー用紙!AV10</f>
        <v/>
      </c>
      <c r="M5" t="str">
        <f>リレーオーダー用紙!AW10</f>
        <v/>
      </c>
    </row>
    <row r="6" spans="1:13">
      <c r="A6" t="str">
        <f>IF(リレーオーダー用紙!B11="","",9)</f>
        <v/>
      </c>
      <c r="B6" t="str">
        <f>IF(A6="","",申込書!$C$4&amp;リレーオーダー用紙!BD11)</f>
        <v/>
      </c>
      <c r="C6" t="str">
        <f>IF(A6="","",団体!$E$3)</f>
        <v/>
      </c>
      <c r="D6" s="46" t="str">
        <f t="shared" si="0"/>
        <v/>
      </c>
      <c r="E6" t="str">
        <f>IF(A6="","",リレーオーダー用紙!AX11)</f>
        <v/>
      </c>
      <c r="F6" s="46" t="str">
        <f>IF(A6="","",団体!$B$3)</f>
        <v/>
      </c>
      <c r="G6" t="str">
        <f>IF(A6="","",リレーオーダー用紙!BC11)</f>
        <v/>
      </c>
      <c r="H6" t="str">
        <f t="shared" si="1"/>
        <v/>
      </c>
      <c r="I6" t="str">
        <f t="shared" si="2"/>
        <v/>
      </c>
      <c r="J6" t="str">
        <f>リレーオーダー用紙!AT11</f>
        <v/>
      </c>
      <c r="K6" t="str">
        <f>リレーオーダー用紙!AU11</f>
        <v/>
      </c>
      <c r="L6" t="str">
        <f>リレーオーダー用紙!AV11</f>
        <v/>
      </c>
      <c r="M6" t="str">
        <f>リレーオーダー用紙!AW11</f>
        <v/>
      </c>
    </row>
    <row r="7" spans="1:13">
      <c r="A7" s="105" t="str">
        <f>IF(リレーオーダー用紙!B12="","",9)</f>
        <v/>
      </c>
      <c r="B7" s="105" t="str">
        <f>IF(A7="","",申込書!$C$4&amp;リレーオーダー用紙!BD12)</f>
        <v/>
      </c>
      <c r="C7" s="105" t="str">
        <f>IF(A7="","",団体!$E$3)</f>
        <v/>
      </c>
      <c r="D7" s="109" t="str">
        <f t="shared" si="0"/>
        <v/>
      </c>
      <c r="E7" s="105" t="str">
        <f>IF(A7="","",リレーオーダー用紙!AX12)</f>
        <v/>
      </c>
      <c r="F7" s="109" t="str">
        <f>IF(A7="","",団体!$B$3)</f>
        <v/>
      </c>
      <c r="G7" s="105" t="str">
        <f>IF(A7="","",リレーオーダー用紙!BC12)</f>
        <v/>
      </c>
      <c r="H7" s="105" t="str">
        <f t="shared" si="1"/>
        <v/>
      </c>
      <c r="I7" s="105" t="str">
        <f>IF(A7="","",100)</f>
        <v/>
      </c>
      <c r="J7" s="105" t="str">
        <f>リレーオーダー用紙!AT12</f>
        <v/>
      </c>
      <c r="K7" s="105" t="str">
        <f>リレーオーダー用紙!AU12</f>
        <v/>
      </c>
      <c r="L7" s="105" t="str">
        <f>リレーオーダー用紙!AV12</f>
        <v/>
      </c>
      <c r="M7" s="105" t="str">
        <f>リレーオーダー用紙!AW12</f>
        <v/>
      </c>
    </row>
    <row r="8" spans="1:13">
      <c r="D8" s="46"/>
      <c r="F8" s="46"/>
      <c r="H8" t="str">
        <f t="shared" si="1"/>
        <v/>
      </c>
      <c r="I8" t="str">
        <f t="shared" ref="I8:I31" si="3">IF(A8="","",200)</f>
        <v/>
      </c>
    </row>
    <row r="9" spans="1:13">
      <c r="A9" t="str">
        <f>IF(リレーオーダー用紙!B14="","",0)</f>
        <v/>
      </c>
      <c r="D9" s="46"/>
      <c r="F9" s="46"/>
      <c r="H9" t="str">
        <f t="shared" si="1"/>
        <v/>
      </c>
      <c r="I9" t="str">
        <f t="shared" si="3"/>
        <v/>
      </c>
    </row>
    <row r="10" spans="1:13">
      <c r="A10" s="26" t="str">
        <f>IF(リレーオーダー用紙!B15="","",9)</f>
        <v/>
      </c>
      <c r="B10" s="26" t="str">
        <f>IF(A10="","",申込書!$C$4&amp;リレーオーダー用紙!BD15)</f>
        <v/>
      </c>
      <c r="C10" s="26" t="str">
        <f>IF(A10="","",団体!$E$3)</f>
        <v/>
      </c>
      <c r="D10" s="110" t="str">
        <f>IF(A10="","",8)</f>
        <v/>
      </c>
      <c r="E10" s="26" t="str">
        <f>IF(A10="","",リレーオーダー用紙!AX15)</f>
        <v/>
      </c>
      <c r="F10" s="110" t="str">
        <f>IF(A10="","",団体!$B$3)</f>
        <v/>
      </c>
      <c r="G10" s="26" t="str">
        <f>IF(A10="","",リレーオーダー用紙!BC15)</f>
        <v/>
      </c>
      <c r="H10" s="26" t="str">
        <f>IF(A10="","",6)</f>
        <v/>
      </c>
      <c r="I10" s="26" t="str">
        <f>IF(A10="","",100)</f>
        <v/>
      </c>
      <c r="J10" s="26" t="str">
        <f>リレーオーダー用紙!AT15</f>
        <v/>
      </c>
      <c r="K10" s="26" t="str">
        <f>リレーオーダー用紙!AU15</f>
        <v/>
      </c>
      <c r="L10" s="26" t="str">
        <f>リレーオーダー用紙!AV15</f>
        <v/>
      </c>
      <c r="M10" s="26" t="str">
        <f>リレーオーダー用紙!AW15</f>
        <v/>
      </c>
    </row>
    <row r="11" spans="1:13">
      <c r="A11" t="str">
        <f>IF(リレーオーダー用紙!B16="","",9)</f>
        <v/>
      </c>
      <c r="B11" t="str">
        <f>IF(A11="","",申込書!$C$4&amp;リレーオーダー用紙!BD16)</f>
        <v/>
      </c>
      <c r="C11" t="str">
        <f>IF(A11="","",団体!$E$3)</f>
        <v/>
      </c>
      <c r="D11" s="46" t="str">
        <f>IF(A11="","",8)</f>
        <v/>
      </c>
      <c r="E11" t="str">
        <f>IF(A11="","",リレーオーダー用紙!AX16)</f>
        <v/>
      </c>
      <c r="F11" s="46" t="str">
        <f>IF(A11="","",団体!$B$3)</f>
        <v/>
      </c>
      <c r="G11" t="str">
        <f>IF(A11="","",リレーオーダー用紙!BC16)</f>
        <v/>
      </c>
      <c r="H11" t="str">
        <f t="shared" ref="H11:H15" si="4">IF(A11="","",6)</f>
        <v/>
      </c>
      <c r="I11" t="str">
        <f>IF(A11="","",100)</f>
        <v/>
      </c>
      <c r="J11" t="str">
        <f>リレーオーダー用紙!AT16</f>
        <v/>
      </c>
      <c r="K11" t="str">
        <f>リレーオーダー用紙!AU16</f>
        <v/>
      </c>
      <c r="L11" t="str">
        <f>リレーオーダー用紙!AV16</f>
        <v/>
      </c>
      <c r="M11" t="str">
        <f>リレーオーダー用紙!AW16</f>
        <v/>
      </c>
    </row>
    <row r="12" spans="1:13">
      <c r="A12" t="str">
        <f>IF(リレーオーダー用紙!B17="","",9)</f>
        <v/>
      </c>
      <c r="B12" t="str">
        <f>IF(A12="","",申込書!$C$4&amp;リレーオーダー用紙!BD17)</f>
        <v/>
      </c>
      <c r="C12" t="str">
        <f>IF(A12="","",団体!$E$3)</f>
        <v/>
      </c>
      <c r="D12" s="46" t="str">
        <f t="shared" ref="D12:D15" si="5">IF(A12="","",8)</f>
        <v/>
      </c>
      <c r="E12" t="str">
        <f>IF(A12="","",リレーオーダー用紙!AX17)</f>
        <v/>
      </c>
      <c r="F12" s="46" t="str">
        <f>IF(A12="","",団体!$B$3)</f>
        <v/>
      </c>
      <c r="G12" t="str">
        <f>IF(A12="","",リレーオーダー用紙!BC17)</f>
        <v/>
      </c>
      <c r="H12" t="str">
        <f t="shared" si="4"/>
        <v/>
      </c>
      <c r="I12" t="str">
        <f t="shared" ref="I12:I14" si="6">IF(A12="","",100)</f>
        <v/>
      </c>
      <c r="J12" t="str">
        <f>リレーオーダー用紙!AT17</f>
        <v/>
      </c>
      <c r="K12" t="str">
        <f>リレーオーダー用紙!AU17</f>
        <v/>
      </c>
      <c r="L12" t="str">
        <f>リレーオーダー用紙!AV17</f>
        <v/>
      </c>
      <c r="M12" t="str">
        <f>リレーオーダー用紙!AW17</f>
        <v/>
      </c>
    </row>
    <row r="13" spans="1:13">
      <c r="A13" t="str">
        <f>IF(リレーオーダー用紙!B18="","",9)</f>
        <v/>
      </c>
      <c r="B13" t="str">
        <f>IF(A13="","",申込書!$C$4&amp;リレーオーダー用紙!BD18)</f>
        <v/>
      </c>
      <c r="C13" t="str">
        <f>IF(A13="","",団体!$E$3)</f>
        <v/>
      </c>
      <c r="D13" s="46" t="str">
        <f t="shared" si="5"/>
        <v/>
      </c>
      <c r="E13" t="str">
        <f>IF(A13="","",リレーオーダー用紙!AX18)</f>
        <v/>
      </c>
      <c r="F13" s="46" t="str">
        <f>IF(A13="","",団体!$B$3)</f>
        <v/>
      </c>
      <c r="G13" t="str">
        <f>IF(A13="","",リレーオーダー用紙!BC18)</f>
        <v/>
      </c>
      <c r="H13" t="str">
        <f t="shared" si="4"/>
        <v/>
      </c>
      <c r="I13" t="str">
        <f t="shared" si="6"/>
        <v/>
      </c>
      <c r="J13" t="str">
        <f>リレーオーダー用紙!AT18</f>
        <v/>
      </c>
      <c r="K13" t="str">
        <f>リレーオーダー用紙!AU18</f>
        <v/>
      </c>
      <c r="L13" t="str">
        <f>リレーオーダー用紙!AV18</f>
        <v/>
      </c>
      <c r="M13" t="str">
        <f>リレーオーダー用紙!AW18</f>
        <v/>
      </c>
    </row>
    <row r="14" spans="1:13">
      <c r="A14" t="str">
        <f>IF(リレーオーダー用紙!B19="","",9)</f>
        <v/>
      </c>
      <c r="B14" t="str">
        <f>IF(A14="","",申込書!$C$4&amp;リレーオーダー用紙!BD19)</f>
        <v/>
      </c>
      <c r="C14" t="str">
        <f>IF(A14="","",団体!$E$3)</f>
        <v/>
      </c>
      <c r="D14" s="46" t="str">
        <f t="shared" si="5"/>
        <v/>
      </c>
      <c r="E14" t="str">
        <f>IF(A14="","",リレーオーダー用紙!AX19)</f>
        <v/>
      </c>
      <c r="F14" s="46" t="str">
        <f>IF(A14="","",団体!$B$3)</f>
        <v/>
      </c>
      <c r="G14" t="str">
        <f>IF(A14="","",リレーオーダー用紙!BC19)</f>
        <v/>
      </c>
      <c r="H14" t="str">
        <f t="shared" si="4"/>
        <v/>
      </c>
      <c r="I14" t="str">
        <f t="shared" si="6"/>
        <v/>
      </c>
      <c r="J14" t="str">
        <f>リレーオーダー用紙!AT19</f>
        <v/>
      </c>
      <c r="K14" t="str">
        <f>リレーオーダー用紙!AU19</f>
        <v/>
      </c>
      <c r="L14" t="str">
        <f>リレーオーダー用紙!AV19</f>
        <v/>
      </c>
      <c r="M14" t="str">
        <f>リレーオーダー用紙!AW19</f>
        <v/>
      </c>
    </row>
    <row r="15" spans="1:13">
      <c r="A15" s="105" t="str">
        <f>IF(リレーオーダー用紙!B20="","",9)</f>
        <v/>
      </c>
      <c r="B15" s="105" t="str">
        <f>IF(A15="","",申込書!$C$4&amp;リレーオーダー用紙!BD20)</f>
        <v/>
      </c>
      <c r="C15" s="105" t="str">
        <f>IF(A15="","",団体!$E$3)</f>
        <v/>
      </c>
      <c r="D15" s="109" t="str">
        <f t="shared" si="5"/>
        <v/>
      </c>
      <c r="E15" s="105" t="str">
        <f>IF(A15="","",リレーオーダー用紙!AX20)</f>
        <v/>
      </c>
      <c r="F15" s="109" t="str">
        <f>IF(A15="","",団体!$B$3)</f>
        <v/>
      </c>
      <c r="G15" s="105" t="str">
        <f>IF(A15="","",リレーオーダー用紙!BC20)</f>
        <v/>
      </c>
      <c r="H15" s="105" t="str">
        <f t="shared" si="4"/>
        <v/>
      </c>
      <c r="I15" s="105" t="str">
        <f>IF(A15="","",100)</f>
        <v/>
      </c>
      <c r="J15" s="105" t="str">
        <f>リレーオーダー用紙!AT20</f>
        <v/>
      </c>
      <c r="K15" s="105" t="str">
        <f>リレーオーダー用紙!AU20</f>
        <v/>
      </c>
      <c r="L15" s="105" t="str">
        <f>リレーオーダー用紙!AV20</f>
        <v/>
      </c>
      <c r="M15" s="105" t="str">
        <f>リレーオーダー用紙!AW20</f>
        <v/>
      </c>
    </row>
    <row r="16" spans="1:13">
      <c r="D16" s="46"/>
      <c r="F16" s="46"/>
      <c r="H16" t="str">
        <f t="shared" si="1"/>
        <v/>
      </c>
      <c r="I16" t="str">
        <f t="shared" si="3"/>
        <v/>
      </c>
    </row>
    <row r="17" spans="1:13">
      <c r="D17" s="46"/>
      <c r="F17" s="46"/>
      <c r="H17" t="str">
        <f t="shared" si="1"/>
        <v/>
      </c>
      <c r="I17" t="str">
        <f t="shared" si="3"/>
        <v/>
      </c>
    </row>
    <row r="18" spans="1:13">
      <c r="A18" s="26" t="str">
        <f>IF(リレーオーダー用紙!B23="","",5)</f>
        <v/>
      </c>
      <c r="B18" s="26" t="str">
        <f>IF(A18="","",申込書!$C$4&amp;リレーオーダー用紙!BD23)</f>
        <v/>
      </c>
      <c r="C18" s="26" t="str">
        <f>IF(A18="","",団体!$E$3)</f>
        <v/>
      </c>
      <c r="D18" s="110" t="str">
        <f t="shared" ref="D18:D31" si="7">IF(A18="","",5)</f>
        <v/>
      </c>
      <c r="E18" s="26" t="str">
        <f>IF(A18="","",リレーオーダー用紙!AX23)</f>
        <v/>
      </c>
      <c r="F18" s="110" t="str">
        <f>IF(A18="","",団体!$B$3)</f>
        <v/>
      </c>
      <c r="G18" s="26" t="str">
        <f>IF(A18="","",リレーオーダー用紙!BC23)</f>
        <v/>
      </c>
      <c r="H18" s="26" t="str">
        <f t="shared" si="1"/>
        <v/>
      </c>
      <c r="I18" s="26" t="str">
        <f t="shared" si="3"/>
        <v/>
      </c>
      <c r="J18" s="26" t="str">
        <f>リレーオーダー用紙!AT23</f>
        <v/>
      </c>
      <c r="K18" s="26" t="str">
        <f>リレーオーダー用紙!AU23</f>
        <v/>
      </c>
      <c r="L18" s="26" t="str">
        <f>リレーオーダー用紙!AV23</f>
        <v/>
      </c>
      <c r="M18" s="26" t="str">
        <f>リレーオーダー用紙!AW23</f>
        <v/>
      </c>
    </row>
    <row r="19" spans="1:13">
      <c r="A19" t="str">
        <f>IF(リレーオーダー用紙!B24="","",5)</f>
        <v/>
      </c>
      <c r="B19" t="str">
        <f>IF(A19="","",申込書!$C$4&amp;リレーオーダー用紙!BD24)</f>
        <v/>
      </c>
      <c r="C19" t="str">
        <f>IF(A19="","",団体!$E$3)</f>
        <v/>
      </c>
      <c r="D19" s="46" t="str">
        <f t="shared" si="7"/>
        <v/>
      </c>
      <c r="E19" t="str">
        <f>IF(A19="","",リレーオーダー用紙!AX24)</f>
        <v/>
      </c>
      <c r="F19" s="46" t="str">
        <f>IF(A19="","",団体!$B$3)</f>
        <v/>
      </c>
      <c r="G19" t="str">
        <f>IF(A19="","",リレーオーダー用紙!BC24)</f>
        <v/>
      </c>
      <c r="H19" t="str">
        <f t="shared" si="1"/>
        <v/>
      </c>
      <c r="I19" t="str">
        <f t="shared" si="3"/>
        <v/>
      </c>
      <c r="J19" t="str">
        <f>リレーオーダー用紙!AT24</f>
        <v/>
      </c>
      <c r="K19" t="str">
        <f>リレーオーダー用紙!AU24</f>
        <v/>
      </c>
      <c r="L19" t="str">
        <f>リレーオーダー用紙!AV24</f>
        <v/>
      </c>
      <c r="M19" t="str">
        <f>リレーオーダー用紙!AW24</f>
        <v/>
      </c>
    </row>
    <row r="20" spans="1:13">
      <c r="A20" t="str">
        <f>IF(リレーオーダー用紙!B25="","",5)</f>
        <v/>
      </c>
      <c r="B20" t="str">
        <f>IF(A20="","",申込書!$C$4&amp;リレーオーダー用紙!BD25)</f>
        <v/>
      </c>
      <c r="C20" t="str">
        <f>IF(A20="","",団体!$E$3)</f>
        <v/>
      </c>
      <c r="D20" s="46" t="str">
        <f t="shared" si="7"/>
        <v/>
      </c>
      <c r="E20" t="str">
        <f>IF(A20="","",リレーオーダー用紙!AX25)</f>
        <v/>
      </c>
      <c r="F20" s="46" t="str">
        <f>IF(A20="","",団体!$B$3)</f>
        <v/>
      </c>
      <c r="G20" t="str">
        <f>IF(A20="","",リレーオーダー用紙!BC25)</f>
        <v/>
      </c>
      <c r="H20" t="str">
        <f t="shared" si="1"/>
        <v/>
      </c>
      <c r="I20" t="str">
        <f t="shared" si="3"/>
        <v/>
      </c>
      <c r="J20" t="str">
        <f>リレーオーダー用紙!AT25</f>
        <v/>
      </c>
      <c r="K20" t="str">
        <f>リレーオーダー用紙!AU25</f>
        <v/>
      </c>
      <c r="L20" t="str">
        <f>リレーオーダー用紙!AV25</f>
        <v/>
      </c>
      <c r="M20" t="str">
        <f>リレーオーダー用紙!AW25</f>
        <v/>
      </c>
    </row>
    <row r="21" spans="1:13">
      <c r="A21" t="str">
        <f>IF(リレーオーダー用紙!B26="","",5)</f>
        <v/>
      </c>
      <c r="B21" t="str">
        <f>IF(A21="","",申込書!$C$4&amp;リレーオーダー用紙!BD26)</f>
        <v/>
      </c>
      <c r="C21" t="str">
        <f>IF(A21="","",団体!$E$3)</f>
        <v/>
      </c>
      <c r="D21" s="46" t="str">
        <f t="shared" si="7"/>
        <v/>
      </c>
      <c r="E21" t="str">
        <f>IF(A21="","",リレーオーダー用紙!AX26)</f>
        <v/>
      </c>
      <c r="F21" s="46" t="str">
        <f>IF(A21="","",団体!$B$3)</f>
        <v/>
      </c>
      <c r="G21" t="str">
        <f>IF(A21="","",リレーオーダー用紙!BC26)</f>
        <v/>
      </c>
      <c r="H21" t="str">
        <f t="shared" si="1"/>
        <v/>
      </c>
      <c r="I21" t="str">
        <f t="shared" si="3"/>
        <v/>
      </c>
      <c r="J21" t="str">
        <f>リレーオーダー用紙!AT26</f>
        <v/>
      </c>
      <c r="K21" t="str">
        <f>リレーオーダー用紙!AU26</f>
        <v/>
      </c>
      <c r="L21" t="str">
        <f>リレーオーダー用紙!AV26</f>
        <v/>
      </c>
      <c r="M21" t="str">
        <f>リレーオーダー用紙!AW26</f>
        <v/>
      </c>
    </row>
    <row r="22" spans="1:13">
      <c r="A22" t="str">
        <f>IF(リレーオーダー用紙!B27="","",5)</f>
        <v/>
      </c>
      <c r="B22" t="str">
        <f>IF(A22="","",申込書!$C$4&amp;リレーオーダー用紙!BD27)</f>
        <v/>
      </c>
      <c r="C22" t="str">
        <f>IF(A22="","",団体!$E$3)</f>
        <v/>
      </c>
      <c r="D22" s="46" t="str">
        <f t="shared" si="7"/>
        <v/>
      </c>
      <c r="E22" t="str">
        <f>IF(A22="","",リレーオーダー用紙!AX27)</f>
        <v/>
      </c>
      <c r="F22" s="46" t="str">
        <f>IF(A22="","",団体!$B$3)</f>
        <v/>
      </c>
      <c r="G22" t="str">
        <f>IF(A22="","",リレーオーダー用紙!BC27)</f>
        <v/>
      </c>
      <c r="H22" t="str">
        <f t="shared" si="1"/>
        <v/>
      </c>
      <c r="I22" t="str">
        <f t="shared" si="3"/>
        <v/>
      </c>
      <c r="J22" t="str">
        <f>リレーオーダー用紙!AT27</f>
        <v/>
      </c>
      <c r="K22" t="str">
        <f>リレーオーダー用紙!AU27</f>
        <v/>
      </c>
      <c r="L22" t="str">
        <f>リレーオーダー用紙!AV27</f>
        <v/>
      </c>
      <c r="M22" t="str">
        <f>リレーオーダー用紙!AW27</f>
        <v/>
      </c>
    </row>
    <row r="23" spans="1:13">
      <c r="A23" s="105" t="str">
        <f>IF(リレーオーダー用紙!B28="","",5)</f>
        <v/>
      </c>
      <c r="B23" s="105" t="str">
        <f>IF(A23="","",申込書!$C$4&amp;リレーオーダー用紙!BD28)</f>
        <v/>
      </c>
      <c r="C23" s="105" t="str">
        <f>IF(A23="","",団体!$E$3)</f>
        <v/>
      </c>
      <c r="D23" s="109" t="str">
        <f t="shared" si="7"/>
        <v/>
      </c>
      <c r="E23" s="105" t="str">
        <f>IF(A23="","",リレーオーダー用紙!AX28)</f>
        <v/>
      </c>
      <c r="F23" s="109" t="str">
        <f>IF(A23="","",団体!$B$3)</f>
        <v/>
      </c>
      <c r="G23" s="105" t="str">
        <f>IF(A23="","",リレーオーダー用紙!BC28)</f>
        <v/>
      </c>
      <c r="H23" s="105" t="str">
        <f t="shared" si="1"/>
        <v/>
      </c>
      <c r="I23" s="105" t="str">
        <f t="shared" si="3"/>
        <v/>
      </c>
      <c r="J23" s="105" t="str">
        <f>リレーオーダー用紙!AT28</f>
        <v/>
      </c>
      <c r="K23" s="105" t="str">
        <f>リレーオーダー用紙!AU28</f>
        <v/>
      </c>
      <c r="L23" s="105" t="str">
        <f>リレーオーダー用紙!AV28</f>
        <v/>
      </c>
      <c r="M23" s="105" t="str">
        <f>リレーオーダー用紙!AW28</f>
        <v/>
      </c>
    </row>
    <row r="24" spans="1:13">
      <c r="D24" s="46"/>
      <c r="F24" s="46"/>
      <c r="H24" t="str">
        <f t="shared" si="1"/>
        <v/>
      </c>
      <c r="I24" t="str">
        <f t="shared" si="3"/>
        <v/>
      </c>
    </row>
    <row r="25" spans="1:13">
      <c r="D25" s="46"/>
      <c r="F25" s="46"/>
      <c r="H25" t="str">
        <f t="shared" si="1"/>
        <v/>
      </c>
      <c r="I25" t="str">
        <f t="shared" si="3"/>
        <v/>
      </c>
    </row>
    <row r="26" spans="1:13">
      <c r="A26" s="26" t="str">
        <f>IF(リレーオーダー用紙!B31="","",5)</f>
        <v/>
      </c>
      <c r="B26" s="26" t="str">
        <f>IF(A26="","",申込書!$C$4&amp;リレーオーダー用紙!BD31)</f>
        <v/>
      </c>
      <c r="C26" s="26" t="str">
        <f>IF(A26="","",団体!$E$3)</f>
        <v/>
      </c>
      <c r="D26" s="110" t="str">
        <f t="shared" si="7"/>
        <v/>
      </c>
      <c r="E26" s="26" t="str">
        <f>IF(A26="","",リレーオーダー用紙!AX31)</f>
        <v/>
      </c>
      <c r="F26" s="110" t="str">
        <f>IF(A26="","",団体!$B$3)</f>
        <v/>
      </c>
      <c r="G26" s="26" t="str">
        <f>IF(A26="","",リレーオーダー用紙!BC31)</f>
        <v/>
      </c>
      <c r="H26" s="26" t="str">
        <f>IF(A26="","",6)</f>
        <v/>
      </c>
      <c r="I26" s="26" t="str">
        <f t="shared" si="3"/>
        <v/>
      </c>
      <c r="J26" s="26" t="str">
        <f>リレーオーダー用紙!AT31</f>
        <v/>
      </c>
      <c r="K26" s="26" t="str">
        <f>リレーオーダー用紙!AU31</f>
        <v/>
      </c>
      <c r="L26" s="26" t="str">
        <f>リレーオーダー用紙!AV31</f>
        <v/>
      </c>
      <c r="M26" s="26" t="str">
        <f>リレーオーダー用紙!AW31</f>
        <v/>
      </c>
    </row>
    <row r="27" spans="1:13">
      <c r="A27" t="str">
        <f>IF(リレーオーダー用紙!B32="","",5)</f>
        <v/>
      </c>
      <c r="B27" t="str">
        <f>IF(A27="","",申込書!$C$4&amp;リレーオーダー用紙!BD32)</f>
        <v/>
      </c>
      <c r="C27" t="str">
        <f>IF(A27="","",団体!$E$3)</f>
        <v/>
      </c>
      <c r="D27" s="46" t="str">
        <f t="shared" si="7"/>
        <v/>
      </c>
      <c r="E27" t="str">
        <f>IF(A27="","",リレーオーダー用紙!AX32)</f>
        <v/>
      </c>
      <c r="F27" s="46" t="str">
        <f>IF(A27="","",団体!$B$3)</f>
        <v/>
      </c>
      <c r="G27" t="str">
        <f>IF(A27="","",リレーオーダー用紙!BC32)</f>
        <v/>
      </c>
      <c r="H27" t="str">
        <f t="shared" ref="H27:H31" si="8">IF(A27="","",6)</f>
        <v/>
      </c>
      <c r="I27" t="str">
        <f t="shared" si="3"/>
        <v/>
      </c>
      <c r="J27" t="str">
        <f>リレーオーダー用紙!AT32</f>
        <v/>
      </c>
      <c r="K27" t="str">
        <f>リレーオーダー用紙!AU32</f>
        <v/>
      </c>
      <c r="L27" t="str">
        <f>リレーオーダー用紙!AV32</f>
        <v/>
      </c>
      <c r="M27" t="str">
        <f>リレーオーダー用紙!AW32</f>
        <v/>
      </c>
    </row>
    <row r="28" spans="1:13">
      <c r="A28" t="str">
        <f>IF(リレーオーダー用紙!B33="","",5)</f>
        <v/>
      </c>
      <c r="B28" t="str">
        <f>IF(A28="","",申込書!$C$4&amp;リレーオーダー用紙!BD33)</f>
        <v/>
      </c>
      <c r="C28" t="str">
        <f>IF(A28="","",団体!$E$3)</f>
        <v/>
      </c>
      <c r="D28" s="46" t="str">
        <f t="shared" si="7"/>
        <v/>
      </c>
      <c r="E28" t="str">
        <f>IF(A28="","",リレーオーダー用紙!AX33)</f>
        <v/>
      </c>
      <c r="F28" s="46" t="str">
        <f>IF(A28="","",団体!$B$3)</f>
        <v/>
      </c>
      <c r="G28" t="str">
        <f>IF(A28="","",リレーオーダー用紙!BC33)</f>
        <v/>
      </c>
      <c r="H28" t="str">
        <f t="shared" si="8"/>
        <v/>
      </c>
      <c r="I28" t="str">
        <f t="shared" si="3"/>
        <v/>
      </c>
      <c r="J28" t="str">
        <f>リレーオーダー用紙!AT33</f>
        <v/>
      </c>
      <c r="K28" t="str">
        <f>リレーオーダー用紙!AU33</f>
        <v/>
      </c>
      <c r="L28" t="str">
        <f>リレーオーダー用紙!AV33</f>
        <v/>
      </c>
      <c r="M28" t="str">
        <f>リレーオーダー用紙!AW33</f>
        <v/>
      </c>
    </row>
    <row r="29" spans="1:13">
      <c r="A29" t="str">
        <f>IF(リレーオーダー用紙!B34="","",5)</f>
        <v/>
      </c>
      <c r="B29" t="str">
        <f>IF(A29="","",申込書!$C$4&amp;リレーオーダー用紙!BD34)</f>
        <v/>
      </c>
      <c r="C29" t="str">
        <f>IF(A29="","",団体!$E$3)</f>
        <v/>
      </c>
      <c r="D29" s="46" t="str">
        <f t="shared" si="7"/>
        <v/>
      </c>
      <c r="E29" t="str">
        <f>IF(A29="","",リレーオーダー用紙!AX34)</f>
        <v/>
      </c>
      <c r="F29" s="46" t="str">
        <f>IF(A29="","",団体!$B$3)</f>
        <v/>
      </c>
      <c r="G29" t="str">
        <f>IF(A29="","",リレーオーダー用紙!BC34)</f>
        <v/>
      </c>
      <c r="H29" t="str">
        <f t="shared" si="8"/>
        <v/>
      </c>
      <c r="I29" t="str">
        <f t="shared" si="3"/>
        <v/>
      </c>
      <c r="J29" t="str">
        <f>リレーオーダー用紙!AT34</f>
        <v/>
      </c>
      <c r="K29" t="str">
        <f>リレーオーダー用紙!AU34</f>
        <v/>
      </c>
      <c r="L29" t="str">
        <f>リレーオーダー用紙!AV34</f>
        <v/>
      </c>
      <c r="M29" t="str">
        <f>リレーオーダー用紙!AW34</f>
        <v/>
      </c>
    </row>
    <row r="30" spans="1:13">
      <c r="A30" t="str">
        <f>IF(リレーオーダー用紙!B35="","",5)</f>
        <v/>
      </c>
      <c r="B30" t="str">
        <f>IF(A30="","",申込書!$C$4&amp;リレーオーダー用紙!BD35)</f>
        <v/>
      </c>
      <c r="C30" t="str">
        <f>IF(A30="","",団体!$E$3)</f>
        <v/>
      </c>
      <c r="D30" s="46" t="str">
        <f t="shared" si="7"/>
        <v/>
      </c>
      <c r="E30" t="str">
        <f>IF(A30="","",リレーオーダー用紙!AX35)</f>
        <v/>
      </c>
      <c r="F30" s="46" t="str">
        <f>IF(A30="","",団体!$B$3)</f>
        <v/>
      </c>
      <c r="G30" t="str">
        <f>IF(A30="","",リレーオーダー用紙!BC35)</f>
        <v/>
      </c>
      <c r="H30" t="str">
        <f t="shared" si="8"/>
        <v/>
      </c>
      <c r="I30" t="str">
        <f t="shared" si="3"/>
        <v/>
      </c>
      <c r="J30" t="str">
        <f>リレーオーダー用紙!AT35</f>
        <v/>
      </c>
      <c r="K30" t="str">
        <f>リレーオーダー用紙!AU35</f>
        <v/>
      </c>
      <c r="L30" t="str">
        <f>リレーオーダー用紙!AV35</f>
        <v/>
      </c>
      <c r="M30" t="str">
        <f>リレーオーダー用紙!AW35</f>
        <v/>
      </c>
    </row>
    <row r="31" spans="1:13">
      <c r="A31" s="105" t="str">
        <f>IF(リレーオーダー用紙!B36="","",5)</f>
        <v/>
      </c>
      <c r="B31" s="105" t="str">
        <f>IF(A31="","",申込書!$C$4&amp;リレーオーダー用紙!BD36)</f>
        <v/>
      </c>
      <c r="C31" s="105" t="str">
        <f>IF(A31="","",団体!$E$3)</f>
        <v/>
      </c>
      <c r="D31" s="109" t="str">
        <f t="shared" si="7"/>
        <v/>
      </c>
      <c r="E31" s="105" t="str">
        <f>IF(A31="","",リレーオーダー用紙!AX36)</f>
        <v/>
      </c>
      <c r="F31" s="109" t="str">
        <f>IF(A31="","",団体!$B$3)</f>
        <v/>
      </c>
      <c r="G31" s="105" t="str">
        <f>IF(A31="","",リレーオーダー用紙!BC36)</f>
        <v/>
      </c>
      <c r="H31" s="105" t="str">
        <f t="shared" si="8"/>
        <v/>
      </c>
      <c r="I31" s="105" t="str">
        <f t="shared" si="3"/>
        <v/>
      </c>
      <c r="J31" s="105" t="str">
        <f>リレーオーダー用紙!AT36</f>
        <v/>
      </c>
      <c r="K31" s="105" t="str">
        <f>リレーオーダー用紙!AU36</f>
        <v/>
      </c>
      <c r="L31" s="105" t="str">
        <f>リレーオーダー用紙!AV36</f>
        <v/>
      </c>
      <c r="M31" s="105" t="str">
        <f>リレーオーダー用紙!AW36</f>
        <v/>
      </c>
    </row>
    <row r="32" spans="1:13">
      <c r="A32" t="str">
        <f>IF(リレーオーダー用紙!F37="","",0)</f>
        <v/>
      </c>
      <c r="B32" s="47"/>
      <c r="D32" s="46"/>
      <c r="F32" s="46"/>
    </row>
    <row r="33" spans="1:13">
      <c r="A33" s="105" t="str">
        <f>IF(リレーオーダー用紙!F38="","",0)</f>
        <v/>
      </c>
      <c r="B33" s="111"/>
      <c r="C33" s="105"/>
      <c r="D33" s="109"/>
      <c r="E33" s="105"/>
      <c r="F33" s="109"/>
      <c r="G33" s="105"/>
      <c r="H33" s="105"/>
      <c r="I33" s="105"/>
      <c r="J33" s="105"/>
      <c r="K33" s="105"/>
      <c r="L33" s="105"/>
      <c r="M33" s="105"/>
    </row>
    <row r="34" spans="1:13" hidden="1">
      <c r="A34" t="str">
        <f>IF(リレーオーダー用紙!C39="","",9)</f>
        <v/>
      </c>
      <c r="B34" s="47">
        <f>団体!$C$3</f>
        <v>0</v>
      </c>
      <c r="C34">
        <f>団体!$E$3</f>
        <v>0</v>
      </c>
      <c r="D34" s="46">
        <f>リレーオーダー用紙!AI39</f>
        <v>8</v>
      </c>
      <c r="E34" t="str">
        <f>リレーオーダー用紙!AX39</f>
        <v>999:99.99</v>
      </c>
      <c r="F34" s="46" t="e">
        <f>団体!$B$3</f>
        <v>#N/A</v>
      </c>
      <c r="G34">
        <v>0</v>
      </c>
      <c r="H34">
        <v>7</v>
      </c>
      <c r="I34">
        <v>100</v>
      </c>
      <c r="J34" t="str">
        <f>リレーオーダー用紙!AT39</f>
        <v/>
      </c>
      <c r="K34" t="str">
        <f>リレーオーダー用紙!AU39</f>
        <v/>
      </c>
      <c r="L34" t="str">
        <f>リレーオーダー用紙!AV39</f>
        <v/>
      </c>
      <c r="M34" t="str">
        <f>リレーオーダー用紙!AW39</f>
        <v/>
      </c>
    </row>
    <row r="35" spans="1:13" hidden="1">
      <c r="A35" t="str">
        <f>IF(リレーオーダー用紙!C40="","",9)</f>
        <v/>
      </c>
      <c r="B35" s="47">
        <f>団体!$C$3</f>
        <v>0</v>
      </c>
      <c r="C35">
        <f>団体!$E$3</f>
        <v>0</v>
      </c>
      <c r="D35" s="46">
        <f>リレーオーダー用紙!AI40</f>
        <v>8</v>
      </c>
      <c r="E35" t="str">
        <f>リレーオーダー用紙!AX40</f>
        <v>999:99.99</v>
      </c>
      <c r="F35" s="46" t="e">
        <f>団体!$B$3</f>
        <v>#N/A</v>
      </c>
      <c r="G35">
        <v>0</v>
      </c>
      <c r="H35">
        <v>7</v>
      </c>
      <c r="I35">
        <v>100</v>
      </c>
      <c r="J35" t="str">
        <f>リレーオーダー用紙!AT40</f>
        <v/>
      </c>
      <c r="K35" t="str">
        <f>リレーオーダー用紙!AU40</f>
        <v/>
      </c>
      <c r="L35" t="str">
        <f>リレーオーダー用紙!AV40</f>
        <v/>
      </c>
      <c r="M35" t="str">
        <f>リレーオーダー用紙!AW40</f>
        <v/>
      </c>
    </row>
    <row r="36" spans="1:13" hidden="1">
      <c r="A36" t="str">
        <f>IF(リレーオーダー用紙!C41="","",9)</f>
        <v/>
      </c>
      <c r="B36" s="47">
        <f>団体!$C$3</f>
        <v>0</v>
      </c>
      <c r="C36">
        <f>団体!$E$3</f>
        <v>0</v>
      </c>
      <c r="D36" s="46">
        <f>リレーオーダー用紙!AI41</f>
        <v>8</v>
      </c>
      <c r="E36" t="str">
        <f>リレーオーダー用紙!AX41</f>
        <v>999:99.99</v>
      </c>
      <c r="F36" s="46" t="e">
        <f>団体!$B$3</f>
        <v>#N/A</v>
      </c>
      <c r="G36">
        <v>0</v>
      </c>
      <c r="H36">
        <v>7</v>
      </c>
      <c r="I36">
        <v>100</v>
      </c>
      <c r="J36" t="str">
        <f>リレーオーダー用紙!AT41</f>
        <v/>
      </c>
      <c r="K36" t="str">
        <f>リレーオーダー用紙!AU41</f>
        <v/>
      </c>
      <c r="L36" t="str">
        <f>リレーオーダー用紙!AV41</f>
        <v/>
      </c>
      <c r="M36" t="str">
        <f>リレーオーダー用紙!AW41</f>
        <v/>
      </c>
    </row>
    <row r="37" spans="1:13" hidden="1">
      <c r="A37" t="str">
        <f>IF(リレーオーダー用紙!C42="","",9)</f>
        <v/>
      </c>
      <c r="B37" s="47">
        <f>団体!$C$3</f>
        <v>0</v>
      </c>
      <c r="C37">
        <f>団体!$E$3</f>
        <v>0</v>
      </c>
      <c r="D37" s="46">
        <f>リレーオーダー用紙!AI42</f>
        <v>8</v>
      </c>
      <c r="E37" t="str">
        <f>リレーオーダー用紙!AX42</f>
        <v>999:99.99</v>
      </c>
      <c r="F37" s="46" t="e">
        <f>団体!$B$3</f>
        <v>#N/A</v>
      </c>
      <c r="G37">
        <v>0</v>
      </c>
      <c r="H37">
        <v>7</v>
      </c>
      <c r="I37">
        <v>100</v>
      </c>
      <c r="J37" t="str">
        <f>リレーオーダー用紙!AT42</f>
        <v/>
      </c>
      <c r="K37" t="str">
        <f>リレーオーダー用紙!AU42</f>
        <v/>
      </c>
      <c r="L37" t="str">
        <f>リレーオーダー用紙!AV42</f>
        <v/>
      </c>
      <c r="M37" t="str">
        <f>リレーオーダー用紙!AW42</f>
        <v/>
      </c>
    </row>
    <row r="38" spans="1:13" hidden="1">
      <c r="A38" t="str">
        <f>IF(リレーオーダー用紙!C43="","",9)</f>
        <v/>
      </c>
      <c r="B38" s="47">
        <f>団体!$C$3</f>
        <v>0</v>
      </c>
      <c r="C38">
        <f>団体!$E$3</f>
        <v>0</v>
      </c>
      <c r="D38" s="46">
        <f>リレーオーダー用紙!AI43</f>
        <v>8</v>
      </c>
      <c r="E38" t="str">
        <f>リレーオーダー用紙!AX43</f>
        <v>999:99.99</v>
      </c>
      <c r="F38" s="46" t="e">
        <f>団体!$B$3</f>
        <v>#N/A</v>
      </c>
      <c r="G38">
        <v>0</v>
      </c>
      <c r="H38">
        <v>7</v>
      </c>
      <c r="I38">
        <v>100</v>
      </c>
      <c r="J38" t="str">
        <f>リレーオーダー用紙!AT43</f>
        <v/>
      </c>
      <c r="K38" t="str">
        <f>リレーオーダー用紙!AU43</f>
        <v/>
      </c>
      <c r="L38" t="str">
        <f>リレーオーダー用紙!AV43</f>
        <v/>
      </c>
      <c r="M38" t="str">
        <f>リレーオーダー用紙!AW43</f>
        <v/>
      </c>
    </row>
    <row r="39" spans="1:13" hidden="1">
      <c r="A39" t="str">
        <f>IF(リレーオーダー用紙!C44="","",9)</f>
        <v/>
      </c>
      <c r="B39" s="47">
        <f>団体!$C$3</f>
        <v>0</v>
      </c>
      <c r="C39">
        <f>団体!$E$3</f>
        <v>0</v>
      </c>
      <c r="D39" s="46">
        <f>リレーオーダー用紙!AI44</f>
        <v>8</v>
      </c>
      <c r="E39" t="str">
        <f>リレーオーダー用紙!AX44</f>
        <v>999:99.99</v>
      </c>
      <c r="F39" s="46" t="e">
        <f>団体!$B$3</f>
        <v>#N/A</v>
      </c>
      <c r="G39">
        <v>0</v>
      </c>
      <c r="H39">
        <v>7</v>
      </c>
      <c r="I39">
        <v>100</v>
      </c>
      <c r="J39" t="str">
        <f>リレーオーダー用紙!AT44</f>
        <v/>
      </c>
      <c r="K39" t="str">
        <f>リレーオーダー用紙!AU44</f>
        <v/>
      </c>
      <c r="L39" t="str">
        <f>リレーオーダー用紙!AV44</f>
        <v/>
      </c>
      <c r="M39" t="str">
        <f>リレーオーダー用紙!AW44</f>
        <v/>
      </c>
    </row>
    <row r="40" spans="1:13" hidden="1">
      <c r="A40" s="105" t="str">
        <f>IF(リレーオーダー用紙!C45="","",9)</f>
        <v/>
      </c>
      <c r="B40" s="111">
        <f>団体!$C$3</f>
        <v>0</v>
      </c>
      <c r="C40" s="105">
        <f>団体!$E$3</f>
        <v>0</v>
      </c>
      <c r="D40" s="109">
        <f>リレーオーダー用紙!AI45</f>
        <v>8</v>
      </c>
      <c r="E40" s="105" t="str">
        <f>リレーオーダー用紙!AX45</f>
        <v>999:99.99</v>
      </c>
      <c r="F40" s="109" t="e">
        <f>団体!$B$3</f>
        <v>#N/A</v>
      </c>
      <c r="G40" s="105">
        <v>0</v>
      </c>
      <c r="H40" s="105">
        <v>7</v>
      </c>
      <c r="I40" s="105">
        <v>100</v>
      </c>
      <c r="J40" s="105" t="str">
        <f>リレーオーダー用紙!AT45</f>
        <v/>
      </c>
      <c r="K40" s="105" t="str">
        <f>リレーオーダー用紙!AU45</f>
        <v/>
      </c>
      <c r="L40" s="105" t="str">
        <f>リレーオーダー用紙!AV45</f>
        <v/>
      </c>
      <c r="M40" s="105" t="str">
        <f>リレーオーダー用紙!AW45</f>
        <v/>
      </c>
    </row>
    <row r="41" spans="1:13" hidden="1">
      <c r="A41" t="str">
        <f>IF(リレーオーダー用紙!F46="","",9)</f>
        <v/>
      </c>
      <c r="B41" s="47"/>
      <c r="D41" s="46"/>
      <c r="F41" s="46"/>
    </row>
    <row r="42" spans="1:13" hidden="1">
      <c r="A42" s="105" t="str">
        <f>IF(リレーオーダー用紙!F47="","",9)</f>
        <v/>
      </c>
      <c r="B42" s="111"/>
      <c r="C42" s="105"/>
      <c r="D42" s="109"/>
      <c r="E42" s="105"/>
      <c r="F42" s="109"/>
      <c r="G42" s="105"/>
      <c r="H42" s="105"/>
      <c r="I42" s="105"/>
      <c r="J42" s="105"/>
      <c r="K42" s="105"/>
      <c r="L42" s="105"/>
      <c r="M42" s="105"/>
    </row>
    <row r="43" spans="1:13" hidden="1">
      <c r="A43" t="str">
        <f>IF(リレーオーダー用紙!C48="","",9)</f>
        <v/>
      </c>
      <c r="B43" s="47">
        <f>団体!$C$3</f>
        <v>0</v>
      </c>
      <c r="C43">
        <f>団体!$E$3</f>
        <v>0</v>
      </c>
      <c r="D43" s="46">
        <f>リレーオーダー用紙!AI48</f>
        <v>8</v>
      </c>
      <c r="E43" t="str">
        <f>リレーオーダー用紙!AX48</f>
        <v>999:99.99</v>
      </c>
      <c r="F43" s="46" t="e">
        <f>団体!$B$3</f>
        <v>#N/A</v>
      </c>
      <c r="G43">
        <v>0</v>
      </c>
      <c r="H43">
        <v>6</v>
      </c>
      <c r="I43">
        <v>100</v>
      </c>
      <c r="J43" t="str">
        <f>リレーオーダー用紙!AT48</f>
        <v/>
      </c>
      <c r="K43" t="str">
        <f>リレーオーダー用紙!AU48</f>
        <v/>
      </c>
      <c r="L43" t="str">
        <f>リレーオーダー用紙!AV48</f>
        <v/>
      </c>
      <c r="M43" t="str">
        <f>リレーオーダー用紙!AW48</f>
        <v/>
      </c>
    </row>
    <row r="44" spans="1:13" hidden="1">
      <c r="A44" t="str">
        <f>IF(リレーオーダー用紙!C49="","",9)</f>
        <v/>
      </c>
      <c r="B44" s="47">
        <f>団体!$C$3</f>
        <v>0</v>
      </c>
      <c r="C44">
        <f>団体!$E$3</f>
        <v>0</v>
      </c>
      <c r="D44" s="46">
        <f>リレーオーダー用紙!AI49</f>
        <v>8</v>
      </c>
      <c r="E44" t="str">
        <f>リレーオーダー用紙!AX49</f>
        <v>999:99.99</v>
      </c>
      <c r="F44" s="46" t="e">
        <f>団体!$B$3</f>
        <v>#N/A</v>
      </c>
      <c r="G44">
        <v>0</v>
      </c>
      <c r="H44">
        <v>6</v>
      </c>
      <c r="I44">
        <v>100</v>
      </c>
      <c r="J44" t="str">
        <f>リレーオーダー用紙!AT49</f>
        <v/>
      </c>
      <c r="K44" t="str">
        <f>リレーオーダー用紙!AU49</f>
        <v/>
      </c>
      <c r="L44" t="str">
        <f>リレーオーダー用紙!AV49</f>
        <v/>
      </c>
      <c r="M44" t="str">
        <f>リレーオーダー用紙!AW49</f>
        <v/>
      </c>
    </row>
    <row r="45" spans="1:13" hidden="1">
      <c r="A45" t="str">
        <f>IF(リレーオーダー用紙!C50="","",9)</f>
        <v/>
      </c>
      <c r="B45" s="47">
        <f>団体!$C$3</f>
        <v>0</v>
      </c>
      <c r="C45">
        <f>団体!$E$3</f>
        <v>0</v>
      </c>
      <c r="D45" s="46">
        <f>リレーオーダー用紙!AI50</f>
        <v>8</v>
      </c>
      <c r="E45" t="str">
        <f>リレーオーダー用紙!AX50</f>
        <v>999:99.99</v>
      </c>
      <c r="F45" s="46" t="e">
        <f>団体!$B$3</f>
        <v>#N/A</v>
      </c>
      <c r="G45">
        <v>0</v>
      </c>
      <c r="H45">
        <v>6</v>
      </c>
      <c r="I45">
        <v>100</v>
      </c>
      <c r="J45" t="str">
        <f>リレーオーダー用紙!AT50</f>
        <v/>
      </c>
      <c r="K45" t="str">
        <f>リレーオーダー用紙!AU50</f>
        <v/>
      </c>
      <c r="L45" t="str">
        <f>リレーオーダー用紙!AV50</f>
        <v/>
      </c>
      <c r="M45" t="str">
        <f>リレーオーダー用紙!AW50</f>
        <v/>
      </c>
    </row>
    <row r="46" spans="1:13" hidden="1">
      <c r="A46" t="str">
        <f>IF(リレーオーダー用紙!C51="","",9)</f>
        <v/>
      </c>
      <c r="B46" s="47">
        <f>団体!$C$3</f>
        <v>0</v>
      </c>
      <c r="C46">
        <f>団体!$E$3</f>
        <v>0</v>
      </c>
      <c r="D46" s="46">
        <f>リレーオーダー用紙!AI51</f>
        <v>8</v>
      </c>
      <c r="E46" t="str">
        <f>リレーオーダー用紙!AX51</f>
        <v>999:99.99</v>
      </c>
      <c r="F46" s="46" t="e">
        <f>団体!$B$3</f>
        <v>#N/A</v>
      </c>
      <c r="G46">
        <v>0</v>
      </c>
      <c r="H46">
        <v>6</v>
      </c>
      <c r="I46">
        <v>100</v>
      </c>
      <c r="J46" t="str">
        <f>リレーオーダー用紙!AT51</f>
        <v/>
      </c>
      <c r="K46" t="str">
        <f>リレーオーダー用紙!AU51</f>
        <v/>
      </c>
      <c r="L46" t="str">
        <f>リレーオーダー用紙!AV51</f>
        <v/>
      </c>
      <c r="M46" t="str">
        <f>リレーオーダー用紙!AW51</f>
        <v/>
      </c>
    </row>
    <row r="47" spans="1:13" hidden="1">
      <c r="A47" t="str">
        <f>IF(リレーオーダー用紙!C52="","",9)</f>
        <v/>
      </c>
      <c r="B47" s="47">
        <f>団体!$C$3</f>
        <v>0</v>
      </c>
      <c r="C47">
        <f>団体!$E$3</f>
        <v>0</v>
      </c>
      <c r="D47" s="46">
        <f>リレーオーダー用紙!AI52</f>
        <v>8</v>
      </c>
      <c r="E47" t="str">
        <f>リレーオーダー用紙!AX52</f>
        <v>999:99.99</v>
      </c>
      <c r="F47" s="46" t="e">
        <f>団体!$B$3</f>
        <v>#N/A</v>
      </c>
      <c r="G47">
        <v>0</v>
      </c>
      <c r="H47">
        <v>6</v>
      </c>
      <c r="I47">
        <v>100</v>
      </c>
      <c r="J47" t="str">
        <f>リレーオーダー用紙!AT52</f>
        <v/>
      </c>
      <c r="K47" t="str">
        <f>リレーオーダー用紙!AU52</f>
        <v/>
      </c>
      <c r="L47" t="str">
        <f>リレーオーダー用紙!AV52</f>
        <v/>
      </c>
      <c r="M47" t="str">
        <f>リレーオーダー用紙!AW52</f>
        <v/>
      </c>
    </row>
    <row r="48" spans="1:13" hidden="1">
      <c r="A48" t="str">
        <f>IF(リレーオーダー用紙!C53="","",9)</f>
        <v/>
      </c>
      <c r="B48" s="47">
        <f>団体!$C$3</f>
        <v>0</v>
      </c>
      <c r="C48">
        <f>団体!$E$3</f>
        <v>0</v>
      </c>
      <c r="D48" s="46">
        <f>リレーオーダー用紙!AI53</f>
        <v>8</v>
      </c>
      <c r="E48" t="str">
        <f>リレーオーダー用紙!AX53</f>
        <v>999:99.99</v>
      </c>
      <c r="F48" s="46" t="e">
        <f>団体!$B$3</f>
        <v>#N/A</v>
      </c>
      <c r="G48">
        <v>0</v>
      </c>
      <c r="H48">
        <v>6</v>
      </c>
      <c r="I48">
        <v>100</v>
      </c>
      <c r="J48" t="str">
        <f>リレーオーダー用紙!AT53</f>
        <v/>
      </c>
      <c r="K48" t="str">
        <f>リレーオーダー用紙!AU53</f>
        <v/>
      </c>
      <c r="L48" t="str">
        <f>リレーオーダー用紙!AV53</f>
        <v/>
      </c>
      <c r="M48" t="str">
        <f>リレーオーダー用紙!AW53</f>
        <v/>
      </c>
    </row>
    <row r="49" spans="1:13" hidden="1">
      <c r="A49" s="105" t="str">
        <f>IF(リレーオーダー用紙!C54="","",9)</f>
        <v/>
      </c>
      <c r="B49" s="111">
        <f>団体!$C$3</f>
        <v>0</v>
      </c>
      <c r="C49" s="105">
        <f>団体!$E$3</f>
        <v>0</v>
      </c>
      <c r="D49" s="109">
        <f>リレーオーダー用紙!AI54</f>
        <v>8</v>
      </c>
      <c r="E49" s="105" t="str">
        <f>リレーオーダー用紙!AX54</f>
        <v>999:99.99</v>
      </c>
      <c r="F49" s="109" t="e">
        <f>団体!$B$3</f>
        <v>#N/A</v>
      </c>
      <c r="G49" s="105">
        <v>0</v>
      </c>
      <c r="H49" s="105">
        <v>6</v>
      </c>
      <c r="I49" s="105">
        <v>100</v>
      </c>
      <c r="J49" s="105" t="str">
        <f>リレーオーダー用紙!AT54</f>
        <v/>
      </c>
      <c r="K49" s="105" t="str">
        <f>リレーオーダー用紙!AU54</f>
        <v/>
      </c>
      <c r="L49" s="105" t="str">
        <f>リレーオーダー用紙!AV54</f>
        <v/>
      </c>
      <c r="M49" s="105" t="str">
        <f>リレーオーダー用紙!AW54</f>
        <v/>
      </c>
    </row>
    <row r="50" spans="1:13" hidden="1"/>
    <row r="51" spans="1:13" hidden="1"/>
    <row r="52" spans="1:13" hidden="1"/>
    <row r="53" spans="1:13" hidden="1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G89"/>
  <sheetViews>
    <sheetView showGridLines="0" zoomScaleNormal="7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6.5" customHeight="1"/>
  <cols>
    <col min="1" max="1" width="4.7109375" style="9" customWidth="1"/>
    <col min="2" max="3" width="14.140625" style="4" customWidth="1"/>
    <col min="4" max="4" width="18.140625" style="9" customWidth="1"/>
    <col min="5" max="6" width="13.5703125" style="4" customWidth="1"/>
    <col min="7" max="8" width="13" style="4" customWidth="1"/>
    <col min="9" max="9" width="19.7109375" style="5" customWidth="1"/>
    <col min="10" max="10" width="11.7109375" style="4" customWidth="1"/>
    <col min="11" max="11" width="6.7109375" style="4" hidden="1" customWidth="1"/>
    <col min="12" max="12" width="19.7109375" style="5" customWidth="1"/>
    <col min="13" max="13" width="11.7109375" style="4" customWidth="1"/>
    <col min="14" max="14" width="6.7109375" style="4" hidden="1" customWidth="1"/>
    <col min="15" max="15" width="19.7109375" style="5" customWidth="1"/>
    <col min="16" max="16" width="11.7109375" style="4" customWidth="1"/>
    <col min="17" max="17" width="19.7109375" style="5" customWidth="1"/>
    <col min="18" max="18" width="11.7109375" style="4" customWidth="1"/>
    <col min="19" max="19" width="6.85546875" style="4" customWidth="1"/>
    <col min="20" max="20" width="11" style="4" bestFit="1" customWidth="1"/>
    <col min="21" max="21" width="6.28515625" style="4" customWidth="1"/>
    <col min="22" max="25" width="4" style="4" hidden="1" customWidth="1"/>
    <col min="26" max="27" width="6.28515625" style="4" hidden="1" customWidth="1"/>
    <col min="28" max="28" width="23.140625" style="6" hidden="1" customWidth="1"/>
    <col min="29" max="29" width="2.7109375" style="6" hidden="1" customWidth="1"/>
    <col min="30" max="30" width="6.28515625" style="4" hidden="1" customWidth="1"/>
    <col min="31" max="31" width="4.85546875" style="4" hidden="1" customWidth="1"/>
    <col min="32" max="32" width="4" style="4" hidden="1" customWidth="1"/>
    <col min="33" max="34" width="13.5703125" style="4" hidden="1" customWidth="1"/>
    <col min="35" max="35" width="18.7109375" style="4" hidden="1" customWidth="1"/>
    <col min="36" max="36" width="6.28515625" style="4" hidden="1" customWidth="1"/>
    <col min="37" max="37" width="4" style="4" hidden="1" customWidth="1"/>
    <col min="38" max="38" width="11" style="4" hidden="1" customWidth="1"/>
    <col min="39" max="39" width="13.5703125" style="4" hidden="1" customWidth="1"/>
    <col min="40" max="40" width="6.28515625" style="4" hidden="1" customWidth="1"/>
    <col min="41" max="44" width="4" style="4" hidden="1" customWidth="1"/>
    <col min="45" max="46" width="5.140625" style="4" hidden="1" customWidth="1"/>
    <col min="47" max="47" width="5.5703125" style="4" hidden="1" customWidth="1"/>
    <col min="48" max="48" width="5.140625" style="4" hidden="1" customWidth="1"/>
    <col min="49" max="49" width="2.85546875" style="4" hidden="1" customWidth="1"/>
    <col min="50" max="53" width="12.28515625" style="4" hidden="1" customWidth="1"/>
    <col min="54" max="59" width="11" style="4" hidden="1" customWidth="1"/>
    <col min="60" max="60" width="4" style="4" hidden="1" customWidth="1"/>
    <col min="61" max="61" width="6.28515625" style="4" hidden="1" customWidth="1"/>
    <col min="62" max="62" width="4" style="4" hidden="1" customWidth="1"/>
    <col min="63" max="63" width="9.140625" style="4" hidden="1" customWidth="1"/>
    <col min="64" max="64" width="6.28515625" style="4" hidden="1" customWidth="1"/>
    <col min="65" max="70" width="4" style="4" hidden="1" customWidth="1"/>
    <col min="71" max="85" width="9.140625" style="4" hidden="1" customWidth="1"/>
    <col min="86" max="89" width="9.140625" style="4" customWidth="1"/>
    <col min="90" max="16384" width="9.140625" style="4"/>
  </cols>
  <sheetData>
    <row r="1" spans="1:72" ht="16.5" customHeight="1">
      <c r="A1" s="279" t="str">
        <f>申込書!B1&amp;申込書!B2</f>
        <v>グリコチャレンジスイム2025第15回ＪＳＣＡ全国知的障害者水泳競技大会</v>
      </c>
      <c r="B1" s="279"/>
      <c r="C1" s="279"/>
      <c r="D1" s="279"/>
      <c r="E1" s="279"/>
      <c r="F1" s="279"/>
      <c r="G1" s="279"/>
      <c r="H1" s="279"/>
      <c r="I1" s="279"/>
      <c r="J1" s="279"/>
      <c r="L1" s="233" t="s">
        <v>67</v>
      </c>
      <c r="M1" s="235"/>
      <c r="Q1" s="40"/>
      <c r="R1" s="277"/>
      <c r="S1" s="277"/>
      <c r="AD1" s="4" t="s">
        <v>164</v>
      </c>
      <c r="AG1" s="4">
        <v>20251206</v>
      </c>
    </row>
    <row r="2" spans="1:72" ht="16.5" customHeight="1" thickBot="1">
      <c r="B2" s="102" t="str">
        <f>IF(AND(AND(申込書!$E$20="",申込書!$P$20=""),申込書!$T$27&gt;5),"※競技役員欄にご記入がありません。このままですと受付できません。","")</f>
        <v/>
      </c>
      <c r="C2" s="102"/>
      <c r="D2" s="102" t="s">
        <v>300</v>
      </c>
      <c r="F2" s="102"/>
      <c r="H2" s="102"/>
      <c r="I2" s="102"/>
      <c r="J2" s="137" t="s">
        <v>62</v>
      </c>
      <c r="K2" s="137"/>
      <c r="L2" s="137"/>
      <c r="P2" s="6"/>
      <c r="Q2" s="6"/>
      <c r="R2" s="6"/>
      <c r="S2" s="6"/>
      <c r="T2" s="6"/>
      <c r="U2" s="6"/>
      <c r="W2" s="102"/>
      <c r="X2" s="102"/>
      <c r="Y2" s="102"/>
      <c r="AD2" s="4" t="s">
        <v>165</v>
      </c>
      <c r="AG2" s="4">
        <v>20250401</v>
      </c>
      <c r="AH2" s="102"/>
      <c r="AI2" s="102"/>
    </row>
    <row r="3" spans="1:72" ht="16.5" customHeight="1">
      <c r="A3" s="3" t="str">
        <f>IF(申込書!C4="","チーム登録を行って下さい！",申込書!C4)</f>
        <v>チーム登録を行って下さい！</v>
      </c>
      <c r="D3" s="102" t="s">
        <v>304</v>
      </c>
      <c r="F3" s="2"/>
      <c r="G3" s="2"/>
      <c r="H3" s="2"/>
      <c r="I3" s="2"/>
      <c r="J3" s="118"/>
      <c r="K3" s="118"/>
      <c r="V3" s="187" t="s">
        <v>45</v>
      </c>
      <c r="W3" s="187"/>
      <c r="X3" s="187"/>
      <c r="Y3" s="187"/>
      <c r="Z3" s="187"/>
    </row>
    <row r="4" spans="1:72" s="9" customFormat="1" ht="16.5" customHeight="1">
      <c r="A4" s="7" t="s">
        <v>9</v>
      </c>
      <c r="B4" s="7" t="s">
        <v>8</v>
      </c>
      <c r="C4" s="7" t="s">
        <v>301</v>
      </c>
      <c r="D4" s="96" t="s">
        <v>280</v>
      </c>
      <c r="E4" s="7" t="s">
        <v>10</v>
      </c>
      <c r="F4" s="7" t="s">
        <v>11</v>
      </c>
      <c r="G4" s="7" t="s">
        <v>12</v>
      </c>
      <c r="H4" s="7" t="s">
        <v>13</v>
      </c>
      <c r="I4" s="274" t="s">
        <v>156</v>
      </c>
      <c r="J4" s="275"/>
      <c r="K4" s="276"/>
      <c r="L4" s="274" t="s">
        <v>157</v>
      </c>
      <c r="M4" s="275"/>
      <c r="N4" s="275"/>
      <c r="O4" s="274" t="s">
        <v>279</v>
      </c>
      <c r="P4" s="276"/>
      <c r="Q4" s="275" t="s">
        <v>306</v>
      </c>
      <c r="R4" s="276"/>
      <c r="S4" s="7" t="s">
        <v>22</v>
      </c>
      <c r="T4" s="7" t="s">
        <v>293</v>
      </c>
      <c r="U4" s="7" t="s">
        <v>162</v>
      </c>
      <c r="V4" s="8" t="s">
        <v>145</v>
      </c>
      <c r="W4" s="8" t="s">
        <v>146</v>
      </c>
      <c r="X4" s="8" t="s">
        <v>42</v>
      </c>
      <c r="Y4" s="8" t="s">
        <v>308</v>
      </c>
      <c r="AB4" s="10"/>
      <c r="AC4" s="10"/>
      <c r="AH4" s="8" t="s">
        <v>39</v>
      </c>
      <c r="AI4" s="8" t="s">
        <v>235</v>
      </c>
      <c r="AJ4" s="9" t="s">
        <v>23</v>
      </c>
      <c r="AK4" s="9" t="s">
        <v>140</v>
      </c>
      <c r="AL4" s="9" t="s">
        <v>152</v>
      </c>
      <c r="AM4" s="9" t="s">
        <v>153</v>
      </c>
      <c r="AN4" s="9" t="s">
        <v>151</v>
      </c>
      <c r="AO4" s="278" t="s">
        <v>122</v>
      </c>
      <c r="AP4" s="278"/>
      <c r="AQ4" s="278"/>
      <c r="AR4" s="278"/>
      <c r="AS4" s="278" t="s">
        <v>123</v>
      </c>
      <c r="AT4" s="278"/>
      <c r="AU4" s="278"/>
      <c r="AV4" s="278"/>
      <c r="AX4" s="278" t="s">
        <v>126</v>
      </c>
      <c r="AY4" s="278"/>
      <c r="AZ4" s="278"/>
      <c r="BA4" s="278"/>
      <c r="BM4" s="187" t="s">
        <v>253</v>
      </c>
      <c r="BN4" s="187"/>
      <c r="BQ4" s="187" t="s">
        <v>124</v>
      </c>
      <c r="BR4" s="187"/>
    </row>
    <row r="5" spans="1:72" ht="16.5" customHeight="1">
      <c r="A5" s="2" t="s">
        <v>37</v>
      </c>
      <c r="I5" s="96" t="s">
        <v>99</v>
      </c>
      <c r="J5" s="7" t="s">
        <v>21</v>
      </c>
      <c r="K5" s="96" t="s">
        <v>252</v>
      </c>
      <c r="L5" s="96" t="s">
        <v>99</v>
      </c>
      <c r="M5" s="127" t="s">
        <v>21</v>
      </c>
      <c r="N5" s="140" t="s">
        <v>252</v>
      </c>
      <c r="O5" s="96" t="s">
        <v>99</v>
      </c>
      <c r="P5" s="7" t="s">
        <v>21</v>
      </c>
      <c r="Q5" s="125" t="s">
        <v>99</v>
      </c>
      <c r="R5" s="7" t="s">
        <v>21</v>
      </c>
      <c r="S5" s="107"/>
      <c r="T5" s="107"/>
      <c r="U5" s="107"/>
      <c r="AE5" s="4">
        <v>0</v>
      </c>
      <c r="AO5" s="107" t="s">
        <v>40</v>
      </c>
      <c r="AP5" s="107" t="s">
        <v>41</v>
      </c>
      <c r="AQ5" s="107" t="s">
        <v>42</v>
      </c>
      <c r="AR5" s="107" t="s">
        <v>43</v>
      </c>
      <c r="AS5" s="107" t="s">
        <v>40</v>
      </c>
      <c r="AT5" s="107" t="s">
        <v>41</v>
      </c>
      <c r="AU5" s="107" t="s">
        <v>42</v>
      </c>
      <c r="AV5" s="107" t="s">
        <v>43</v>
      </c>
      <c r="AX5" s="7" t="s">
        <v>40</v>
      </c>
      <c r="AY5" s="7" t="s">
        <v>41</v>
      </c>
      <c r="AZ5" s="7" t="s">
        <v>42</v>
      </c>
      <c r="BA5" s="7" t="s">
        <v>43</v>
      </c>
      <c r="BB5" s="4" t="s">
        <v>158</v>
      </c>
      <c r="BC5" s="4" t="s">
        <v>159</v>
      </c>
      <c r="BD5" s="4" t="s">
        <v>160</v>
      </c>
      <c r="BE5" s="4" t="s">
        <v>309</v>
      </c>
      <c r="BF5" s="4" t="s">
        <v>161</v>
      </c>
      <c r="BG5" s="4" t="s">
        <v>163</v>
      </c>
      <c r="BM5" s="9" t="s">
        <v>250</v>
      </c>
      <c r="BN5" s="9" t="s">
        <v>251</v>
      </c>
      <c r="BO5" s="9" t="s">
        <v>42</v>
      </c>
      <c r="BP5" s="9" t="s">
        <v>308</v>
      </c>
      <c r="BQ5" s="9" t="s">
        <v>254</v>
      </c>
      <c r="BR5" s="9" t="s">
        <v>255</v>
      </c>
      <c r="BT5" s="4" t="s">
        <v>293</v>
      </c>
    </row>
    <row r="6" spans="1:72" ht="16.5" customHeight="1">
      <c r="A6" s="7" t="str">
        <f>IF(B6="","",1)</f>
        <v/>
      </c>
      <c r="B6" s="80"/>
      <c r="C6" s="183"/>
      <c r="D6" s="177"/>
      <c r="E6" s="81"/>
      <c r="F6" s="81"/>
      <c r="G6" s="81"/>
      <c r="H6" s="81"/>
      <c r="I6" s="112"/>
      <c r="J6" s="100"/>
      <c r="K6" s="141"/>
      <c r="L6" s="112"/>
      <c r="M6" s="128"/>
      <c r="N6" s="143"/>
      <c r="O6" s="112"/>
      <c r="P6" s="100"/>
      <c r="Q6" s="112"/>
      <c r="R6" s="100"/>
      <c r="S6" s="7" t="str">
        <f t="shared" ref="S6:S45" si="0">IF(B6="","",INT(($AG$1-BF6)/10000))</f>
        <v/>
      </c>
      <c r="T6" s="119" t="str">
        <f t="shared" ref="T6:T45" si="1">IF(B6="","",IF(D6="知的障害者クラス",VLOOKUP(U6,$BI$11:$BK$88,2,0),VLOOKUP(U6,$BI$11:$BK$88,3,0)))</f>
        <v/>
      </c>
      <c r="U6" s="119" t="str">
        <f>IF(ISERROR(VLOOKUP(BG6,BH$6:$BI$88,2,0)),"",VLOOKUP(BG6,BH$6:$BI$88,2,0))</f>
        <v/>
      </c>
      <c r="V6" s="12">
        <f t="shared" ref="V6:V45" si="2">IF(I6="",0,IF(I6=L6,1,0))</f>
        <v>0</v>
      </c>
      <c r="W6" s="12">
        <f>IF(I6="",0,IF(I6=L6,1,IF(L6="",0,IF(I6=O6,1,IF(L6=O6,1,IF(O6="",0,IF(I6=Q6,1,IF(L6=Q6,1,IF(O6=Q6,1,0)))))))))</f>
        <v>0</v>
      </c>
      <c r="X6" s="12">
        <f>IF(O6="",0,IF(O6=Q6,1,0))</f>
        <v>0</v>
      </c>
      <c r="Y6" s="12"/>
      <c r="Z6" s="4" t="str">
        <f t="shared" ref="Z6:Z45" si="3">TRIM(E6)</f>
        <v/>
      </c>
      <c r="AA6" s="4" t="str">
        <f t="shared" ref="AA6:AA45" si="4">TRIM(F6)</f>
        <v/>
      </c>
      <c r="AB6" s="24" t="s">
        <v>281</v>
      </c>
      <c r="AC6" s="6">
        <v>1</v>
      </c>
      <c r="AD6" s="4">
        <f>LEN(Z6)+LEN(AA6)</f>
        <v>0</v>
      </c>
      <c r="AE6" s="4">
        <f>AE5+IF(AG6="",0,1)</f>
        <v>0</v>
      </c>
      <c r="AF6" s="4" t="str">
        <f>IF(AG6="","",AE6)</f>
        <v/>
      </c>
      <c r="AG6" s="4" t="str">
        <f t="shared" ref="AG6:AG45" si="5">Z6&amp;IF(OR(AD6&gt;4,AD6=0),"",REPT("  ",5-AD6))&amp;AA6</f>
        <v/>
      </c>
      <c r="AH6" s="12">
        <f t="shared" ref="AH6:AH45" si="6">IF(BM6=0,0,COUNTIF(BM6:BP6,1))</f>
        <v>0</v>
      </c>
      <c r="AI6" s="12">
        <f t="shared" ref="AI6:AI45" si="7">IF(BM6=0,0,COUNTIF(BM6:BN6,5))</f>
        <v>0</v>
      </c>
      <c r="AJ6" s="4" t="str">
        <f>IF(T6="Ａ",1,IF(T6="Ｂ",2,IF(T6="Ｃ",3,IF(T6="Ｄ",4,IF(T6="Ｅ",5,IF(T6="Ｆ",6,IF(T6="Ｇ",7,"")))))))</f>
        <v/>
      </c>
      <c r="AK6" s="4">
        <v>0</v>
      </c>
      <c r="AL6" s="4" t="str">
        <f t="shared" ref="AL6:AL45" si="8">G6&amp;" "&amp;H6</f>
        <v xml:space="preserve"> </v>
      </c>
      <c r="AM6" s="4" t="str">
        <f t="shared" ref="AM6:AM45" si="9">Z6&amp;"  "&amp;AA6</f>
        <v xml:space="preserve">  </v>
      </c>
      <c r="AN6" s="4" t="str">
        <f t="shared" ref="AN6:AN45" si="10">S6</f>
        <v/>
      </c>
      <c r="AO6" s="4" t="str">
        <f t="shared" ref="AO6:AO45" si="11">IF(I6="","",VLOOKUP(I6,$AB$6:$AC$20,2,0))</f>
        <v/>
      </c>
      <c r="AP6" s="4" t="str">
        <f t="shared" ref="AP6:AP45" si="12">IF(L6="","",VLOOKUP(L6,$AB$6:$AC$20,2,0))</f>
        <v/>
      </c>
      <c r="AQ6" s="4" t="str">
        <f t="shared" ref="AQ6:AQ45" si="13">IF(O6="","",VLOOKUP(O6,$AB$6:$AC$20,2,0))</f>
        <v/>
      </c>
      <c r="AR6" s="4" t="str">
        <f>IF(Q6="","",VLOOKUP(Q6,$AB$6:$AC$20,2,0))</f>
        <v/>
      </c>
      <c r="AS6" s="4" t="str">
        <f t="shared" ref="AS6:AS45" si="14">IF(I6="","",VALUE(LEFT(I6,3)))</f>
        <v/>
      </c>
      <c r="AT6" s="4" t="str">
        <f t="shared" ref="AT6:AT45" si="15">IF(L6="","",VALUE(LEFT(L6,3)))</f>
        <v/>
      </c>
      <c r="AU6" s="4" t="str">
        <f t="shared" ref="AU6:AU45" si="16">IF(O6="","",VALUE(LEFT(O6,3)))</f>
        <v/>
      </c>
      <c r="AV6" s="4" t="str">
        <f t="shared" ref="AV6:AV45" si="17">IF(Q6="","",VALUE(LEFT(Q6,3)))</f>
        <v/>
      </c>
      <c r="AW6" s="4">
        <f t="shared" ref="AW6:AW45" si="18">IF(D6="100歳",1,0)</f>
        <v>0</v>
      </c>
      <c r="AX6" s="4" t="str">
        <f t="shared" ref="AX6:AX45" si="19">IF(J6="","999:99.99"," "&amp;LEFT(RIGHT("  "&amp;TEXT(J6,"0.00"),7),2)&amp;":"&amp;RIGHT(TEXT(J6,"0.00"),5))</f>
        <v>999:99.99</v>
      </c>
      <c r="AY6" s="4" t="str">
        <f t="shared" ref="AY6:AY45" si="20">IF(M6="","999:99.99"," "&amp;LEFT(RIGHT("  "&amp;TEXT(M6,"0.00"),7),2)&amp;":"&amp;RIGHT(TEXT(M6,"0.00"),5))</f>
        <v>999:99.99</v>
      </c>
      <c r="AZ6" s="4" t="str">
        <f t="shared" ref="AZ6:AZ45" si="21">IF(P6="","999:99.99"," "&amp;LEFT(RIGHT("  "&amp;TEXT(P6,"0.00"),7),2)&amp;":"&amp;RIGHT(TEXT(P6,"0.00"),5))</f>
        <v>999:99.99</v>
      </c>
      <c r="BA6" s="4" t="str">
        <f t="shared" ref="BA6:BA45" si="22">IF(R6="","999:99.99"," "&amp;LEFT(RIGHT("  "&amp;TEXT(R6,"0.00"),7),2)&amp;":"&amp;RIGHT(TEXT(R6,"0.00"),5))</f>
        <v>999:99.99</v>
      </c>
      <c r="BB6" s="4">
        <f>IF(AH6=1,1,0)</f>
        <v>0</v>
      </c>
      <c r="BC6" s="4">
        <f>IF(AH6=2,1,0)</f>
        <v>0</v>
      </c>
      <c r="BD6" s="4">
        <f>IF(AH6=3,1,0)</f>
        <v>0</v>
      </c>
      <c r="BE6" s="4">
        <f>IF(AH6=4,1,0)</f>
        <v>0</v>
      </c>
      <c r="BF6" s="4" t="str">
        <f t="shared" ref="BF6:BF45" si="23">YEAR(B6)&amp;RIGHT("0"&amp;MONTH(B6),2)&amp;RIGHT("0"&amp;DAY(B6),2)</f>
        <v>19000100</v>
      </c>
      <c r="BG6" s="4" t="str">
        <f t="shared" ref="BG6:BG45" si="24">IF(B6="","",INT(($AG$2-BF6)/10000))</f>
        <v/>
      </c>
      <c r="BH6" s="4">
        <v>1</v>
      </c>
      <c r="BI6" s="4" t="s">
        <v>166</v>
      </c>
      <c r="BJ6" s="4" t="s">
        <v>236</v>
      </c>
      <c r="BK6" s="4" t="s">
        <v>263</v>
      </c>
      <c r="BL6" s="4" t="str">
        <f t="shared" ref="BL6:BL37" si="25">IF(B6="","",VLOOKUP(U6,$BI$6:$BJ$88,2,0))</f>
        <v/>
      </c>
      <c r="BM6" s="4">
        <f>IF(I6="",0,1)</f>
        <v>0</v>
      </c>
      <c r="BN6" s="4">
        <f>IF(L6="",0,1)</f>
        <v>0</v>
      </c>
      <c r="BO6" s="4">
        <f>IF(O6="",0,1)</f>
        <v>0</v>
      </c>
      <c r="BP6" s="4">
        <f>IF(Q6="",0,1)</f>
        <v>0</v>
      </c>
      <c r="BQ6" s="4">
        <f t="shared" ref="BQ6:BQ45" si="26">IF(K6="オープン",5,0)</f>
        <v>0</v>
      </c>
      <c r="BR6" s="4">
        <f t="shared" ref="BR6:BR45" si="27">IF(N6="オープン",5,0)</f>
        <v>0</v>
      </c>
      <c r="BT6" s="4" t="s">
        <v>236</v>
      </c>
    </row>
    <row r="7" spans="1:72" ht="16.5" customHeight="1">
      <c r="A7" s="7" t="str">
        <f t="shared" ref="A7:A45" si="28">IF(B7="","",A6+1)</f>
        <v/>
      </c>
      <c r="B7" s="80"/>
      <c r="C7" s="183"/>
      <c r="D7" s="177"/>
      <c r="E7" s="81"/>
      <c r="F7" s="81"/>
      <c r="G7" s="81"/>
      <c r="H7" s="81"/>
      <c r="I7" s="112"/>
      <c r="J7" s="100"/>
      <c r="K7" s="141"/>
      <c r="L7" s="112"/>
      <c r="M7" s="128"/>
      <c r="N7" s="143"/>
      <c r="O7" s="112"/>
      <c r="P7" s="100"/>
      <c r="Q7" s="112"/>
      <c r="R7" s="100"/>
      <c r="S7" s="7" t="str">
        <f t="shared" si="0"/>
        <v/>
      </c>
      <c r="T7" s="119" t="str">
        <f t="shared" si="1"/>
        <v/>
      </c>
      <c r="U7" s="119" t="str">
        <f>IF(ISERROR(VLOOKUP(BG7,BH$6:$BI$88,2,0)),"",VLOOKUP(BG7,BH$6:$BI$88,2,0))</f>
        <v/>
      </c>
      <c r="V7" s="12">
        <f t="shared" si="2"/>
        <v>0</v>
      </c>
      <c r="W7" s="12">
        <f t="shared" ref="W7:W45" si="29">IF(I7="",0,IF(I7=L7,1,IF(L7="",0,IF(I7=O7,1,IF(L7=O7,1,IF(O7="",0,IF(I7=Q7,1,IF(L7=Q7,1,IF(O7=Q7,1,0)))))))))</f>
        <v>0</v>
      </c>
      <c r="X7" s="12">
        <f t="shared" ref="X7:X45" si="30">IF(P7="",0,IF(P7=R7,1,0))</f>
        <v>0</v>
      </c>
      <c r="Y7" s="12"/>
      <c r="Z7" s="4" t="str">
        <f t="shared" si="3"/>
        <v/>
      </c>
      <c r="AA7" s="4" t="str">
        <f t="shared" si="4"/>
        <v/>
      </c>
      <c r="AB7" s="24" t="s">
        <v>183</v>
      </c>
      <c r="AC7" s="6">
        <v>1</v>
      </c>
      <c r="AD7" s="4">
        <f t="shared" ref="AD7:AD45" si="31">LEN(Z7)+LEN(AA7)</f>
        <v>0</v>
      </c>
      <c r="AE7" s="4">
        <f t="shared" ref="AE7:AE70" si="32">AE6+IF(AG7="",0,1)</f>
        <v>0</v>
      </c>
      <c r="AF7" s="4" t="str">
        <f t="shared" ref="AF7:AF70" si="33">IF(AG7="","",AE7)</f>
        <v/>
      </c>
      <c r="AG7" s="4" t="str">
        <f t="shared" si="5"/>
        <v/>
      </c>
      <c r="AH7" s="12">
        <f t="shared" si="6"/>
        <v>0</v>
      </c>
      <c r="AI7" s="12">
        <f t="shared" si="7"/>
        <v>0</v>
      </c>
      <c r="AJ7" s="4" t="str">
        <f t="shared" ref="AJ7:AJ70" si="34">IF(T7="Ａ",1,IF(T7="Ｂ",2,IF(T7="Ｃ",3,IF(T7="Ｄ",4,IF(T7="Ｅ",5,IF(T7="Ｆ",6,IF(T7="Ｇ",7,"")))))))</f>
        <v/>
      </c>
      <c r="AK7" s="4">
        <v>0</v>
      </c>
      <c r="AL7" s="4" t="str">
        <f t="shared" si="8"/>
        <v xml:space="preserve"> </v>
      </c>
      <c r="AM7" s="4" t="str">
        <f t="shared" si="9"/>
        <v xml:space="preserve">  </v>
      </c>
      <c r="AN7" s="4" t="str">
        <f t="shared" si="10"/>
        <v/>
      </c>
      <c r="AO7" s="4" t="str">
        <f t="shared" si="11"/>
        <v/>
      </c>
      <c r="AP7" s="4" t="str">
        <f t="shared" si="12"/>
        <v/>
      </c>
      <c r="AQ7" s="4" t="str">
        <f t="shared" si="13"/>
        <v/>
      </c>
      <c r="AR7" s="4" t="str">
        <f t="shared" ref="AR7:AR45" si="35">IF(Q7="","",VLOOKUP(Q7,$AB$6:$AC$20,2,0))</f>
        <v/>
      </c>
      <c r="AS7" s="4" t="str">
        <f t="shared" si="14"/>
        <v/>
      </c>
      <c r="AT7" s="4" t="str">
        <f t="shared" si="15"/>
        <v/>
      </c>
      <c r="AU7" s="4" t="str">
        <f t="shared" si="16"/>
        <v/>
      </c>
      <c r="AV7" s="4" t="str">
        <f t="shared" si="17"/>
        <v/>
      </c>
      <c r="AW7" s="4">
        <f t="shared" si="18"/>
        <v>0</v>
      </c>
      <c r="AX7" s="4" t="str">
        <f t="shared" si="19"/>
        <v>999:99.99</v>
      </c>
      <c r="AY7" s="4" t="str">
        <f t="shared" si="20"/>
        <v>999:99.99</v>
      </c>
      <c r="AZ7" s="4" t="str">
        <f t="shared" si="21"/>
        <v>999:99.99</v>
      </c>
      <c r="BA7" s="4" t="str">
        <f t="shared" si="22"/>
        <v>999:99.99</v>
      </c>
      <c r="BB7" s="4">
        <f t="shared" ref="BB7:BB45" si="36">IF(AH7=1,1,0)</f>
        <v>0</v>
      </c>
      <c r="BC7" s="4">
        <f t="shared" ref="BC7:BC45" si="37">IF(AH7=2,1,0)</f>
        <v>0</v>
      </c>
      <c r="BD7" s="4">
        <f t="shared" ref="BD7:BD45" si="38">IF(AH7=3,1,0)</f>
        <v>0</v>
      </c>
      <c r="BE7" s="4">
        <f t="shared" ref="BE7:BE45" si="39">IF(AH7=4,1,0)</f>
        <v>0</v>
      </c>
      <c r="BF7" s="4" t="str">
        <f t="shared" si="23"/>
        <v>19000100</v>
      </c>
      <c r="BG7" s="4" t="str">
        <f t="shared" si="24"/>
        <v/>
      </c>
      <c r="BH7" s="4">
        <v>2</v>
      </c>
      <c r="BI7" s="4" t="s">
        <v>166</v>
      </c>
      <c r="BJ7" s="4" t="s">
        <v>236</v>
      </c>
      <c r="BK7" s="4" t="s">
        <v>263</v>
      </c>
      <c r="BL7" s="4" t="str">
        <f t="shared" si="25"/>
        <v/>
      </c>
      <c r="BM7" s="4">
        <f t="shared" ref="BM7:BM45" si="40">IF(I7="",0,1)</f>
        <v>0</v>
      </c>
      <c r="BN7" s="4">
        <f t="shared" ref="BN7:BN45" si="41">IF(L7="",0,1)</f>
        <v>0</v>
      </c>
      <c r="BO7" s="4">
        <f t="shared" ref="BO7:BO45" si="42">IF(O7="",0,1)</f>
        <v>0</v>
      </c>
      <c r="BP7" s="4">
        <f t="shared" ref="BP7:BP45" si="43">IF(Q7="",0,1)</f>
        <v>0</v>
      </c>
      <c r="BQ7" s="4">
        <f t="shared" si="26"/>
        <v>0</v>
      </c>
      <c r="BR7" s="4">
        <f t="shared" si="27"/>
        <v>0</v>
      </c>
      <c r="BT7" s="4" t="s">
        <v>237</v>
      </c>
    </row>
    <row r="8" spans="1:72" ht="16.5" customHeight="1">
      <c r="A8" s="7" t="str">
        <f t="shared" si="28"/>
        <v/>
      </c>
      <c r="B8" s="80"/>
      <c r="C8" s="183"/>
      <c r="D8" s="177"/>
      <c r="E8" s="81"/>
      <c r="F8" s="81"/>
      <c r="G8" s="81"/>
      <c r="H8" s="81"/>
      <c r="I8" s="112"/>
      <c r="J8" s="100"/>
      <c r="K8" s="141"/>
      <c r="L8" s="112"/>
      <c r="M8" s="128"/>
      <c r="N8" s="143"/>
      <c r="O8" s="112"/>
      <c r="P8" s="100"/>
      <c r="Q8" s="112"/>
      <c r="R8" s="100"/>
      <c r="S8" s="7" t="str">
        <f t="shared" si="0"/>
        <v/>
      </c>
      <c r="T8" s="119" t="str">
        <f t="shared" si="1"/>
        <v/>
      </c>
      <c r="U8" s="119" t="str">
        <f>IF(ISERROR(VLOOKUP(BG8,BH$6:$BI$88,2,0)),"",VLOOKUP(BG8,BH$6:$BI$88,2,0))</f>
        <v/>
      </c>
      <c r="V8" s="12">
        <f t="shared" si="2"/>
        <v>0</v>
      </c>
      <c r="W8" s="12">
        <f t="shared" si="29"/>
        <v>0</v>
      </c>
      <c r="X8" s="12">
        <f t="shared" si="30"/>
        <v>0</v>
      </c>
      <c r="Y8" s="12"/>
      <c r="Z8" s="4" t="str">
        <f t="shared" si="3"/>
        <v/>
      </c>
      <c r="AA8" s="4" t="str">
        <f t="shared" si="4"/>
        <v/>
      </c>
      <c r="AB8" s="24" t="s">
        <v>282</v>
      </c>
      <c r="AC8" s="6">
        <v>1</v>
      </c>
      <c r="AD8" s="4">
        <f t="shared" si="31"/>
        <v>0</v>
      </c>
      <c r="AE8" s="4">
        <f t="shared" si="32"/>
        <v>0</v>
      </c>
      <c r="AF8" s="4" t="str">
        <f t="shared" si="33"/>
        <v/>
      </c>
      <c r="AG8" s="4" t="str">
        <f t="shared" si="5"/>
        <v/>
      </c>
      <c r="AH8" s="12">
        <f t="shared" si="6"/>
        <v>0</v>
      </c>
      <c r="AI8" s="12">
        <f t="shared" si="7"/>
        <v>0</v>
      </c>
      <c r="AJ8" s="4" t="str">
        <f t="shared" si="34"/>
        <v/>
      </c>
      <c r="AK8" s="4">
        <v>0</v>
      </c>
      <c r="AL8" s="4" t="str">
        <f t="shared" si="8"/>
        <v xml:space="preserve"> </v>
      </c>
      <c r="AM8" s="4" t="str">
        <f t="shared" si="9"/>
        <v xml:space="preserve">  </v>
      </c>
      <c r="AN8" s="4" t="str">
        <f t="shared" si="10"/>
        <v/>
      </c>
      <c r="AO8" s="4" t="str">
        <f t="shared" si="11"/>
        <v/>
      </c>
      <c r="AP8" s="4" t="str">
        <f t="shared" si="12"/>
        <v/>
      </c>
      <c r="AQ8" s="4" t="str">
        <f t="shared" si="13"/>
        <v/>
      </c>
      <c r="AR8" s="4" t="str">
        <f t="shared" si="35"/>
        <v/>
      </c>
      <c r="AS8" s="4" t="str">
        <f t="shared" si="14"/>
        <v/>
      </c>
      <c r="AT8" s="4" t="str">
        <f t="shared" si="15"/>
        <v/>
      </c>
      <c r="AU8" s="4" t="str">
        <f t="shared" si="16"/>
        <v/>
      </c>
      <c r="AV8" s="4" t="str">
        <f t="shared" si="17"/>
        <v/>
      </c>
      <c r="AW8" s="4">
        <f t="shared" si="18"/>
        <v>0</v>
      </c>
      <c r="AX8" s="4" t="str">
        <f t="shared" si="19"/>
        <v>999:99.99</v>
      </c>
      <c r="AY8" s="4" t="str">
        <f t="shared" si="20"/>
        <v>999:99.99</v>
      </c>
      <c r="AZ8" s="4" t="str">
        <f t="shared" si="21"/>
        <v>999:99.99</v>
      </c>
      <c r="BA8" s="4" t="str">
        <f t="shared" si="22"/>
        <v>999:99.99</v>
      </c>
      <c r="BB8" s="4">
        <f t="shared" si="36"/>
        <v>0</v>
      </c>
      <c r="BC8" s="4">
        <f t="shared" si="37"/>
        <v>0</v>
      </c>
      <c r="BD8" s="4">
        <f t="shared" si="38"/>
        <v>0</v>
      </c>
      <c r="BE8" s="4">
        <f t="shared" si="39"/>
        <v>0</v>
      </c>
      <c r="BF8" s="4" t="str">
        <f t="shared" si="23"/>
        <v>19000100</v>
      </c>
      <c r="BG8" s="4" t="str">
        <f t="shared" si="24"/>
        <v/>
      </c>
      <c r="BH8" s="4">
        <v>3</v>
      </c>
      <c r="BI8" s="4" t="s">
        <v>167</v>
      </c>
      <c r="BJ8" s="4" t="s">
        <v>236</v>
      </c>
      <c r="BK8" s="4" t="s">
        <v>263</v>
      </c>
      <c r="BL8" s="4" t="str">
        <f t="shared" si="25"/>
        <v/>
      </c>
      <c r="BM8" s="4">
        <f t="shared" si="40"/>
        <v>0</v>
      </c>
      <c r="BN8" s="4">
        <f t="shared" si="41"/>
        <v>0</v>
      </c>
      <c r="BO8" s="4">
        <f t="shared" si="42"/>
        <v>0</v>
      </c>
      <c r="BP8" s="4">
        <f t="shared" si="43"/>
        <v>0</v>
      </c>
      <c r="BQ8" s="4">
        <f t="shared" si="26"/>
        <v>0</v>
      </c>
      <c r="BR8" s="4">
        <f t="shared" si="27"/>
        <v>0</v>
      </c>
      <c r="BT8" s="4" t="s">
        <v>238</v>
      </c>
    </row>
    <row r="9" spans="1:72" ht="16.5" customHeight="1">
      <c r="A9" s="7" t="str">
        <f t="shared" si="28"/>
        <v/>
      </c>
      <c r="B9" s="80"/>
      <c r="C9" s="183"/>
      <c r="D9" s="177"/>
      <c r="E9" s="81"/>
      <c r="F9" s="81"/>
      <c r="G9" s="81"/>
      <c r="H9" s="81"/>
      <c r="I9" s="112"/>
      <c r="J9" s="100"/>
      <c r="K9" s="141"/>
      <c r="L9" s="112"/>
      <c r="M9" s="128"/>
      <c r="N9" s="143"/>
      <c r="O9" s="112"/>
      <c r="P9" s="100"/>
      <c r="Q9" s="112"/>
      <c r="R9" s="100"/>
      <c r="S9" s="7" t="str">
        <f t="shared" si="0"/>
        <v/>
      </c>
      <c r="T9" s="119" t="str">
        <f t="shared" si="1"/>
        <v/>
      </c>
      <c r="U9" s="119" t="str">
        <f>IF(ISERROR(VLOOKUP(BG9,BH$6:$BI$88,2,0)),"",VLOOKUP(BG9,BH$6:$BI$88,2,0))</f>
        <v/>
      </c>
      <c r="V9" s="12">
        <f t="shared" si="2"/>
        <v>0</v>
      </c>
      <c r="W9" s="12">
        <f t="shared" si="29"/>
        <v>0</v>
      </c>
      <c r="X9" s="12">
        <f t="shared" si="30"/>
        <v>0</v>
      </c>
      <c r="Y9" s="12"/>
      <c r="Z9" s="4" t="str">
        <f t="shared" si="3"/>
        <v/>
      </c>
      <c r="AA9" s="4" t="str">
        <f t="shared" si="4"/>
        <v/>
      </c>
      <c r="AB9" s="24" t="s">
        <v>283</v>
      </c>
      <c r="AC9" s="6">
        <v>1</v>
      </c>
      <c r="AD9" s="4">
        <f t="shared" si="31"/>
        <v>0</v>
      </c>
      <c r="AE9" s="4">
        <f t="shared" si="32"/>
        <v>0</v>
      </c>
      <c r="AF9" s="4" t="str">
        <f t="shared" si="33"/>
        <v/>
      </c>
      <c r="AG9" s="4" t="str">
        <f t="shared" si="5"/>
        <v/>
      </c>
      <c r="AH9" s="12">
        <f t="shared" si="6"/>
        <v>0</v>
      </c>
      <c r="AI9" s="12">
        <f t="shared" si="7"/>
        <v>0</v>
      </c>
      <c r="AJ9" s="4" t="str">
        <f t="shared" si="34"/>
        <v/>
      </c>
      <c r="AK9" s="4">
        <v>0</v>
      </c>
      <c r="AL9" s="4" t="str">
        <f t="shared" si="8"/>
        <v xml:space="preserve"> </v>
      </c>
      <c r="AM9" s="4" t="str">
        <f t="shared" si="9"/>
        <v xml:space="preserve">  </v>
      </c>
      <c r="AN9" s="4" t="str">
        <f t="shared" si="10"/>
        <v/>
      </c>
      <c r="AO9" s="4" t="str">
        <f t="shared" si="11"/>
        <v/>
      </c>
      <c r="AP9" s="4" t="str">
        <f t="shared" si="12"/>
        <v/>
      </c>
      <c r="AQ9" s="4" t="str">
        <f t="shared" si="13"/>
        <v/>
      </c>
      <c r="AR9" s="4" t="str">
        <f t="shared" si="35"/>
        <v/>
      </c>
      <c r="AS9" s="4" t="str">
        <f t="shared" si="14"/>
        <v/>
      </c>
      <c r="AT9" s="4" t="str">
        <f t="shared" si="15"/>
        <v/>
      </c>
      <c r="AU9" s="4" t="str">
        <f t="shared" si="16"/>
        <v/>
      </c>
      <c r="AV9" s="4" t="str">
        <f t="shared" si="17"/>
        <v/>
      </c>
      <c r="AW9" s="4">
        <f t="shared" si="18"/>
        <v>0</v>
      </c>
      <c r="AX9" s="4" t="str">
        <f t="shared" si="19"/>
        <v>999:99.99</v>
      </c>
      <c r="AY9" s="4" t="str">
        <f t="shared" si="20"/>
        <v>999:99.99</v>
      </c>
      <c r="AZ9" s="4" t="str">
        <f t="shared" si="21"/>
        <v>999:99.99</v>
      </c>
      <c r="BA9" s="4" t="str">
        <f t="shared" si="22"/>
        <v>999:99.99</v>
      </c>
      <c r="BB9" s="4">
        <f t="shared" si="36"/>
        <v>0</v>
      </c>
      <c r="BC9" s="4">
        <f t="shared" si="37"/>
        <v>0</v>
      </c>
      <c r="BD9" s="4">
        <f t="shared" si="38"/>
        <v>0</v>
      </c>
      <c r="BE9" s="4">
        <f t="shared" si="39"/>
        <v>0</v>
      </c>
      <c r="BF9" s="4" t="str">
        <f t="shared" si="23"/>
        <v>19000100</v>
      </c>
      <c r="BG9" s="4" t="str">
        <f t="shared" si="24"/>
        <v/>
      </c>
      <c r="BH9" s="4">
        <v>4</v>
      </c>
      <c r="BI9" s="4" t="s">
        <v>168</v>
      </c>
      <c r="BJ9" s="4" t="s">
        <v>236</v>
      </c>
      <c r="BK9" s="4" t="s">
        <v>263</v>
      </c>
      <c r="BL9" s="4" t="str">
        <f t="shared" si="25"/>
        <v/>
      </c>
      <c r="BM9" s="4">
        <f t="shared" si="40"/>
        <v>0</v>
      </c>
      <c r="BN9" s="4">
        <f t="shared" si="41"/>
        <v>0</v>
      </c>
      <c r="BO9" s="4">
        <f t="shared" si="42"/>
        <v>0</v>
      </c>
      <c r="BP9" s="4">
        <f t="shared" si="43"/>
        <v>0</v>
      </c>
      <c r="BQ9" s="4">
        <f t="shared" si="26"/>
        <v>0</v>
      </c>
      <c r="BR9" s="4">
        <f t="shared" si="27"/>
        <v>0</v>
      </c>
      <c r="BT9" s="4" t="s">
        <v>261</v>
      </c>
    </row>
    <row r="10" spans="1:72" ht="16.5" customHeight="1">
      <c r="A10" s="7" t="str">
        <f t="shared" si="28"/>
        <v/>
      </c>
      <c r="B10" s="80"/>
      <c r="C10" s="183"/>
      <c r="D10" s="177"/>
      <c r="E10" s="81"/>
      <c r="F10" s="81"/>
      <c r="G10" s="81"/>
      <c r="H10" s="81"/>
      <c r="I10" s="112"/>
      <c r="J10" s="100"/>
      <c r="K10" s="141"/>
      <c r="L10" s="112"/>
      <c r="M10" s="128"/>
      <c r="N10" s="143"/>
      <c r="O10" s="112"/>
      <c r="P10" s="100"/>
      <c r="Q10" s="112"/>
      <c r="R10" s="100"/>
      <c r="S10" s="7" t="str">
        <f t="shared" si="0"/>
        <v/>
      </c>
      <c r="T10" s="119" t="str">
        <f t="shared" si="1"/>
        <v/>
      </c>
      <c r="U10" s="119" t="str">
        <f>IF(ISERROR(VLOOKUP(BG10,BH$6:$BI$88,2,0)),"",VLOOKUP(BG10,BH$6:$BI$88,2,0))</f>
        <v/>
      </c>
      <c r="V10" s="12">
        <f t="shared" si="2"/>
        <v>0</v>
      </c>
      <c r="W10" s="12">
        <f t="shared" si="29"/>
        <v>0</v>
      </c>
      <c r="X10" s="12">
        <f t="shared" si="30"/>
        <v>0</v>
      </c>
      <c r="Y10" s="12"/>
      <c r="Z10" s="4" t="str">
        <f t="shared" si="3"/>
        <v/>
      </c>
      <c r="AA10" s="4" t="str">
        <f t="shared" si="4"/>
        <v/>
      </c>
      <c r="AB10" s="24" t="s">
        <v>284</v>
      </c>
      <c r="AC10">
        <v>2</v>
      </c>
      <c r="AD10" s="4">
        <f t="shared" si="31"/>
        <v>0</v>
      </c>
      <c r="AE10" s="4">
        <f t="shared" si="32"/>
        <v>0</v>
      </c>
      <c r="AF10" s="4" t="str">
        <f t="shared" si="33"/>
        <v/>
      </c>
      <c r="AG10" s="4" t="str">
        <f t="shared" si="5"/>
        <v/>
      </c>
      <c r="AH10" s="12">
        <f t="shared" si="6"/>
        <v>0</v>
      </c>
      <c r="AI10" s="12">
        <f t="shared" si="7"/>
        <v>0</v>
      </c>
      <c r="AJ10" s="4" t="str">
        <f t="shared" si="34"/>
        <v/>
      </c>
      <c r="AK10" s="4">
        <v>0</v>
      </c>
      <c r="AL10" s="4" t="str">
        <f t="shared" si="8"/>
        <v xml:space="preserve"> </v>
      </c>
      <c r="AM10" s="4" t="str">
        <f t="shared" si="9"/>
        <v xml:space="preserve">  </v>
      </c>
      <c r="AN10" s="4" t="str">
        <f t="shared" si="10"/>
        <v/>
      </c>
      <c r="AO10" s="4" t="str">
        <f t="shared" si="11"/>
        <v/>
      </c>
      <c r="AP10" s="4" t="str">
        <f t="shared" si="12"/>
        <v/>
      </c>
      <c r="AQ10" s="4" t="str">
        <f t="shared" si="13"/>
        <v/>
      </c>
      <c r="AR10" s="4" t="str">
        <f t="shared" si="35"/>
        <v/>
      </c>
      <c r="AS10" s="4" t="str">
        <f t="shared" si="14"/>
        <v/>
      </c>
      <c r="AT10" s="4" t="str">
        <f t="shared" si="15"/>
        <v/>
      </c>
      <c r="AU10" s="4" t="str">
        <f t="shared" si="16"/>
        <v/>
      </c>
      <c r="AV10" s="4" t="str">
        <f t="shared" si="17"/>
        <v/>
      </c>
      <c r="AW10" s="4">
        <f t="shared" si="18"/>
        <v>0</v>
      </c>
      <c r="AX10" s="4" t="str">
        <f t="shared" si="19"/>
        <v>999:99.99</v>
      </c>
      <c r="AY10" s="4" t="str">
        <f t="shared" si="20"/>
        <v>999:99.99</v>
      </c>
      <c r="AZ10" s="4" t="str">
        <f t="shared" si="21"/>
        <v>999:99.99</v>
      </c>
      <c r="BA10" s="4" t="str">
        <f t="shared" si="22"/>
        <v>999:99.99</v>
      </c>
      <c r="BB10" s="4">
        <f t="shared" si="36"/>
        <v>0</v>
      </c>
      <c r="BC10" s="4">
        <f t="shared" si="37"/>
        <v>0</v>
      </c>
      <c r="BD10" s="4">
        <f t="shared" si="38"/>
        <v>0</v>
      </c>
      <c r="BE10" s="4">
        <f t="shared" si="39"/>
        <v>0</v>
      </c>
      <c r="BF10" s="4" t="str">
        <f t="shared" si="23"/>
        <v>19000100</v>
      </c>
      <c r="BG10" s="4" t="str">
        <f t="shared" si="24"/>
        <v/>
      </c>
      <c r="BH10" s="4">
        <v>5</v>
      </c>
      <c r="BI10" s="4" t="s">
        <v>169</v>
      </c>
      <c r="BJ10" s="4" t="s">
        <v>236</v>
      </c>
      <c r="BK10" s="4" t="s">
        <v>263</v>
      </c>
      <c r="BL10" s="4" t="str">
        <f t="shared" si="25"/>
        <v/>
      </c>
      <c r="BM10" s="4">
        <f t="shared" si="40"/>
        <v>0</v>
      </c>
      <c r="BN10" s="4">
        <f t="shared" si="41"/>
        <v>0</v>
      </c>
      <c r="BO10" s="4">
        <f t="shared" si="42"/>
        <v>0</v>
      </c>
      <c r="BP10" s="4">
        <f t="shared" si="43"/>
        <v>0</v>
      </c>
      <c r="BQ10" s="4">
        <f t="shared" si="26"/>
        <v>0</v>
      </c>
      <c r="BR10" s="4">
        <f t="shared" si="27"/>
        <v>0</v>
      </c>
      <c r="BT10" s="4" t="s">
        <v>262</v>
      </c>
    </row>
    <row r="11" spans="1:72" ht="16.5" customHeight="1">
      <c r="A11" s="7" t="str">
        <f t="shared" si="28"/>
        <v/>
      </c>
      <c r="B11" s="80"/>
      <c r="C11" s="183"/>
      <c r="D11" s="177"/>
      <c r="E11" s="81"/>
      <c r="F11" s="81"/>
      <c r="G11" s="81"/>
      <c r="H11" s="81"/>
      <c r="I11" s="112"/>
      <c r="J11" s="100"/>
      <c r="K11" s="141"/>
      <c r="L11" s="112"/>
      <c r="M11" s="128"/>
      <c r="N11" s="143"/>
      <c r="O11" s="112"/>
      <c r="P11" s="100"/>
      <c r="Q11" s="112"/>
      <c r="R11" s="100"/>
      <c r="S11" s="7" t="str">
        <f t="shared" si="0"/>
        <v/>
      </c>
      <c r="T11" s="119" t="str">
        <f t="shared" si="1"/>
        <v/>
      </c>
      <c r="U11" s="119" t="str">
        <f>IF(ISERROR(VLOOKUP(BG11,BH$6:$BI$88,2,0)),"",VLOOKUP(BG11,BH$6:$BI$88,2,0))</f>
        <v/>
      </c>
      <c r="V11" s="12">
        <f t="shared" si="2"/>
        <v>0</v>
      </c>
      <c r="W11" s="12">
        <f t="shared" si="29"/>
        <v>0</v>
      </c>
      <c r="X11" s="12">
        <f t="shared" si="30"/>
        <v>0</v>
      </c>
      <c r="Y11" s="12"/>
      <c r="Z11" s="4" t="str">
        <f t="shared" si="3"/>
        <v/>
      </c>
      <c r="AA11" s="4" t="str">
        <f t="shared" si="4"/>
        <v/>
      </c>
      <c r="AB11" s="24" t="s">
        <v>184</v>
      </c>
      <c r="AC11">
        <v>2</v>
      </c>
      <c r="AD11" s="4">
        <f t="shared" si="31"/>
        <v>0</v>
      </c>
      <c r="AE11" s="4">
        <f t="shared" si="32"/>
        <v>0</v>
      </c>
      <c r="AF11" s="4" t="str">
        <f t="shared" si="33"/>
        <v/>
      </c>
      <c r="AG11" s="4" t="str">
        <f t="shared" si="5"/>
        <v/>
      </c>
      <c r="AH11" s="12">
        <f t="shared" si="6"/>
        <v>0</v>
      </c>
      <c r="AI11" s="12">
        <f t="shared" si="7"/>
        <v>0</v>
      </c>
      <c r="AJ11" s="4" t="str">
        <f t="shared" si="34"/>
        <v/>
      </c>
      <c r="AK11" s="4">
        <v>0</v>
      </c>
      <c r="AL11" s="4" t="str">
        <f t="shared" si="8"/>
        <v xml:space="preserve"> </v>
      </c>
      <c r="AM11" s="4" t="str">
        <f t="shared" si="9"/>
        <v xml:space="preserve">  </v>
      </c>
      <c r="AN11" s="4" t="str">
        <f t="shared" si="10"/>
        <v/>
      </c>
      <c r="AO11" s="4" t="str">
        <f t="shared" si="11"/>
        <v/>
      </c>
      <c r="AP11" s="4" t="str">
        <f t="shared" si="12"/>
        <v/>
      </c>
      <c r="AQ11" s="4" t="str">
        <f t="shared" si="13"/>
        <v/>
      </c>
      <c r="AR11" s="4" t="str">
        <f t="shared" si="35"/>
        <v/>
      </c>
      <c r="AS11" s="4" t="str">
        <f t="shared" si="14"/>
        <v/>
      </c>
      <c r="AT11" s="4" t="str">
        <f t="shared" si="15"/>
        <v/>
      </c>
      <c r="AU11" s="4" t="str">
        <f t="shared" si="16"/>
        <v/>
      </c>
      <c r="AV11" s="4" t="str">
        <f t="shared" si="17"/>
        <v/>
      </c>
      <c r="AW11" s="4">
        <f t="shared" si="18"/>
        <v>0</v>
      </c>
      <c r="AX11" s="4" t="str">
        <f t="shared" si="19"/>
        <v>999:99.99</v>
      </c>
      <c r="AY11" s="4" t="str">
        <f t="shared" si="20"/>
        <v>999:99.99</v>
      </c>
      <c r="AZ11" s="4" t="str">
        <f t="shared" si="21"/>
        <v>999:99.99</v>
      </c>
      <c r="BA11" s="4" t="str">
        <f t="shared" si="22"/>
        <v>999:99.99</v>
      </c>
      <c r="BB11" s="4">
        <f t="shared" si="36"/>
        <v>0</v>
      </c>
      <c r="BC11" s="4">
        <f t="shared" si="37"/>
        <v>0</v>
      </c>
      <c r="BD11" s="4">
        <f t="shared" si="38"/>
        <v>0</v>
      </c>
      <c r="BE11" s="4">
        <f t="shared" si="39"/>
        <v>0</v>
      </c>
      <c r="BF11" s="4" t="str">
        <f t="shared" si="23"/>
        <v>19000100</v>
      </c>
      <c r="BG11" s="4" t="str">
        <f t="shared" si="24"/>
        <v/>
      </c>
      <c r="BH11" s="4">
        <v>6</v>
      </c>
      <c r="BI11" s="4" t="s">
        <v>170</v>
      </c>
      <c r="BJ11" s="4" t="s">
        <v>236</v>
      </c>
      <c r="BK11" s="4" t="s">
        <v>263</v>
      </c>
      <c r="BL11" s="4" t="str">
        <f t="shared" si="25"/>
        <v/>
      </c>
      <c r="BM11" s="4">
        <f t="shared" si="40"/>
        <v>0</v>
      </c>
      <c r="BN11" s="4">
        <f t="shared" si="41"/>
        <v>0</v>
      </c>
      <c r="BO11" s="4">
        <f t="shared" si="42"/>
        <v>0</v>
      </c>
      <c r="BP11" s="4">
        <f t="shared" si="43"/>
        <v>0</v>
      </c>
      <c r="BQ11" s="4">
        <f t="shared" si="26"/>
        <v>0</v>
      </c>
      <c r="BR11" s="4">
        <f t="shared" si="27"/>
        <v>0</v>
      </c>
      <c r="BT11" s="4" t="s">
        <v>263</v>
      </c>
    </row>
    <row r="12" spans="1:72" ht="16.5" customHeight="1">
      <c r="A12" s="7" t="str">
        <f t="shared" si="28"/>
        <v/>
      </c>
      <c r="B12" s="80"/>
      <c r="C12" s="183"/>
      <c r="D12" s="177"/>
      <c r="E12" s="81"/>
      <c r="F12" s="81"/>
      <c r="G12" s="81"/>
      <c r="H12" s="81"/>
      <c r="I12" s="112"/>
      <c r="J12" s="100"/>
      <c r="K12" s="141"/>
      <c r="L12" s="112"/>
      <c r="M12" s="128"/>
      <c r="N12" s="143"/>
      <c r="O12" s="112"/>
      <c r="P12" s="100"/>
      <c r="Q12" s="112"/>
      <c r="R12" s="100"/>
      <c r="S12" s="7" t="str">
        <f t="shared" si="0"/>
        <v/>
      </c>
      <c r="T12" s="119" t="str">
        <f t="shared" si="1"/>
        <v/>
      </c>
      <c r="U12" s="119" t="str">
        <f>IF(ISERROR(VLOOKUP(BG12,BH$6:$BI$88,2,0)),"",VLOOKUP(BG12,BH$6:$BI$88,2,0))</f>
        <v/>
      </c>
      <c r="V12" s="12">
        <f t="shared" si="2"/>
        <v>0</v>
      </c>
      <c r="W12" s="12">
        <f t="shared" si="29"/>
        <v>0</v>
      </c>
      <c r="X12" s="12">
        <f t="shared" si="30"/>
        <v>0</v>
      </c>
      <c r="Y12" s="12"/>
      <c r="Z12" s="4" t="str">
        <f t="shared" si="3"/>
        <v/>
      </c>
      <c r="AA12" s="4" t="str">
        <f t="shared" si="4"/>
        <v/>
      </c>
      <c r="AB12" s="24" t="s">
        <v>285</v>
      </c>
      <c r="AC12">
        <v>2</v>
      </c>
      <c r="AD12" s="4">
        <f t="shared" si="31"/>
        <v>0</v>
      </c>
      <c r="AE12" s="4">
        <f t="shared" si="32"/>
        <v>0</v>
      </c>
      <c r="AF12" s="4" t="str">
        <f t="shared" si="33"/>
        <v/>
      </c>
      <c r="AG12" s="4" t="str">
        <f t="shared" si="5"/>
        <v/>
      </c>
      <c r="AH12" s="12">
        <f t="shared" si="6"/>
        <v>0</v>
      </c>
      <c r="AI12" s="12">
        <f t="shared" si="7"/>
        <v>0</v>
      </c>
      <c r="AJ12" s="4" t="str">
        <f t="shared" si="34"/>
        <v/>
      </c>
      <c r="AK12" s="4">
        <v>0</v>
      </c>
      <c r="AL12" s="4" t="str">
        <f t="shared" si="8"/>
        <v xml:space="preserve"> </v>
      </c>
      <c r="AM12" s="4" t="str">
        <f t="shared" si="9"/>
        <v xml:space="preserve">  </v>
      </c>
      <c r="AN12" s="4" t="str">
        <f t="shared" si="10"/>
        <v/>
      </c>
      <c r="AO12" s="4" t="str">
        <f t="shared" si="11"/>
        <v/>
      </c>
      <c r="AP12" s="4" t="str">
        <f t="shared" si="12"/>
        <v/>
      </c>
      <c r="AQ12" s="4" t="str">
        <f t="shared" si="13"/>
        <v/>
      </c>
      <c r="AR12" s="4" t="str">
        <f t="shared" si="35"/>
        <v/>
      </c>
      <c r="AS12" s="4" t="str">
        <f t="shared" si="14"/>
        <v/>
      </c>
      <c r="AT12" s="4" t="str">
        <f t="shared" si="15"/>
        <v/>
      </c>
      <c r="AU12" s="4" t="str">
        <f t="shared" si="16"/>
        <v/>
      </c>
      <c r="AV12" s="4" t="str">
        <f t="shared" si="17"/>
        <v/>
      </c>
      <c r="AW12" s="4">
        <f t="shared" si="18"/>
        <v>0</v>
      </c>
      <c r="AX12" s="4" t="str">
        <f t="shared" si="19"/>
        <v>999:99.99</v>
      </c>
      <c r="AY12" s="4" t="str">
        <f t="shared" si="20"/>
        <v>999:99.99</v>
      </c>
      <c r="AZ12" s="4" t="str">
        <f t="shared" si="21"/>
        <v>999:99.99</v>
      </c>
      <c r="BA12" s="4" t="str">
        <f t="shared" si="22"/>
        <v>999:99.99</v>
      </c>
      <c r="BB12" s="4">
        <f t="shared" si="36"/>
        <v>0</v>
      </c>
      <c r="BC12" s="4">
        <f t="shared" si="37"/>
        <v>0</v>
      </c>
      <c r="BD12" s="4">
        <f t="shared" si="38"/>
        <v>0</v>
      </c>
      <c r="BE12" s="4">
        <f t="shared" si="39"/>
        <v>0</v>
      </c>
      <c r="BF12" s="4" t="str">
        <f t="shared" si="23"/>
        <v>19000100</v>
      </c>
      <c r="BG12" s="4" t="str">
        <f t="shared" si="24"/>
        <v/>
      </c>
      <c r="BH12" s="4">
        <v>7</v>
      </c>
      <c r="BI12" s="4" t="s">
        <v>171</v>
      </c>
      <c r="BJ12" s="4" t="s">
        <v>236</v>
      </c>
      <c r="BK12" s="4" t="s">
        <v>263</v>
      </c>
      <c r="BL12" s="4" t="str">
        <f t="shared" si="25"/>
        <v/>
      </c>
      <c r="BM12" s="4">
        <f t="shared" si="40"/>
        <v>0</v>
      </c>
      <c r="BN12" s="4">
        <f t="shared" si="41"/>
        <v>0</v>
      </c>
      <c r="BO12" s="4">
        <f t="shared" si="42"/>
        <v>0</v>
      </c>
      <c r="BP12" s="4">
        <f t="shared" si="43"/>
        <v>0</v>
      </c>
      <c r="BQ12" s="4">
        <f t="shared" si="26"/>
        <v>0</v>
      </c>
      <c r="BR12" s="4">
        <f t="shared" si="27"/>
        <v>0</v>
      </c>
      <c r="BT12" s="4" t="s">
        <v>292</v>
      </c>
    </row>
    <row r="13" spans="1:72" ht="16.5" customHeight="1">
      <c r="A13" s="7" t="str">
        <f t="shared" si="28"/>
        <v/>
      </c>
      <c r="B13" s="80"/>
      <c r="C13" s="183"/>
      <c r="D13" s="177"/>
      <c r="E13" s="81"/>
      <c r="F13" s="81"/>
      <c r="G13" s="81"/>
      <c r="H13" s="81"/>
      <c r="I13" s="112"/>
      <c r="J13" s="100"/>
      <c r="K13" s="141"/>
      <c r="L13" s="112"/>
      <c r="M13" s="128"/>
      <c r="N13" s="143"/>
      <c r="O13" s="112"/>
      <c r="P13" s="100"/>
      <c r="Q13" s="112"/>
      <c r="R13" s="100"/>
      <c r="S13" s="7" t="str">
        <f t="shared" si="0"/>
        <v/>
      </c>
      <c r="T13" s="119" t="str">
        <f t="shared" si="1"/>
        <v/>
      </c>
      <c r="U13" s="119" t="str">
        <f>IF(ISERROR(VLOOKUP(BG13,BH$6:$BI$88,2,0)),"",VLOOKUP(BG13,BH$6:$BI$88,2,0))</f>
        <v/>
      </c>
      <c r="V13" s="12">
        <f t="shared" si="2"/>
        <v>0</v>
      </c>
      <c r="W13" s="12">
        <f t="shared" si="29"/>
        <v>0</v>
      </c>
      <c r="X13" s="12">
        <f t="shared" si="30"/>
        <v>0</v>
      </c>
      <c r="Y13" s="12"/>
      <c r="Z13" s="4" t="str">
        <f t="shared" si="3"/>
        <v/>
      </c>
      <c r="AA13" s="4" t="str">
        <f t="shared" si="4"/>
        <v/>
      </c>
      <c r="AB13" s="24" t="s">
        <v>286</v>
      </c>
      <c r="AC13">
        <v>3</v>
      </c>
      <c r="AD13" s="4">
        <f t="shared" si="31"/>
        <v>0</v>
      </c>
      <c r="AE13" s="4">
        <f t="shared" si="32"/>
        <v>0</v>
      </c>
      <c r="AF13" s="4" t="str">
        <f t="shared" si="33"/>
        <v/>
      </c>
      <c r="AG13" s="4" t="str">
        <f t="shared" si="5"/>
        <v/>
      </c>
      <c r="AH13" s="12">
        <f t="shared" si="6"/>
        <v>0</v>
      </c>
      <c r="AI13" s="12">
        <f t="shared" si="7"/>
        <v>0</v>
      </c>
      <c r="AJ13" s="4" t="str">
        <f t="shared" si="34"/>
        <v/>
      </c>
      <c r="AK13" s="4">
        <v>0</v>
      </c>
      <c r="AL13" s="4" t="str">
        <f t="shared" si="8"/>
        <v xml:space="preserve"> </v>
      </c>
      <c r="AM13" s="4" t="str">
        <f t="shared" si="9"/>
        <v xml:space="preserve">  </v>
      </c>
      <c r="AN13" s="4" t="str">
        <f t="shared" si="10"/>
        <v/>
      </c>
      <c r="AO13" s="4" t="str">
        <f t="shared" si="11"/>
        <v/>
      </c>
      <c r="AP13" s="4" t="str">
        <f t="shared" si="12"/>
        <v/>
      </c>
      <c r="AQ13" s="4" t="str">
        <f t="shared" si="13"/>
        <v/>
      </c>
      <c r="AR13" s="4" t="str">
        <f t="shared" si="35"/>
        <v/>
      </c>
      <c r="AS13" s="4" t="str">
        <f t="shared" si="14"/>
        <v/>
      </c>
      <c r="AT13" s="4" t="str">
        <f t="shared" si="15"/>
        <v/>
      </c>
      <c r="AU13" s="4" t="str">
        <f t="shared" si="16"/>
        <v/>
      </c>
      <c r="AV13" s="4" t="str">
        <f t="shared" si="17"/>
        <v/>
      </c>
      <c r="AW13" s="4">
        <f t="shared" si="18"/>
        <v>0</v>
      </c>
      <c r="AX13" s="4" t="str">
        <f t="shared" si="19"/>
        <v>999:99.99</v>
      </c>
      <c r="AY13" s="4" t="str">
        <f t="shared" si="20"/>
        <v>999:99.99</v>
      </c>
      <c r="AZ13" s="4" t="str">
        <f t="shared" si="21"/>
        <v>999:99.99</v>
      </c>
      <c r="BA13" s="4" t="str">
        <f t="shared" si="22"/>
        <v>999:99.99</v>
      </c>
      <c r="BB13" s="4">
        <f t="shared" si="36"/>
        <v>0</v>
      </c>
      <c r="BC13" s="4">
        <f t="shared" si="37"/>
        <v>0</v>
      </c>
      <c r="BD13" s="4">
        <f t="shared" si="38"/>
        <v>0</v>
      </c>
      <c r="BE13" s="4">
        <f t="shared" si="39"/>
        <v>0</v>
      </c>
      <c r="BF13" s="4" t="str">
        <f t="shared" si="23"/>
        <v>19000100</v>
      </c>
      <c r="BG13" s="4" t="str">
        <f t="shared" si="24"/>
        <v/>
      </c>
      <c r="BH13" s="4">
        <v>8</v>
      </c>
      <c r="BI13" s="4" t="s">
        <v>172</v>
      </c>
      <c r="BJ13" s="4" t="s">
        <v>236</v>
      </c>
      <c r="BK13" s="4" t="s">
        <v>263</v>
      </c>
      <c r="BL13" s="4" t="str">
        <f t="shared" si="25"/>
        <v/>
      </c>
      <c r="BM13" s="4">
        <f t="shared" si="40"/>
        <v>0</v>
      </c>
      <c r="BN13" s="4">
        <f t="shared" si="41"/>
        <v>0</v>
      </c>
      <c r="BO13" s="4">
        <f t="shared" si="42"/>
        <v>0</v>
      </c>
      <c r="BP13" s="4">
        <f t="shared" si="43"/>
        <v>0</v>
      </c>
      <c r="BQ13" s="4">
        <f t="shared" si="26"/>
        <v>0</v>
      </c>
      <c r="BR13" s="4">
        <f t="shared" si="27"/>
        <v>0</v>
      </c>
    </row>
    <row r="14" spans="1:72" ht="16.5" customHeight="1">
      <c r="A14" s="7" t="str">
        <f t="shared" si="28"/>
        <v/>
      </c>
      <c r="B14" s="80"/>
      <c r="C14" s="183"/>
      <c r="D14" s="177"/>
      <c r="E14" s="81"/>
      <c r="F14" s="81"/>
      <c r="G14" s="81"/>
      <c r="H14" s="81"/>
      <c r="I14" s="112"/>
      <c r="J14" s="100"/>
      <c r="K14" s="141"/>
      <c r="L14" s="112"/>
      <c r="M14" s="128"/>
      <c r="N14" s="143"/>
      <c r="O14" s="112"/>
      <c r="P14" s="100"/>
      <c r="Q14" s="112"/>
      <c r="R14" s="100"/>
      <c r="S14" s="7" t="str">
        <f t="shared" si="0"/>
        <v/>
      </c>
      <c r="T14" s="119" t="str">
        <f t="shared" si="1"/>
        <v/>
      </c>
      <c r="U14" s="119" t="str">
        <f>IF(ISERROR(VLOOKUP(BG14,BH$6:$BI$88,2,0)),"",VLOOKUP(BG14,BH$6:$BI$88,2,0))</f>
        <v/>
      </c>
      <c r="V14" s="12">
        <f t="shared" si="2"/>
        <v>0</v>
      </c>
      <c r="W14" s="12">
        <f t="shared" si="29"/>
        <v>0</v>
      </c>
      <c r="X14" s="12">
        <f t="shared" si="30"/>
        <v>0</v>
      </c>
      <c r="Y14" s="12"/>
      <c r="Z14" s="4" t="str">
        <f t="shared" si="3"/>
        <v/>
      </c>
      <c r="AA14" s="4" t="str">
        <f t="shared" si="4"/>
        <v/>
      </c>
      <c r="AB14" s="24" t="s">
        <v>185</v>
      </c>
      <c r="AC14">
        <v>3</v>
      </c>
      <c r="AD14" s="4">
        <f t="shared" si="31"/>
        <v>0</v>
      </c>
      <c r="AE14" s="4">
        <f t="shared" si="32"/>
        <v>0</v>
      </c>
      <c r="AF14" s="4" t="str">
        <f t="shared" si="33"/>
        <v/>
      </c>
      <c r="AG14" s="4" t="str">
        <f t="shared" si="5"/>
        <v/>
      </c>
      <c r="AH14" s="12">
        <f t="shared" si="6"/>
        <v>0</v>
      </c>
      <c r="AI14" s="12">
        <f t="shared" si="7"/>
        <v>0</v>
      </c>
      <c r="AJ14" s="4" t="str">
        <f t="shared" si="34"/>
        <v/>
      </c>
      <c r="AK14" s="4">
        <v>0</v>
      </c>
      <c r="AL14" s="4" t="str">
        <f t="shared" si="8"/>
        <v xml:space="preserve"> </v>
      </c>
      <c r="AM14" s="4" t="str">
        <f t="shared" si="9"/>
        <v xml:space="preserve">  </v>
      </c>
      <c r="AN14" s="4" t="str">
        <f t="shared" si="10"/>
        <v/>
      </c>
      <c r="AO14" s="4" t="str">
        <f t="shared" si="11"/>
        <v/>
      </c>
      <c r="AP14" s="4" t="str">
        <f t="shared" si="12"/>
        <v/>
      </c>
      <c r="AQ14" s="4" t="str">
        <f t="shared" si="13"/>
        <v/>
      </c>
      <c r="AR14" s="4" t="str">
        <f t="shared" si="35"/>
        <v/>
      </c>
      <c r="AS14" s="4" t="str">
        <f t="shared" si="14"/>
        <v/>
      </c>
      <c r="AT14" s="4" t="str">
        <f t="shared" si="15"/>
        <v/>
      </c>
      <c r="AU14" s="4" t="str">
        <f t="shared" si="16"/>
        <v/>
      </c>
      <c r="AV14" s="4" t="str">
        <f>IF(Q14="","",VALUE(LEFT(Q14,3)))</f>
        <v/>
      </c>
      <c r="AW14" s="4">
        <f t="shared" si="18"/>
        <v>0</v>
      </c>
      <c r="AX14" s="4" t="str">
        <f t="shared" si="19"/>
        <v>999:99.99</v>
      </c>
      <c r="AY14" s="4" t="str">
        <f t="shared" si="20"/>
        <v>999:99.99</v>
      </c>
      <c r="AZ14" s="4" t="str">
        <f t="shared" si="21"/>
        <v>999:99.99</v>
      </c>
      <c r="BA14" s="4" t="str">
        <f t="shared" si="22"/>
        <v>999:99.99</v>
      </c>
      <c r="BB14" s="4">
        <f t="shared" si="36"/>
        <v>0</v>
      </c>
      <c r="BC14" s="4">
        <f t="shared" si="37"/>
        <v>0</v>
      </c>
      <c r="BD14" s="4">
        <f t="shared" si="38"/>
        <v>0</v>
      </c>
      <c r="BE14" s="4">
        <f t="shared" si="39"/>
        <v>0</v>
      </c>
      <c r="BF14" s="4" t="str">
        <f t="shared" si="23"/>
        <v>19000100</v>
      </c>
      <c r="BG14" s="4" t="str">
        <f t="shared" si="24"/>
        <v/>
      </c>
      <c r="BH14" s="4">
        <v>9</v>
      </c>
      <c r="BI14" s="4" t="s">
        <v>173</v>
      </c>
      <c r="BJ14" s="4" t="s">
        <v>237</v>
      </c>
      <c r="BK14" s="4" t="s">
        <v>263</v>
      </c>
      <c r="BL14" s="4" t="str">
        <f t="shared" si="25"/>
        <v/>
      </c>
      <c r="BM14" s="4">
        <f t="shared" si="40"/>
        <v>0</v>
      </c>
      <c r="BN14" s="4">
        <f t="shared" si="41"/>
        <v>0</v>
      </c>
      <c r="BO14" s="4">
        <f t="shared" si="42"/>
        <v>0</v>
      </c>
      <c r="BP14" s="4">
        <f t="shared" si="43"/>
        <v>0</v>
      </c>
      <c r="BQ14" s="4">
        <f t="shared" si="26"/>
        <v>0</v>
      </c>
      <c r="BR14" s="4">
        <f t="shared" si="27"/>
        <v>0</v>
      </c>
    </row>
    <row r="15" spans="1:72" ht="16.5" customHeight="1">
      <c r="A15" s="7" t="str">
        <f t="shared" si="28"/>
        <v/>
      </c>
      <c r="B15" s="80"/>
      <c r="C15" s="183"/>
      <c r="D15" s="177"/>
      <c r="E15" s="81"/>
      <c r="F15" s="81"/>
      <c r="G15" s="81"/>
      <c r="H15" s="81"/>
      <c r="I15" s="112"/>
      <c r="J15" s="100"/>
      <c r="K15" s="141"/>
      <c r="L15" s="112"/>
      <c r="M15" s="128"/>
      <c r="N15" s="143"/>
      <c r="O15" s="112"/>
      <c r="P15" s="100"/>
      <c r="Q15" s="112"/>
      <c r="R15" s="100"/>
      <c r="S15" s="7" t="str">
        <f t="shared" si="0"/>
        <v/>
      </c>
      <c r="T15" s="119" t="str">
        <f t="shared" si="1"/>
        <v/>
      </c>
      <c r="U15" s="119" t="str">
        <f>IF(ISERROR(VLOOKUP(BG15,BH$6:$BI$88,2,0)),"",VLOOKUP(BG15,BH$6:$BI$88,2,0))</f>
        <v/>
      </c>
      <c r="V15" s="12">
        <f t="shared" si="2"/>
        <v>0</v>
      </c>
      <c r="W15" s="12">
        <f t="shared" si="29"/>
        <v>0</v>
      </c>
      <c r="X15" s="12">
        <f t="shared" si="30"/>
        <v>0</v>
      </c>
      <c r="Y15" s="12"/>
      <c r="Z15" s="4" t="str">
        <f t="shared" si="3"/>
        <v/>
      </c>
      <c r="AA15" s="4" t="str">
        <f t="shared" si="4"/>
        <v/>
      </c>
      <c r="AB15" s="24" t="s">
        <v>287</v>
      </c>
      <c r="AC15">
        <v>3</v>
      </c>
      <c r="AD15" s="4">
        <f t="shared" si="31"/>
        <v>0</v>
      </c>
      <c r="AE15" s="4">
        <f t="shared" si="32"/>
        <v>0</v>
      </c>
      <c r="AF15" s="4" t="str">
        <f t="shared" si="33"/>
        <v/>
      </c>
      <c r="AG15" s="4" t="str">
        <f t="shared" si="5"/>
        <v/>
      </c>
      <c r="AH15" s="12">
        <f t="shared" si="6"/>
        <v>0</v>
      </c>
      <c r="AI15" s="12">
        <f t="shared" si="7"/>
        <v>0</v>
      </c>
      <c r="AJ15" s="4" t="str">
        <f t="shared" si="34"/>
        <v/>
      </c>
      <c r="AK15" s="4">
        <v>0</v>
      </c>
      <c r="AL15" s="4" t="str">
        <f t="shared" si="8"/>
        <v xml:space="preserve"> </v>
      </c>
      <c r="AM15" s="4" t="str">
        <f t="shared" si="9"/>
        <v xml:space="preserve">  </v>
      </c>
      <c r="AN15" s="4" t="str">
        <f t="shared" si="10"/>
        <v/>
      </c>
      <c r="AO15" s="4" t="str">
        <f t="shared" si="11"/>
        <v/>
      </c>
      <c r="AP15" s="4" t="str">
        <f t="shared" si="12"/>
        <v/>
      </c>
      <c r="AQ15" s="4" t="str">
        <f t="shared" si="13"/>
        <v/>
      </c>
      <c r="AR15" s="4" t="str">
        <f t="shared" si="35"/>
        <v/>
      </c>
      <c r="AS15" s="4" t="str">
        <f t="shared" si="14"/>
        <v/>
      </c>
      <c r="AT15" s="4" t="str">
        <f t="shared" si="15"/>
        <v/>
      </c>
      <c r="AU15" s="4" t="str">
        <f t="shared" si="16"/>
        <v/>
      </c>
      <c r="AV15" s="4" t="str">
        <f t="shared" si="17"/>
        <v/>
      </c>
      <c r="AW15" s="4">
        <f t="shared" si="18"/>
        <v>0</v>
      </c>
      <c r="AX15" s="4" t="str">
        <f t="shared" si="19"/>
        <v>999:99.99</v>
      </c>
      <c r="AY15" s="4" t="str">
        <f t="shared" si="20"/>
        <v>999:99.99</v>
      </c>
      <c r="AZ15" s="4" t="str">
        <f t="shared" si="21"/>
        <v>999:99.99</v>
      </c>
      <c r="BA15" s="4" t="str">
        <f t="shared" si="22"/>
        <v>999:99.99</v>
      </c>
      <c r="BB15" s="4">
        <f t="shared" si="36"/>
        <v>0</v>
      </c>
      <c r="BC15" s="4">
        <f t="shared" si="37"/>
        <v>0</v>
      </c>
      <c r="BD15" s="4">
        <f t="shared" si="38"/>
        <v>0</v>
      </c>
      <c r="BE15" s="4">
        <f t="shared" si="39"/>
        <v>0</v>
      </c>
      <c r="BF15" s="4" t="str">
        <f t="shared" si="23"/>
        <v>19000100</v>
      </c>
      <c r="BG15" s="4" t="str">
        <f t="shared" si="24"/>
        <v/>
      </c>
      <c r="BH15" s="4">
        <v>10</v>
      </c>
      <c r="BI15" s="4" t="s">
        <v>174</v>
      </c>
      <c r="BJ15" s="4" t="s">
        <v>237</v>
      </c>
      <c r="BK15" s="4" t="s">
        <v>263</v>
      </c>
      <c r="BL15" s="4" t="str">
        <f t="shared" si="25"/>
        <v/>
      </c>
      <c r="BM15" s="4">
        <f t="shared" si="40"/>
        <v>0</v>
      </c>
      <c r="BN15" s="4">
        <f t="shared" si="41"/>
        <v>0</v>
      </c>
      <c r="BO15" s="4">
        <f t="shared" si="42"/>
        <v>0</v>
      </c>
      <c r="BP15" s="4">
        <f t="shared" si="43"/>
        <v>0</v>
      </c>
      <c r="BQ15" s="4">
        <f t="shared" si="26"/>
        <v>0</v>
      </c>
      <c r="BR15" s="4">
        <f t="shared" si="27"/>
        <v>0</v>
      </c>
    </row>
    <row r="16" spans="1:72" ht="16.5" customHeight="1">
      <c r="A16" s="7" t="str">
        <f t="shared" si="28"/>
        <v/>
      </c>
      <c r="B16" s="80"/>
      <c r="C16" s="183"/>
      <c r="D16" s="177"/>
      <c r="E16" s="81"/>
      <c r="F16" s="81"/>
      <c r="G16" s="81"/>
      <c r="H16" s="81"/>
      <c r="I16" s="112"/>
      <c r="J16" s="100"/>
      <c r="K16" s="141"/>
      <c r="L16" s="112"/>
      <c r="M16" s="128"/>
      <c r="N16" s="143"/>
      <c r="O16" s="112"/>
      <c r="P16" s="100"/>
      <c r="Q16" s="112"/>
      <c r="R16" s="100"/>
      <c r="S16" s="7" t="str">
        <f t="shared" si="0"/>
        <v/>
      </c>
      <c r="T16" s="119" t="str">
        <f t="shared" si="1"/>
        <v/>
      </c>
      <c r="U16" s="119" t="str">
        <f>IF(ISERROR(VLOOKUP(BG16,BH$6:$BI$88,2,0)),"",VLOOKUP(BG16,BH$6:$BI$88,2,0))</f>
        <v/>
      </c>
      <c r="V16" s="12">
        <f t="shared" si="2"/>
        <v>0</v>
      </c>
      <c r="W16" s="12">
        <f t="shared" si="29"/>
        <v>0</v>
      </c>
      <c r="X16" s="12">
        <f t="shared" si="30"/>
        <v>0</v>
      </c>
      <c r="Y16" s="12"/>
      <c r="Z16" s="4" t="str">
        <f t="shared" si="3"/>
        <v/>
      </c>
      <c r="AA16" s="4" t="str">
        <f t="shared" si="4"/>
        <v/>
      </c>
      <c r="AB16" s="24" t="s">
        <v>288</v>
      </c>
      <c r="AC16">
        <v>4</v>
      </c>
      <c r="AD16" s="4">
        <f t="shared" si="31"/>
        <v>0</v>
      </c>
      <c r="AE16" s="4">
        <f t="shared" si="32"/>
        <v>0</v>
      </c>
      <c r="AF16" s="4" t="str">
        <f t="shared" si="33"/>
        <v/>
      </c>
      <c r="AG16" s="4" t="str">
        <f t="shared" si="5"/>
        <v/>
      </c>
      <c r="AH16" s="12">
        <f t="shared" si="6"/>
        <v>0</v>
      </c>
      <c r="AI16" s="12">
        <f t="shared" si="7"/>
        <v>0</v>
      </c>
      <c r="AJ16" s="4" t="str">
        <f t="shared" si="34"/>
        <v/>
      </c>
      <c r="AK16" s="4">
        <v>0</v>
      </c>
      <c r="AL16" s="4" t="str">
        <f t="shared" si="8"/>
        <v xml:space="preserve"> </v>
      </c>
      <c r="AM16" s="4" t="str">
        <f t="shared" si="9"/>
        <v xml:space="preserve">  </v>
      </c>
      <c r="AN16" s="4" t="str">
        <f t="shared" si="10"/>
        <v/>
      </c>
      <c r="AO16" s="4" t="str">
        <f t="shared" si="11"/>
        <v/>
      </c>
      <c r="AP16" s="4" t="str">
        <f t="shared" si="12"/>
        <v/>
      </c>
      <c r="AQ16" s="4" t="str">
        <f t="shared" si="13"/>
        <v/>
      </c>
      <c r="AR16" s="4" t="str">
        <f t="shared" si="35"/>
        <v/>
      </c>
      <c r="AS16" s="4" t="str">
        <f t="shared" si="14"/>
        <v/>
      </c>
      <c r="AT16" s="4" t="str">
        <f t="shared" si="15"/>
        <v/>
      </c>
      <c r="AU16" s="4" t="str">
        <f t="shared" si="16"/>
        <v/>
      </c>
      <c r="AV16" s="4" t="str">
        <f t="shared" si="17"/>
        <v/>
      </c>
      <c r="AW16" s="4">
        <f t="shared" si="18"/>
        <v>0</v>
      </c>
      <c r="AX16" s="4" t="str">
        <f t="shared" si="19"/>
        <v>999:99.99</v>
      </c>
      <c r="AY16" s="4" t="str">
        <f t="shared" si="20"/>
        <v>999:99.99</v>
      </c>
      <c r="AZ16" s="4" t="str">
        <f t="shared" si="21"/>
        <v>999:99.99</v>
      </c>
      <c r="BA16" s="4" t="str">
        <f t="shared" si="22"/>
        <v>999:99.99</v>
      </c>
      <c r="BB16" s="4">
        <f t="shared" si="36"/>
        <v>0</v>
      </c>
      <c r="BC16" s="4">
        <f t="shared" si="37"/>
        <v>0</v>
      </c>
      <c r="BD16" s="4">
        <f t="shared" si="38"/>
        <v>0</v>
      </c>
      <c r="BE16" s="4">
        <f t="shared" si="39"/>
        <v>0</v>
      </c>
      <c r="BF16" s="4" t="str">
        <f t="shared" si="23"/>
        <v>19000100</v>
      </c>
      <c r="BG16" s="4" t="str">
        <f t="shared" si="24"/>
        <v/>
      </c>
      <c r="BH16" s="4">
        <v>11</v>
      </c>
      <c r="BI16" s="4" t="s">
        <v>175</v>
      </c>
      <c r="BJ16" s="4" t="s">
        <v>237</v>
      </c>
      <c r="BK16" s="4" t="s">
        <v>263</v>
      </c>
      <c r="BL16" s="4" t="str">
        <f t="shared" si="25"/>
        <v/>
      </c>
      <c r="BM16" s="4">
        <f t="shared" si="40"/>
        <v>0</v>
      </c>
      <c r="BN16" s="4">
        <f t="shared" si="41"/>
        <v>0</v>
      </c>
      <c r="BO16" s="4">
        <f t="shared" si="42"/>
        <v>0</v>
      </c>
      <c r="BP16" s="4">
        <f t="shared" si="43"/>
        <v>0</v>
      </c>
      <c r="BQ16" s="4">
        <f t="shared" si="26"/>
        <v>0</v>
      </c>
      <c r="BR16" s="4">
        <f t="shared" si="27"/>
        <v>0</v>
      </c>
    </row>
    <row r="17" spans="1:70" ht="16.5" customHeight="1">
      <c r="A17" s="7" t="str">
        <f t="shared" si="28"/>
        <v/>
      </c>
      <c r="B17" s="80"/>
      <c r="C17" s="183"/>
      <c r="D17" s="177"/>
      <c r="E17" s="81"/>
      <c r="F17" s="81"/>
      <c r="G17" s="81"/>
      <c r="H17" s="81"/>
      <c r="I17" s="112"/>
      <c r="J17" s="100"/>
      <c r="K17" s="141"/>
      <c r="L17" s="112"/>
      <c r="M17" s="128"/>
      <c r="N17" s="143"/>
      <c r="O17" s="112"/>
      <c r="P17" s="100"/>
      <c r="Q17" s="112"/>
      <c r="R17" s="100"/>
      <c r="S17" s="7" t="str">
        <f t="shared" si="0"/>
        <v/>
      </c>
      <c r="T17" s="119" t="str">
        <f t="shared" si="1"/>
        <v/>
      </c>
      <c r="U17" s="119" t="str">
        <f>IF(ISERROR(VLOOKUP(BG17,BH$6:$BI$88,2,0)),"",VLOOKUP(BG17,BH$6:$BI$88,2,0))</f>
        <v/>
      </c>
      <c r="V17" s="12">
        <f t="shared" si="2"/>
        <v>0</v>
      </c>
      <c r="W17" s="12">
        <f t="shared" si="29"/>
        <v>0</v>
      </c>
      <c r="X17" s="12">
        <f t="shared" si="30"/>
        <v>0</v>
      </c>
      <c r="Y17" s="12"/>
      <c r="Z17" s="4" t="str">
        <f t="shared" si="3"/>
        <v/>
      </c>
      <c r="AA17" s="4" t="str">
        <f t="shared" si="4"/>
        <v/>
      </c>
      <c r="AB17" s="24" t="s">
        <v>186</v>
      </c>
      <c r="AC17">
        <v>4</v>
      </c>
      <c r="AD17" s="4">
        <f t="shared" si="31"/>
        <v>0</v>
      </c>
      <c r="AE17" s="4">
        <f t="shared" si="32"/>
        <v>0</v>
      </c>
      <c r="AF17" s="4" t="str">
        <f t="shared" si="33"/>
        <v/>
      </c>
      <c r="AG17" s="4" t="str">
        <f t="shared" si="5"/>
        <v/>
      </c>
      <c r="AH17" s="12">
        <f t="shared" si="6"/>
        <v>0</v>
      </c>
      <c r="AI17" s="12">
        <f t="shared" si="7"/>
        <v>0</v>
      </c>
      <c r="AJ17" s="4" t="str">
        <f t="shared" si="34"/>
        <v/>
      </c>
      <c r="AK17" s="4">
        <v>0</v>
      </c>
      <c r="AL17" s="4" t="str">
        <f t="shared" si="8"/>
        <v xml:space="preserve"> </v>
      </c>
      <c r="AM17" s="4" t="str">
        <f t="shared" si="9"/>
        <v xml:space="preserve">  </v>
      </c>
      <c r="AN17" s="4" t="str">
        <f t="shared" si="10"/>
        <v/>
      </c>
      <c r="AO17" s="4" t="str">
        <f t="shared" si="11"/>
        <v/>
      </c>
      <c r="AP17" s="4" t="str">
        <f t="shared" si="12"/>
        <v/>
      </c>
      <c r="AQ17" s="4" t="str">
        <f t="shared" si="13"/>
        <v/>
      </c>
      <c r="AR17" s="4" t="str">
        <f t="shared" si="35"/>
        <v/>
      </c>
      <c r="AS17" s="4" t="str">
        <f t="shared" si="14"/>
        <v/>
      </c>
      <c r="AT17" s="4" t="str">
        <f t="shared" si="15"/>
        <v/>
      </c>
      <c r="AU17" s="4" t="str">
        <f t="shared" si="16"/>
        <v/>
      </c>
      <c r="AV17" s="4" t="str">
        <f t="shared" si="17"/>
        <v/>
      </c>
      <c r="AW17" s="4">
        <f t="shared" si="18"/>
        <v>0</v>
      </c>
      <c r="AX17" s="4" t="str">
        <f t="shared" si="19"/>
        <v>999:99.99</v>
      </c>
      <c r="AY17" s="4" t="str">
        <f t="shared" si="20"/>
        <v>999:99.99</v>
      </c>
      <c r="AZ17" s="4" t="str">
        <f t="shared" si="21"/>
        <v>999:99.99</v>
      </c>
      <c r="BA17" s="4" t="str">
        <f t="shared" si="22"/>
        <v>999:99.99</v>
      </c>
      <c r="BB17" s="4">
        <f t="shared" si="36"/>
        <v>0</v>
      </c>
      <c r="BC17" s="4">
        <f t="shared" si="37"/>
        <v>0</v>
      </c>
      <c r="BD17" s="4">
        <f t="shared" si="38"/>
        <v>0</v>
      </c>
      <c r="BE17" s="4">
        <f t="shared" si="39"/>
        <v>0</v>
      </c>
      <c r="BF17" s="4" t="str">
        <f t="shared" si="23"/>
        <v>19000100</v>
      </c>
      <c r="BG17" s="4" t="str">
        <f t="shared" si="24"/>
        <v/>
      </c>
      <c r="BH17" s="4">
        <v>12</v>
      </c>
      <c r="BI17" s="4" t="s">
        <v>176</v>
      </c>
      <c r="BJ17" s="4" t="s">
        <v>238</v>
      </c>
      <c r="BK17" s="4" t="s">
        <v>292</v>
      </c>
      <c r="BL17" s="4" t="str">
        <f t="shared" si="25"/>
        <v/>
      </c>
      <c r="BM17" s="4">
        <f t="shared" si="40"/>
        <v>0</v>
      </c>
      <c r="BN17" s="4">
        <f t="shared" si="41"/>
        <v>0</v>
      </c>
      <c r="BO17" s="4">
        <f t="shared" si="42"/>
        <v>0</v>
      </c>
      <c r="BP17" s="4">
        <f t="shared" si="43"/>
        <v>0</v>
      </c>
      <c r="BQ17" s="4">
        <f t="shared" si="26"/>
        <v>0</v>
      </c>
      <c r="BR17" s="4">
        <f t="shared" si="27"/>
        <v>0</v>
      </c>
    </row>
    <row r="18" spans="1:70" ht="16.5" customHeight="1">
      <c r="A18" s="7" t="str">
        <f t="shared" si="28"/>
        <v/>
      </c>
      <c r="B18" s="80"/>
      <c r="C18" s="183"/>
      <c r="D18" s="177"/>
      <c r="E18" s="81"/>
      <c r="F18" s="81"/>
      <c r="G18" s="81"/>
      <c r="H18" s="81"/>
      <c r="I18" s="112"/>
      <c r="J18" s="100"/>
      <c r="K18" s="141"/>
      <c r="L18" s="112"/>
      <c r="M18" s="128"/>
      <c r="N18" s="143"/>
      <c r="O18" s="112"/>
      <c r="P18" s="100"/>
      <c r="Q18" s="112"/>
      <c r="R18" s="100"/>
      <c r="S18" s="7" t="str">
        <f t="shared" si="0"/>
        <v/>
      </c>
      <c r="T18" s="119" t="str">
        <f t="shared" si="1"/>
        <v/>
      </c>
      <c r="U18" s="119" t="str">
        <f>IF(ISERROR(VLOOKUP(BG18,BH$6:$BI$88,2,0)),"",VLOOKUP(BG18,BH$6:$BI$88,2,0))</f>
        <v/>
      </c>
      <c r="V18" s="12">
        <f t="shared" si="2"/>
        <v>0</v>
      </c>
      <c r="W18" s="12">
        <f t="shared" si="29"/>
        <v>0</v>
      </c>
      <c r="X18" s="12">
        <f t="shared" si="30"/>
        <v>0</v>
      </c>
      <c r="Y18" s="12"/>
      <c r="Z18" s="4" t="str">
        <f t="shared" si="3"/>
        <v/>
      </c>
      <c r="AA18" s="4" t="str">
        <f t="shared" si="4"/>
        <v/>
      </c>
      <c r="AB18" s="24" t="s">
        <v>289</v>
      </c>
      <c r="AC18">
        <v>4</v>
      </c>
      <c r="AD18" s="4">
        <f t="shared" si="31"/>
        <v>0</v>
      </c>
      <c r="AE18" s="4">
        <f t="shared" si="32"/>
        <v>0</v>
      </c>
      <c r="AF18" s="4" t="str">
        <f t="shared" si="33"/>
        <v/>
      </c>
      <c r="AG18" s="4" t="str">
        <f t="shared" si="5"/>
        <v/>
      </c>
      <c r="AH18" s="12">
        <f t="shared" si="6"/>
        <v>0</v>
      </c>
      <c r="AI18" s="12">
        <f t="shared" si="7"/>
        <v>0</v>
      </c>
      <c r="AJ18" s="4" t="str">
        <f t="shared" si="34"/>
        <v/>
      </c>
      <c r="AK18" s="4">
        <v>0</v>
      </c>
      <c r="AL18" s="4" t="str">
        <f t="shared" si="8"/>
        <v xml:space="preserve"> </v>
      </c>
      <c r="AM18" s="4" t="str">
        <f t="shared" si="9"/>
        <v xml:space="preserve">  </v>
      </c>
      <c r="AN18" s="4" t="str">
        <f t="shared" si="10"/>
        <v/>
      </c>
      <c r="AO18" s="4" t="str">
        <f t="shared" si="11"/>
        <v/>
      </c>
      <c r="AP18" s="4" t="str">
        <f t="shared" si="12"/>
        <v/>
      </c>
      <c r="AQ18" s="4" t="str">
        <f t="shared" si="13"/>
        <v/>
      </c>
      <c r="AR18" s="4" t="str">
        <f t="shared" si="35"/>
        <v/>
      </c>
      <c r="AS18" s="4" t="str">
        <f t="shared" si="14"/>
        <v/>
      </c>
      <c r="AT18" s="4" t="str">
        <f t="shared" si="15"/>
        <v/>
      </c>
      <c r="AU18" s="4" t="str">
        <f t="shared" si="16"/>
        <v/>
      </c>
      <c r="AV18" s="4" t="str">
        <f t="shared" si="17"/>
        <v/>
      </c>
      <c r="AW18" s="4">
        <f t="shared" si="18"/>
        <v>0</v>
      </c>
      <c r="AX18" s="4" t="str">
        <f t="shared" si="19"/>
        <v>999:99.99</v>
      </c>
      <c r="AY18" s="4" t="str">
        <f t="shared" si="20"/>
        <v>999:99.99</v>
      </c>
      <c r="AZ18" s="4" t="str">
        <f t="shared" si="21"/>
        <v>999:99.99</v>
      </c>
      <c r="BA18" s="4" t="str">
        <f t="shared" si="22"/>
        <v>999:99.99</v>
      </c>
      <c r="BB18" s="4">
        <f t="shared" si="36"/>
        <v>0</v>
      </c>
      <c r="BC18" s="4">
        <f t="shared" si="37"/>
        <v>0</v>
      </c>
      <c r="BD18" s="4">
        <f t="shared" si="38"/>
        <v>0</v>
      </c>
      <c r="BE18" s="4">
        <f t="shared" si="39"/>
        <v>0</v>
      </c>
      <c r="BF18" s="4" t="str">
        <f t="shared" si="23"/>
        <v>19000100</v>
      </c>
      <c r="BG18" s="4" t="str">
        <f t="shared" si="24"/>
        <v/>
      </c>
      <c r="BH18" s="4">
        <v>13</v>
      </c>
      <c r="BI18" s="4" t="s">
        <v>177</v>
      </c>
      <c r="BJ18" s="4" t="s">
        <v>238</v>
      </c>
      <c r="BK18" s="4" t="s">
        <v>292</v>
      </c>
      <c r="BL18" s="4" t="str">
        <f t="shared" si="25"/>
        <v/>
      </c>
      <c r="BM18" s="4">
        <f t="shared" si="40"/>
        <v>0</v>
      </c>
      <c r="BN18" s="4">
        <f t="shared" si="41"/>
        <v>0</v>
      </c>
      <c r="BO18" s="4">
        <f t="shared" si="42"/>
        <v>0</v>
      </c>
      <c r="BP18" s="4">
        <f t="shared" si="43"/>
        <v>0</v>
      </c>
      <c r="BQ18" s="4">
        <f t="shared" si="26"/>
        <v>0</v>
      </c>
      <c r="BR18" s="4">
        <f t="shared" si="27"/>
        <v>0</v>
      </c>
    </row>
    <row r="19" spans="1:70" ht="16.5" customHeight="1">
      <c r="A19" s="7" t="str">
        <f t="shared" si="28"/>
        <v/>
      </c>
      <c r="B19" s="80"/>
      <c r="C19" s="183"/>
      <c r="D19" s="177"/>
      <c r="E19" s="81"/>
      <c r="F19" s="81"/>
      <c r="G19" s="81"/>
      <c r="H19" s="81"/>
      <c r="I19" s="112"/>
      <c r="J19" s="100"/>
      <c r="K19" s="141"/>
      <c r="L19" s="112"/>
      <c r="M19" s="128"/>
      <c r="N19" s="143"/>
      <c r="O19" s="112"/>
      <c r="P19" s="100"/>
      <c r="Q19" s="112"/>
      <c r="R19" s="100"/>
      <c r="S19" s="7" t="str">
        <f t="shared" si="0"/>
        <v/>
      </c>
      <c r="T19" s="119" t="str">
        <f t="shared" si="1"/>
        <v/>
      </c>
      <c r="U19" s="119" t="str">
        <f>IF(ISERROR(VLOOKUP(BG19,BH$6:$BI$88,2,0)),"",VLOOKUP(BG19,BH$6:$BI$88,2,0))</f>
        <v/>
      </c>
      <c r="V19" s="12">
        <f t="shared" si="2"/>
        <v>0</v>
      </c>
      <c r="W19" s="12">
        <f t="shared" si="29"/>
        <v>0</v>
      </c>
      <c r="X19" s="12">
        <f t="shared" si="30"/>
        <v>0</v>
      </c>
      <c r="Y19" s="12"/>
      <c r="Z19" s="4" t="str">
        <f t="shared" si="3"/>
        <v/>
      </c>
      <c r="AA19" s="4" t="str">
        <f t="shared" si="4"/>
        <v/>
      </c>
      <c r="AB19" s="24" t="s">
        <v>290</v>
      </c>
      <c r="AC19">
        <v>5</v>
      </c>
      <c r="AD19" s="4">
        <f t="shared" si="31"/>
        <v>0</v>
      </c>
      <c r="AE19" s="4">
        <f t="shared" si="32"/>
        <v>0</v>
      </c>
      <c r="AF19" s="4" t="str">
        <f t="shared" si="33"/>
        <v/>
      </c>
      <c r="AG19" s="4" t="str">
        <f t="shared" si="5"/>
        <v/>
      </c>
      <c r="AH19" s="12">
        <f t="shared" si="6"/>
        <v>0</v>
      </c>
      <c r="AI19" s="12">
        <f t="shared" si="7"/>
        <v>0</v>
      </c>
      <c r="AJ19" s="4" t="str">
        <f t="shared" si="34"/>
        <v/>
      </c>
      <c r="AK19" s="4">
        <v>0</v>
      </c>
      <c r="AL19" s="4" t="str">
        <f t="shared" si="8"/>
        <v xml:space="preserve"> </v>
      </c>
      <c r="AM19" s="4" t="str">
        <f t="shared" si="9"/>
        <v xml:space="preserve">  </v>
      </c>
      <c r="AN19" s="4" t="str">
        <f t="shared" si="10"/>
        <v/>
      </c>
      <c r="AO19" s="4" t="str">
        <f t="shared" si="11"/>
        <v/>
      </c>
      <c r="AP19" s="4" t="str">
        <f t="shared" si="12"/>
        <v/>
      </c>
      <c r="AQ19" s="4" t="str">
        <f t="shared" si="13"/>
        <v/>
      </c>
      <c r="AR19" s="4" t="str">
        <f t="shared" si="35"/>
        <v/>
      </c>
      <c r="AS19" s="4" t="str">
        <f t="shared" si="14"/>
        <v/>
      </c>
      <c r="AT19" s="4" t="str">
        <f t="shared" si="15"/>
        <v/>
      </c>
      <c r="AU19" s="4" t="str">
        <f t="shared" si="16"/>
        <v/>
      </c>
      <c r="AV19" s="4" t="str">
        <f t="shared" si="17"/>
        <v/>
      </c>
      <c r="AW19" s="4">
        <f t="shared" si="18"/>
        <v>0</v>
      </c>
      <c r="AX19" s="4" t="str">
        <f t="shared" si="19"/>
        <v>999:99.99</v>
      </c>
      <c r="AY19" s="4" t="str">
        <f t="shared" si="20"/>
        <v>999:99.99</v>
      </c>
      <c r="AZ19" s="4" t="str">
        <f t="shared" si="21"/>
        <v>999:99.99</v>
      </c>
      <c r="BA19" s="4" t="str">
        <f t="shared" si="22"/>
        <v>999:99.99</v>
      </c>
      <c r="BB19" s="4">
        <f t="shared" si="36"/>
        <v>0</v>
      </c>
      <c r="BC19" s="4">
        <f t="shared" si="37"/>
        <v>0</v>
      </c>
      <c r="BD19" s="4">
        <f t="shared" si="38"/>
        <v>0</v>
      </c>
      <c r="BE19" s="4">
        <f t="shared" si="39"/>
        <v>0</v>
      </c>
      <c r="BF19" s="4" t="str">
        <f t="shared" si="23"/>
        <v>19000100</v>
      </c>
      <c r="BG19" s="4" t="str">
        <f t="shared" si="24"/>
        <v/>
      </c>
      <c r="BH19" s="4">
        <v>14</v>
      </c>
      <c r="BI19" s="4" t="s">
        <v>178</v>
      </c>
      <c r="BJ19" s="4" t="s">
        <v>238</v>
      </c>
      <c r="BK19" s="4" t="s">
        <v>292</v>
      </c>
      <c r="BL19" s="4" t="str">
        <f t="shared" si="25"/>
        <v/>
      </c>
      <c r="BM19" s="4">
        <f t="shared" si="40"/>
        <v>0</v>
      </c>
      <c r="BN19" s="4">
        <f t="shared" si="41"/>
        <v>0</v>
      </c>
      <c r="BO19" s="4">
        <f t="shared" si="42"/>
        <v>0</v>
      </c>
      <c r="BP19" s="4">
        <f t="shared" si="43"/>
        <v>0</v>
      </c>
      <c r="BQ19" s="4">
        <f t="shared" si="26"/>
        <v>0</v>
      </c>
      <c r="BR19" s="4">
        <f t="shared" si="27"/>
        <v>0</v>
      </c>
    </row>
    <row r="20" spans="1:70" ht="16.5" customHeight="1">
      <c r="A20" s="7" t="str">
        <f t="shared" si="28"/>
        <v/>
      </c>
      <c r="B20" s="80"/>
      <c r="C20" s="183"/>
      <c r="D20" s="177"/>
      <c r="E20" s="81"/>
      <c r="F20" s="81"/>
      <c r="G20" s="81"/>
      <c r="H20" s="81"/>
      <c r="I20" s="112"/>
      <c r="J20" s="100"/>
      <c r="K20" s="141"/>
      <c r="L20" s="112"/>
      <c r="M20" s="128"/>
      <c r="N20" s="143"/>
      <c r="O20" s="112"/>
      <c r="P20" s="100"/>
      <c r="Q20" s="112"/>
      <c r="R20" s="100"/>
      <c r="S20" s="7" t="str">
        <f t="shared" si="0"/>
        <v/>
      </c>
      <c r="T20" s="119" t="str">
        <f t="shared" si="1"/>
        <v/>
      </c>
      <c r="U20" s="119" t="str">
        <f>IF(ISERROR(VLOOKUP(BG20,BH$6:$BI$88,2,0)),"",VLOOKUP(BG20,BH$6:$BI$88,2,0))</f>
        <v/>
      </c>
      <c r="V20" s="12">
        <f t="shared" si="2"/>
        <v>0</v>
      </c>
      <c r="W20" s="12">
        <f t="shared" si="29"/>
        <v>0</v>
      </c>
      <c r="X20" s="12">
        <f t="shared" si="30"/>
        <v>0</v>
      </c>
      <c r="Y20" s="12"/>
      <c r="Z20" s="4" t="str">
        <f t="shared" si="3"/>
        <v/>
      </c>
      <c r="AA20" s="4" t="str">
        <f t="shared" si="4"/>
        <v/>
      </c>
      <c r="AB20" s="31" t="s">
        <v>291</v>
      </c>
      <c r="AC20">
        <v>5</v>
      </c>
      <c r="AD20" s="4">
        <f t="shared" si="31"/>
        <v>0</v>
      </c>
      <c r="AE20" s="4">
        <f t="shared" si="32"/>
        <v>0</v>
      </c>
      <c r="AF20" s="4" t="str">
        <f t="shared" si="33"/>
        <v/>
      </c>
      <c r="AG20" s="4" t="str">
        <f t="shared" si="5"/>
        <v/>
      </c>
      <c r="AH20" s="12">
        <f t="shared" si="6"/>
        <v>0</v>
      </c>
      <c r="AI20" s="12">
        <f t="shared" si="7"/>
        <v>0</v>
      </c>
      <c r="AJ20" s="4" t="str">
        <f t="shared" si="34"/>
        <v/>
      </c>
      <c r="AK20" s="4">
        <v>0</v>
      </c>
      <c r="AL20" s="4" t="str">
        <f t="shared" si="8"/>
        <v xml:space="preserve"> </v>
      </c>
      <c r="AM20" s="4" t="str">
        <f t="shared" si="9"/>
        <v xml:space="preserve">  </v>
      </c>
      <c r="AN20" s="4" t="str">
        <f t="shared" si="10"/>
        <v/>
      </c>
      <c r="AO20" s="4" t="str">
        <f t="shared" si="11"/>
        <v/>
      </c>
      <c r="AP20" s="4" t="str">
        <f t="shared" si="12"/>
        <v/>
      </c>
      <c r="AQ20" s="4" t="str">
        <f t="shared" si="13"/>
        <v/>
      </c>
      <c r="AR20" s="4" t="str">
        <f t="shared" si="35"/>
        <v/>
      </c>
      <c r="AS20" s="4" t="str">
        <f t="shared" si="14"/>
        <v/>
      </c>
      <c r="AT20" s="4" t="str">
        <f t="shared" si="15"/>
        <v/>
      </c>
      <c r="AU20" s="4" t="str">
        <f t="shared" si="16"/>
        <v/>
      </c>
      <c r="AV20" s="4" t="str">
        <f t="shared" si="17"/>
        <v/>
      </c>
      <c r="AW20" s="4">
        <f t="shared" si="18"/>
        <v>0</v>
      </c>
      <c r="AX20" s="4" t="str">
        <f t="shared" si="19"/>
        <v>999:99.99</v>
      </c>
      <c r="AY20" s="4" t="str">
        <f t="shared" si="20"/>
        <v>999:99.99</v>
      </c>
      <c r="AZ20" s="4" t="str">
        <f t="shared" si="21"/>
        <v>999:99.99</v>
      </c>
      <c r="BA20" s="4" t="str">
        <f t="shared" si="22"/>
        <v>999:99.99</v>
      </c>
      <c r="BB20" s="4">
        <f t="shared" si="36"/>
        <v>0</v>
      </c>
      <c r="BC20" s="4">
        <f t="shared" si="37"/>
        <v>0</v>
      </c>
      <c r="BD20" s="4">
        <f t="shared" si="38"/>
        <v>0</v>
      </c>
      <c r="BE20" s="4">
        <f t="shared" si="39"/>
        <v>0</v>
      </c>
      <c r="BF20" s="4" t="str">
        <f t="shared" si="23"/>
        <v>19000100</v>
      </c>
      <c r="BG20" s="4" t="str">
        <f t="shared" si="24"/>
        <v/>
      </c>
      <c r="BH20" s="4">
        <v>15</v>
      </c>
      <c r="BI20" s="4" t="s">
        <v>179</v>
      </c>
      <c r="BJ20" s="4" t="s">
        <v>261</v>
      </c>
      <c r="BK20" s="4" t="s">
        <v>292</v>
      </c>
      <c r="BL20" s="4" t="str">
        <f t="shared" si="25"/>
        <v/>
      </c>
      <c r="BM20" s="4">
        <f t="shared" si="40"/>
        <v>0</v>
      </c>
      <c r="BN20" s="4">
        <f t="shared" si="41"/>
        <v>0</v>
      </c>
      <c r="BO20" s="4">
        <f t="shared" si="42"/>
        <v>0</v>
      </c>
      <c r="BP20" s="4">
        <f t="shared" si="43"/>
        <v>0</v>
      </c>
      <c r="BQ20" s="4">
        <f t="shared" si="26"/>
        <v>0</v>
      </c>
      <c r="BR20" s="4">
        <f t="shared" si="27"/>
        <v>0</v>
      </c>
    </row>
    <row r="21" spans="1:70" ht="16.5" customHeight="1">
      <c r="A21" s="7" t="str">
        <f t="shared" si="28"/>
        <v/>
      </c>
      <c r="B21" s="80"/>
      <c r="C21" s="183"/>
      <c r="D21" s="177"/>
      <c r="E21" s="81"/>
      <c r="F21" s="81"/>
      <c r="G21" s="81"/>
      <c r="H21" s="81"/>
      <c r="I21" s="112"/>
      <c r="J21" s="100"/>
      <c r="K21" s="141"/>
      <c r="L21" s="112"/>
      <c r="M21" s="128"/>
      <c r="N21" s="143"/>
      <c r="O21" s="112"/>
      <c r="P21" s="100"/>
      <c r="Q21" s="112"/>
      <c r="R21" s="100"/>
      <c r="S21" s="7" t="str">
        <f t="shared" si="0"/>
        <v/>
      </c>
      <c r="T21" s="119" t="str">
        <f t="shared" si="1"/>
        <v/>
      </c>
      <c r="U21" s="119" t="str">
        <f>IF(ISERROR(VLOOKUP(BG21,BH$6:$BI$88,2,0)),"",VLOOKUP(BG21,BH$6:$BI$88,2,0))</f>
        <v/>
      </c>
      <c r="V21" s="12">
        <f t="shared" si="2"/>
        <v>0</v>
      </c>
      <c r="W21" s="12">
        <f t="shared" si="29"/>
        <v>0</v>
      </c>
      <c r="X21" s="12">
        <f t="shared" si="30"/>
        <v>0</v>
      </c>
      <c r="Y21" s="12"/>
      <c r="Z21" s="4" t="str">
        <f t="shared" si="3"/>
        <v/>
      </c>
      <c r="AA21" s="4" t="str">
        <f t="shared" si="4"/>
        <v/>
      </c>
      <c r="AD21" s="4">
        <f t="shared" si="31"/>
        <v>0</v>
      </c>
      <c r="AE21" s="4">
        <f t="shared" si="32"/>
        <v>0</v>
      </c>
      <c r="AF21" s="4" t="str">
        <f t="shared" si="33"/>
        <v/>
      </c>
      <c r="AG21" s="4" t="str">
        <f t="shared" si="5"/>
        <v/>
      </c>
      <c r="AH21" s="12">
        <f t="shared" si="6"/>
        <v>0</v>
      </c>
      <c r="AI21" s="12">
        <f t="shared" si="7"/>
        <v>0</v>
      </c>
      <c r="AJ21" s="4" t="str">
        <f t="shared" si="34"/>
        <v/>
      </c>
      <c r="AK21" s="4">
        <v>0</v>
      </c>
      <c r="AL21" s="4" t="str">
        <f t="shared" si="8"/>
        <v xml:space="preserve"> </v>
      </c>
      <c r="AM21" s="4" t="str">
        <f t="shared" si="9"/>
        <v xml:space="preserve">  </v>
      </c>
      <c r="AN21" s="4" t="str">
        <f t="shared" si="10"/>
        <v/>
      </c>
      <c r="AO21" s="4" t="str">
        <f t="shared" si="11"/>
        <v/>
      </c>
      <c r="AP21" s="4" t="str">
        <f t="shared" si="12"/>
        <v/>
      </c>
      <c r="AQ21" s="4" t="str">
        <f t="shared" si="13"/>
        <v/>
      </c>
      <c r="AR21" s="4" t="str">
        <f t="shared" si="35"/>
        <v/>
      </c>
      <c r="AS21" s="4" t="str">
        <f t="shared" si="14"/>
        <v/>
      </c>
      <c r="AT21" s="4" t="str">
        <f t="shared" si="15"/>
        <v/>
      </c>
      <c r="AU21" s="4" t="str">
        <f t="shared" si="16"/>
        <v/>
      </c>
      <c r="AV21" s="4" t="str">
        <f t="shared" si="17"/>
        <v/>
      </c>
      <c r="AW21" s="4">
        <f t="shared" si="18"/>
        <v>0</v>
      </c>
      <c r="AX21" s="4" t="str">
        <f t="shared" si="19"/>
        <v>999:99.99</v>
      </c>
      <c r="AY21" s="4" t="str">
        <f t="shared" si="20"/>
        <v>999:99.99</v>
      </c>
      <c r="AZ21" s="4" t="str">
        <f t="shared" si="21"/>
        <v>999:99.99</v>
      </c>
      <c r="BA21" s="4" t="str">
        <f t="shared" si="22"/>
        <v>999:99.99</v>
      </c>
      <c r="BB21" s="4">
        <f t="shared" si="36"/>
        <v>0</v>
      </c>
      <c r="BC21" s="4">
        <f t="shared" si="37"/>
        <v>0</v>
      </c>
      <c r="BD21" s="4">
        <f t="shared" si="38"/>
        <v>0</v>
      </c>
      <c r="BE21" s="4">
        <f t="shared" si="39"/>
        <v>0</v>
      </c>
      <c r="BF21" s="4" t="str">
        <f t="shared" si="23"/>
        <v>19000100</v>
      </c>
      <c r="BG21" s="4" t="str">
        <f t="shared" si="24"/>
        <v/>
      </c>
      <c r="BH21" s="4">
        <v>16</v>
      </c>
      <c r="BI21" s="4" t="s">
        <v>180</v>
      </c>
      <c r="BJ21" s="4" t="s">
        <v>261</v>
      </c>
      <c r="BK21" s="4" t="s">
        <v>292</v>
      </c>
      <c r="BL21" s="4" t="str">
        <f t="shared" si="25"/>
        <v/>
      </c>
      <c r="BM21" s="4">
        <f t="shared" si="40"/>
        <v>0</v>
      </c>
      <c r="BN21" s="4">
        <f t="shared" si="41"/>
        <v>0</v>
      </c>
      <c r="BO21" s="4">
        <f t="shared" si="42"/>
        <v>0</v>
      </c>
      <c r="BP21" s="4">
        <f t="shared" si="43"/>
        <v>0</v>
      </c>
      <c r="BQ21" s="4">
        <f t="shared" si="26"/>
        <v>0</v>
      </c>
      <c r="BR21" s="4">
        <f t="shared" si="27"/>
        <v>0</v>
      </c>
    </row>
    <row r="22" spans="1:70" ht="16.5" customHeight="1">
      <c r="A22" s="7" t="str">
        <f t="shared" si="28"/>
        <v/>
      </c>
      <c r="B22" s="80"/>
      <c r="C22" s="183"/>
      <c r="D22" s="177"/>
      <c r="E22" s="81"/>
      <c r="F22" s="81"/>
      <c r="G22" s="81"/>
      <c r="H22" s="81"/>
      <c r="I22" s="112"/>
      <c r="J22" s="100"/>
      <c r="K22" s="141"/>
      <c r="L22" s="112"/>
      <c r="M22" s="128"/>
      <c r="N22" s="143"/>
      <c r="O22" s="112"/>
      <c r="P22" s="100"/>
      <c r="Q22" s="112"/>
      <c r="R22" s="100"/>
      <c r="S22" s="7" t="str">
        <f t="shared" si="0"/>
        <v/>
      </c>
      <c r="T22" s="119" t="str">
        <f t="shared" si="1"/>
        <v/>
      </c>
      <c r="U22" s="119" t="str">
        <f>IF(ISERROR(VLOOKUP(BG22,BH$6:$BI$88,2,0)),"",VLOOKUP(BG22,BH$6:$BI$88,2,0))</f>
        <v/>
      </c>
      <c r="V22" s="12">
        <f t="shared" si="2"/>
        <v>0</v>
      </c>
      <c r="W22" s="12">
        <f t="shared" si="29"/>
        <v>0</v>
      </c>
      <c r="X22" s="12">
        <f t="shared" si="30"/>
        <v>0</v>
      </c>
      <c r="Y22" s="12"/>
      <c r="Z22" s="4" t="str">
        <f t="shared" si="3"/>
        <v/>
      </c>
      <c r="AA22" s="4" t="str">
        <f t="shared" si="4"/>
        <v/>
      </c>
      <c r="AD22" s="4">
        <f t="shared" si="31"/>
        <v>0</v>
      </c>
      <c r="AE22" s="4">
        <f t="shared" si="32"/>
        <v>0</v>
      </c>
      <c r="AF22" s="4" t="str">
        <f t="shared" si="33"/>
        <v/>
      </c>
      <c r="AG22" s="4" t="str">
        <f t="shared" si="5"/>
        <v/>
      </c>
      <c r="AH22" s="12">
        <f t="shared" si="6"/>
        <v>0</v>
      </c>
      <c r="AI22" s="12">
        <f t="shared" si="7"/>
        <v>0</v>
      </c>
      <c r="AJ22" s="4" t="str">
        <f t="shared" si="34"/>
        <v/>
      </c>
      <c r="AK22" s="4">
        <v>0</v>
      </c>
      <c r="AL22" s="4" t="str">
        <f t="shared" si="8"/>
        <v xml:space="preserve"> </v>
      </c>
      <c r="AM22" s="4" t="str">
        <f t="shared" si="9"/>
        <v xml:space="preserve">  </v>
      </c>
      <c r="AN22" s="4" t="str">
        <f t="shared" si="10"/>
        <v/>
      </c>
      <c r="AO22" s="4" t="str">
        <f t="shared" si="11"/>
        <v/>
      </c>
      <c r="AP22" s="4" t="str">
        <f t="shared" si="12"/>
        <v/>
      </c>
      <c r="AQ22" s="4" t="str">
        <f t="shared" si="13"/>
        <v/>
      </c>
      <c r="AR22" s="4" t="str">
        <f t="shared" si="35"/>
        <v/>
      </c>
      <c r="AS22" s="4" t="str">
        <f t="shared" si="14"/>
        <v/>
      </c>
      <c r="AT22" s="4" t="str">
        <f t="shared" si="15"/>
        <v/>
      </c>
      <c r="AU22" s="4" t="str">
        <f t="shared" si="16"/>
        <v/>
      </c>
      <c r="AV22" s="4" t="str">
        <f t="shared" si="17"/>
        <v/>
      </c>
      <c r="AW22" s="4">
        <f t="shared" si="18"/>
        <v>0</v>
      </c>
      <c r="AX22" s="4" t="str">
        <f t="shared" si="19"/>
        <v>999:99.99</v>
      </c>
      <c r="AY22" s="4" t="str">
        <f t="shared" si="20"/>
        <v>999:99.99</v>
      </c>
      <c r="AZ22" s="4" t="str">
        <f t="shared" si="21"/>
        <v>999:99.99</v>
      </c>
      <c r="BA22" s="4" t="str">
        <f t="shared" si="22"/>
        <v>999:99.99</v>
      </c>
      <c r="BB22" s="4">
        <f t="shared" si="36"/>
        <v>0</v>
      </c>
      <c r="BC22" s="4">
        <f t="shared" si="37"/>
        <v>0</v>
      </c>
      <c r="BD22" s="4">
        <f t="shared" si="38"/>
        <v>0</v>
      </c>
      <c r="BE22" s="4">
        <f t="shared" si="39"/>
        <v>0</v>
      </c>
      <c r="BF22" s="4" t="str">
        <f t="shared" si="23"/>
        <v>19000100</v>
      </c>
      <c r="BG22" s="4" t="str">
        <f t="shared" si="24"/>
        <v/>
      </c>
      <c r="BH22" s="4">
        <v>17</v>
      </c>
      <c r="BI22" s="4" t="s">
        <v>181</v>
      </c>
      <c r="BJ22" s="4" t="s">
        <v>261</v>
      </c>
      <c r="BK22" s="4" t="s">
        <v>292</v>
      </c>
      <c r="BL22" s="4" t="str">
        <f t="shared" si="25"/>
        <v/>
      </c>
      <c r="BM22" s="4">
        <f t="shared" si="40"/>
        <v>0</v>
      </c>
      <c r="BN22" s="4">
        <f t="shared" si="41"/>
        <v>0</v>
      </c>
      <c r="BO22" s="4">
        <f t="shared" si="42"/>
        <v>0</v>
      </c>
      <c r="BP22" s="4">
        <f t="shared" si="43"/>
        <v>0</v>
      </c>
      <c r="BQ22" s="4">
        <f t="shared" si="26"/>
        <v>0</v>
      </c>
      <c r="BR22" s="4">
        <f t="shared" si="27"/>
        <v>0</v>
      </c>
    </row>
    <row r="23" spans="1:70" ht="16.5" customHeight="1">
      <c r="A23" s="7" t="str">
        <f t="shared" si="28"/>
        <v/>
      </c>
      <c r="B23" s="80"/>
      <c r="C23" s="183"/>
      <c r="D23" s="177"/>
      <c r="E23" s="81"/>
      <c r="F23" s="81"/>
      <c r="G23" s="81"/>
      <c r="H23" s="81"/>
      <c r="I23" s="112"/>
      <c r="J23" s="100"/>
      <c r="K23" s="141"/>
      <c r="L23" s="112"/>
      <c r="M23" s="128"/>
      <c r="N23" s="143"/>
      <c r="O23" s="112"/>
      <c r="P23" s="100"/>
      <c r="Q23" s="112"/>
      <c r="R23" s="100"/>
      <c r="S23" s="7" t="str">
        <f t="shared" si="0"/>
        <v/>
      </c>
      <c r="T23" s="119" t="str">
        <f t="shared" si="1"/>
        <v/>
      </c>
      <c r="U23" s="119" t="str">
        <f>IF(ISERROR(VLOOKUP(BG23,BH$6:$BI$88,2,0)),"",VLOOKUP(BG23,BH$6:$BI$88,2,0))</f>
        <v/>
      </c>
      <c r="V23" s="12">
        <f t="shared" si="2"/>
        <v>0</v>
      </c>
      <c r="W23" s="12">
        <f t="shared" si="29"/>
        <v>0</v>
      </c>
      <c r="X23" s="12">
        <f t="shared" si="30"/>
        <v>0</v>
      </c>
      <c r="Y23" s="12"/>
      <c r="Z23" s="4" t="str">
        <f t="shared" si="3"/>
        <v/>
      </c>
      <c r="AA23" s="4" t="str">
        <f t="shared" si="4"/>
        <v/>
      </c>
      <c r="AD23" s="4">
        <f t="shared" si="31"/>
        <v>0</v>
      </c>
      <c r="AE23" s="4">
        <f t="shared" si="32"/>
        <v>0</v>
      </c>
      <c r="AF23" s="4" t="str">
        <f t="shared" si="33"/>
        <v/>
      </c>
      <c r="AG23" s="4" t="str">
        <f t="shared" si="5"/>
        <v/>
      </c>
      <c r="AH23" s="12">
        <f t="shared" si="6"/>
        <v>0</v>
      </c>
      <c r="AI23" s="12">
        <f t="shared" si="7"/>
        <v>0</v>
      </c>
      <c r="AJ23" s="4" t="str">
        <f t="shared" si="34"/>
        <v/>
      </c>
      <c r="AK23" s="4">
        <v>0</v>
      </c>
      <c r="AL23" s="4" t="str">
        <f t="shared" si="8"/>
        <v xml:space="preserve"> </v>
      </c>
      <c r="AM23" s="4" t="str">
        <f t="shared" si="9"/>
        <v xml:space="preserve">  </v>
      </c>
      <c r="AN23" s="4" t="str">
        <f t="shared" si="10"/>
        <v/>
      </c>
      <c r="AO23" s="4" t="str">
        <f t="shared" si="11"/>
        <v/>
      </c>
      <c r="AP23" s="4" t="str">
        <f t="shared" si="12"/>
        <v/>
      </c>
      <c r="AQ23" s="4" t="str">
        <f t="shared" si="13"/>
        <v/>
      </c>
      <c r="AR23" s="4" t="str">
        <f t="shared" si="35"/>
        <v/>
      </c>
      <c r="AS23" s="4" t="str">
        <f t="shared" si="14"/>
        <v/>
      </c>
      <c r="AT23" s="4" t="str">
        <f t="shared" si="15"/>
        <v/>
      </c>
      <c r="AU23" s="4" t="str">
        <f t="shared" si="16"/>
        <v/>
      </c>
      <c r="AV23" s="4" t="str">
        <f t="shared" si="17"/>
        <v/>
      </c>
      <c r="AW23" s="4">
        <f t="shared" si="18"/>
        <v>0</v>
      </c>
      <c r="AX23" s="4" t="str">
        <f t="shared" si="19"/>
        <v>999:99.99</v>
      </c>
      <c r="AY23" s="4" t="str">
        <f t="shared" si="20"/>
        <v>999:99.99</v>
      </c>
      <c r="AZ23" s="4" t="str">
        <f t="shared" si="21"/>
        <v>999:99.99</v>
      </c>
      <c r="BA23" s="4" t="str">
        <f t="shared" si="22"/>
        <v>999:99.99</v>
      </c>
      <c r="BB23" s="4">
        <f t="shared" si="36"/>
        <v>0</v>
      </c>
      <c r="BC23" s="4">
        <f t="shared" si="37"/>
        <v>0</v>
      </c>
      <c r="BD23" s="4">
        <f t="shared" si="38"/>
        <v>0</v>
      </c>
      <c r="BE23" s="4">
        <f t="shared" si="39"/>
        <v>0</v>
      </c>
      <c r="BF23" s="4" t="str">
        <f t="shared" si="23"/>
        <v>19000100</v>
      </c>
      <c r="BG23" s="4" t="str">
        <f t="shared" si="24"/>
        <v/>
      </c>
      <c r="BH23" s="4">
        <v>18</v>
      </c>
      <c r="BI23" s="4" t="s">
        <v>182</v>
      </c>
      <c r="BJ23" s="4" t="s">
        <v>262</v>
      </c>
      <c r="BK23" s="4" t="s">
        <v>292</v>
      </c>
      <c r="BL23" s="4" t="str">
        <f t="shared" si="25"/>
        <v/>
      </c>
      <c r="BM23" s="4">
        <f t="shared" si="40"/>
        <v>0</v>
      </c>
      <c r="BN23" s="4">
        <f t="shared" si="41"/>
        <v>0</v>
      </c>
      <c r="BO23" s="4">
        <f t="shared" si="42"/>
        <v>0</v>
      </c>
      <c r="BP23" s="4">
        <f t="shared" si="43"/>
        <v>0</v>
      </c>
      <c r="BQ23" s="4">
        <f t="shared" si="26"/>
        <v>0</v>
      </c>
      <c r="BR23" s="4">
        <f t="shared" si="27"/>
        <v>0</v>
      </c>
    </row>
    <row r="24" spans="1:70" ht="16.5" customHeight="1">
      <c r="A24" s="7" t="str">
        <f t="shared" si="28"/>
        <v/>
      </c>
      <c r="B24" s="80"/>
      <c r="C24" s="183"/>
      <c r="D24" s="177"/>
      <c r="E24" s="81"/>
      <c r="F24" s="81"/>
      <c r="G24" s="81"/>
      <c r="H24" s="81"/>
      <c r="I24" s="112"/>
      <c r="J24" s="100"/>
      <c r="K24" s="141"/>
      <c r="L24" s="112"/>
      <c r="M24" s="128"/>
      <c r="N24" s="143"/>
      <c r="O24" s="112"/>
      <c r="P24" s="100"/>
      <c r="Q24" s="112"/>
      <c r="R24" s="100"/>
      <c r="S24" s="7" t="str">
        <f t="shared" si="0"/>
        <v/>
      </c>
      <c r="T24" s="119" t="str">
        <f t="shared" si="1"/>
        <v/>
      </c>
      <c r="U24" s="119" t="str">
        <f>IF(ISERROR(VLOOKUP(BG24,BH$6:$BI$88,2,0)),"",VLOOKUP(BG24,BH$6:$BI$88,2,0))</f>
        <v/>
      </c>
      <c r="V24" s="12">
        <f t="shared" si="2"/>
        <v>0</v>
      </c>
      <c r="W24" s="12">
        <f t="shared" si="29"/>
        <v>0</v>
      </c>
      <c r="X24" s="12">
        <f t="shared" si="30"/>
        <v>0</v>
      </c>
      <c r="Y24" s="12"/>
      <c r="Z24" s="4" t="str">
        <f t="shared" si="3"/>
        <v/>
      </c>
      <c r="AA24" s="4" t="str">
        <f t="shared" si="4"/>
        <v/>
      </c>
      <c r="AD24" s="4">
        <f t="shared" si="31"/>
        <v>0</v>
      </c>
      <c r="AE24" s="4">
        <f t="shared" si="32"/>
        <v>0</v>
      </c>
      <c r="AF24" s="4" t="str">
        <f t="shared" si="33"/>
        <v/>
      </c>
      <c r="AG24" s="4" t="str">
        <f t="shared" si="5"/>
        <v/>
      </c>
      <c r="AH24" s="12">
        <f t="shared" si="6"/>
        <v>0</v>
      </c>
      <c r="AI24" s="12">
        <f t="shared" si="7"/>
        <v>0</v>
      </c>
      <c r="AJ24" s="4" t="str">
        <f t="shared" si="34"/>
        <v/>
      </c>
      <c r="AK24" s="4">
        <v>0</v>
      </c>
      <c r="AL24" s="4" t="str">
        <f t="shared" si="8"/>
        <v xml:space="preserve"> </v>
      </c>
      <c r="AM24" s="4" t="str">
        <f t="shared" si="9"/>
        <v xml:space="preserve">  </v>
      </c>
      <c r="AN24" s="4" t="str">
        <f t="shared" si="10"/>
        <v/>
      </c>
      <c r="AO24" s="4" t="str">
        <f t="shared" si="11"/>
        <v/>
      </c>
      <c r="AP24" s="4" t="str">
        <f t="shared" si="12"/>
        <v/>
      </c>
      <c r="AQ24" s="4" t="str">
        <f t="shared" si="13"/>
        <v/>
      </c>
      <c r="AR24" s="4" t="str">
        <f t="shared" si="35"/>
        <v/>
      </c>
      <c r="AS24" s="4" t="str">
        <f t="shared" si="14"/>
        <v/>
      </c>
      <c r="AT24" s="4" t="str">
        <f t="shared" si="15"/>
        <v/>
      </c>
      <c r="AU24" s="4" t="str">
        <f t="shared" si="16"/>
        <v/>
      </c>
      <c r="AV24" s="4" t="str">
        <f t="shared" si="17"/>
        <v/>
      </c>
      <c r="AW24" s="4">
        <f t="shared" si="18"/>
        <v>0</v>
      </c>
      <c r="AX24" s="4" t="str">
        <f t="shared" si="19"/>
        <v>999:99.99</v>
      </c>
      <c r="AY24" s="4" t="str">
        <f t="shared" si="20"/>
        <v>999:99.99</v>
      </c>
      <c r="AZ24" s="4" t="str">
        <f t="shared" si="21"/>
        <v>999:99.99</v>
      </c>
      <c r="BA24" s="4" t="str">
        <f t="shared" si="22"/>
        <v>999:99.99</v>
      </c>
      <c r="BB24" s="4">
        <f t="shared" si="36"/>
        <v>0</v>
      </c>
      <c r="BC24" s="4">
        <f t="shared" si="37"/>
        <v>0</v>
      </c>
      <c r="BD24" s="4">
        <f t="shared" si="38"/>
        <v>0</v>
      </c>
      <c r="BE24" s="4">
        <f t="shared" si="39"/>
        <v>0</v>
      </c>
      <c r="BF24" s="4" t="str">
        <f t="shared" si="23"/>
        <v>19000100</v>
      </c>
      <c r="BG24" s="4" t="str">
        <f t="shared" si="24"/>
        <v/>
      </c>
      <c r="BH24" s="4">
        <v>19</v>
      </c>
      <c r="BI24" s="4" t="s">
        <v>294</v>
      </c>
      <c r="BJ24" s="4" t="s">
        <v>262</v>
      </c>
      <c r="BK24" s="4" t="s">
        <v>292</v>
      </c>
      <c r="BL24" s="4" t="str">
        <f t="shared" si="25"/>
        <v/>
      </c>
      <c r="BM24" s="4">
        <f t="shared" si="40"/>
        <v>0</v>
      </c>
      <c r="BN24" s="4">
        <f t="shared" si="41"/>
        <v>0</v>
      </c>
      <c r="BO24" s="4">
        <f t="shared" si="42"/>
        <v>0</v>
      </c>
      <c r="BP24" s="4">
        <f t="shared" si="43"/>
        <v>0</v>
      </c>
      <c r="BQ24" s="4">
        <f t="shared" si="26"/>
        <v>0</v>
      </c>
      <c r="BR24" s="4">
        <f t="shared" si="27"/>
        <v>0</v>
      </c>
    </row>
    <row r="25" spans="1:70" ht="16.5" customHeight="1">
      <c r="A25" s="7" t="str">
        <f t="shared" si="28"/>
        <v/>
      </c>
      <c r="B25" s="80"/>
      <c r="C25" s="183"/>
      <c r="D25" s="177"/>
      <c r="E25" s="81"/>
      <c r="F25" s="81"/>
      <c r="G25" s="81"/>
      <c r="H25" s="81"/>
      <c r="I25" s="112"/>
      <c r="J25" s="100"/>
      <c r="K25" s="141"/>
      <c r="L25" s="112"/>
      <c r="M25" s="128"/>
      <c r="N25" s="143"/>
      <c r="O25" s="112"/>
      <c r="P25" s="100"/>
      <c r="Q25" s="112"/>
      <c r="R25" s="100"/>
      <c r="S25" s="7" t="str">
        <f t="shared" si="0"/>
        <v/>
      </c>
      <c r="T25" s="119" t="str">
        <f t="shared" si="1"/>
        <v/>
      </c>
      <c r="U25" s="119" t="str">
        <f>IF(ISERROR(VLOOKUP(BG25,BH$6:$BI$88,2,0)),"",VLOOKUP(BG25,BH$6:$BI$88,2,0))</f>
        <v/>
      </c>
      <c r="V25" s="12">
        <f t="shared" si="2"/>
        <v>0</v>
      </c>
      <c r="W25" s="12">
        <f t="shared" si="29"/>
        <v>0</v>
      </c>
      <c r="X25" s="12">
        <f t="shared" si="30"/>
        <v>0</v>
      </c>
      <c r="Y25" s="12"/>
      <c r="Z25" s="4" t="str">
        <f t="shared" si="3"/>
        <v/>
      </c>
      <c r="AA25" s="4" t="str">
        <f t="shared" si="4"/>
        <v/>
      </c>
      <c r="AD25" s="4">
        <f t="shared" si="31"/>
        <v>0</v>
      </c>
      <c r="AE25" s="4">
        <f t="shared" si="32"/>
        <v>0</v>
      </c>
      <c r="AF25" s="4" t="str">
        <f t="shared" si="33"/>
        <v/>
      </c>
      <c r="AG25" s="4" t="str">
        <f t="shared" si="5"/>
        <v/>
      </c>
      <c r="AH25" s="12">
        <f t="shared" si="6"/>
        <v>0</v>
      </c>
      <c r="AI25" s="12">
        <f t="shared" si="7"/>
        <v>0</v>
      </c>
      <c r="AJ25" s="4" t="str">
        <f t="shared" si="34"/>
        <v/>
      </c>
      <c r="AK25" s="4">
        <v>0</v>
      </c>
      <c r="AL25" s="4" t="str">
        <f t="shared" si="8"/>
        <v xml:space="preserve"> </v>
      </c>
      <c r="AM25" s="4" t="str">
        <f t="shared" si="9"/>
        <v xml:space="preserve">  </v>
      </c>
      <c r="AN25" s="4" t="str">
        <f t="shared" si="10"/>
        <v/>
      </c>
      <c r="AO25" s="4" t="str">
        <f t="shared" si="11"/>
        <v/>
      </c>
      <c r="AP25" s="4" t="str">
        <f t="shared" si="12"/>
        <v/>
      </c>
      <c r="AQ25" s="4" t="str">
        <f t="shared" si="13"/>
        <v/>
      </c>
      <c r="AR25" s="4" t="str">
        <f t="shared" si="35"/>
        <v/>
      </c>
      <c r="AS25" s="4" t="str">
        <f t="shared" si="14"/>
        <v/>
      </c>
      <c r="AT25" s="4" t="str">
        <f t="shared" si="15"/>
        <v/>
      </c>
      <c r="AU25" s="4" t="str">
        <f t="shared" si="16"/>
        <v/>
      </c>
      <c r="AV25" s="4" t="str">
        <f t="shared" si="17"/>
        <v/>
      </c>
      <c r="AW25" s="4">
        <f t="shared" si="18"/>
        <v>0</v>
      </c>
      <c r="AX25" s="4" t="str">
        <f t="shared" si="19"/>
        <v>999:99.99</v>
      </c>
      <c r="AY25" s="4" t="str">
        <f t="shared" si="20"/>
        <v>999:99.99</v>
      </c>
      <c r="AZ25" s="4" t="str">
        <f t="shared" si="21"/>
        <v>999:99.99</v>
      </c>
      <c r="BA25" s="4" t="str">
        <f t="shared" si="22"/>
        <v>999:99.99</v>
      </c>
      <c r="BB25" s="4">
        <f t="shared" si="36"/>
        <v>0</v>
      </c>
      <c r="BC25" s="4">
        <f t="shared" si="37"/>
        <v>0</v>
      </c>
      <c r="BD25" s="4">
        <f t="shared" si="38"/>
        <v>0</v>
      </c>
      <c r="BE25" s="4">
        <f t="shared" si="39"/>
        <v>0</v>
      </c>
      <c r="BF25" s="4" t="str">
        <f t="shared" si="23"/>
        <v>19000100</v>
      </c>
      <c r="BG25" s="4" t="str">
        <f t="shared" si="24"/>
        <v/>
      </c>
      <c r="BH25" s="4">
        <v>20</v>
      </c>
      <c r="BI25" s="4" t="s">
        <v>295</v>
      </c>
      <c r="BJ25" s="4" t="s">
        <v>262</v>
      </c>
      <c r="BK25" s="4" t="s">
        <v>292</v>
      </c>
      <c r="BL25" s="4" t="str">
        <f t="shared" si="25"/>
        <v/>
      </c>
      <c r="BM25" s="4">
        <f t="shared" si="40"/>
        <v>0</v>
      </c>
      <c r="BN25" s="4">
        <f t="shared" si="41"/>
        <v>0</v>
      </c>
      <c r="BO25" s="4">
        <f t="shared" si="42"/>
        <v>0</v>
      </c>
      <c r="BP25" s="4">
        <f t="shared" si="43"/>
        <v>0</v>
      </c>
      <c r="BQ25" s="4">
        <f t="shared" si="26"/>
        <v>0</v>
      </c>
      <c r="BR25" s="4">
        <f t="shared" si="27"/>
        <v>0</v>
      </c>
    </row>
    <row r="26" spans="1:70" ht="16.5" customHeight="1">
      <c r="A26" s="7" t="str">
        <f t="shared" si="28"/>
        <v/>
      </c>
      <c r="B26" s="80"/>
      <c r="C26" s="183"/>
      <c r="D26" s="177"/>
      <c r="E26" s="81"/>
      <c r="F26" s="81"/>
      <c r="G26" s="81"/>
      <c r="H26" s="81"/>
      <c r="I26" s="112"/>
      <c r="J26" s="100"/>
      <c r="K26" s="141"/>
      <c r="L26" s="112"/>
      <c r="M26" s="128"/>
      <c r="N26" s="143"/>
      <c r="O26" s="112"/>
      <c r="P26" s="100"/>
      <c r="Q26" s="112"/>
      <c r="R26" s="100"/>
      <c r="S26" s="7" t="str">
        <f t="shared" si="0"/>
        <v/>
      </c>
      <c r="T26" s="119" t="str">
        <f t="shared" si="1"/>
        <v/>
      </c>
      <c r="U26" s="119" t="str">
        <f>IF(ISERROR(VLOOKUP(BG26,BH$6:$BI$88,2,0)),"",VLOOKUP(BG26,BH$6:$BI$88,2,0))</f>
        <v/>
      </c>
      <c r="V26" s="12">
        <f t="shared" si="2"/>
        <v>0</v>
      </c>
      <c r="W26" s="12">
        <f t="shared" si="29"/>
        <v>0</v>
      </c>
      <c r="X26" s="12">
        <f t="shared" si="30"/>
        <v>0</v>
      </c>
      <c r="Y26" s="12"/>
      <c r="Z26" s="4" t="str">
        <f t="shared" si="3"/>
        <v/>
      </c>
      <c r="AA26" s="4" t="str">
        <f t="shared" si="4"/>
        <v/>
      </c>
      <c r="AD26" s="4">
        <f t="shared" si="31"/>
        <v>0</v>
      </c>
      <c r="AE26" s="4">
        <f t="shared" si="32"/>
        <v>0</v>
      </c>
      <c r="AF26" s="4" t="str">
        <f t="shared" si="33"/>
        <v/>
      </c>
      <c r="AG26" s="4" t="str">
        <f t="shared" si="5"/>
        <v/>
      </c>
      <c r="AH26" s="12">
        <f t="shared" si="6"/>
        <v>0</v>
      </c>
      <c r="AI26" s="12">
        <f t="shared" si="7"/>
        <v>0</v>
      </c>
      <c r="AJ26" s="4" t="str">
        <f t="shared" si="34"/>
        <v/>
      </c>
      <c r="AK26" s="4">
        <v>0</v>
      </c>
      <c r="AL26" s="4" t="str">
        <f t="shared" si="8"/>
        <v xml:space="preserve"> </v>
      </c>
      <c r="AM26" s="4" t="str">
        <f t="shared" si="9"/>
        <v xml:space="preserve">  </v>
      </c>
      <c r="AN26" s="4" t="str">
        <f t="shared" si="10"/>
        <v/>
      </c>
      <c r="AO26" s="4" t="str">
        <f t="shared" si="11"/>
        <v/>
      </c>
      <c r="AP26" s="4" t="str">
        <f t="shared" si="12"/>
        <v/>
      </c>
      <c r="AQ26" s="4" t="str">
        <f t="shared" si="13"/>
        <v/>
      </c>
      <c r="AR26" s="4" t="str">
        <f t="shared" si="35"/>
        <v/>
      </c>
      <c r="AS26" s="4" t="str">
        <f t="shared" si="14"/>
        <v/>
      </c>
      <c r="AT26" s="4" t="str">
        <f t="shared" si="15"/>
        <v/>
      </c>
      <c r="AU26" s="4" t="str">
        <f t="shared" si="16"/>
        <v/>
      </c>
      <c r="AV26" s="4" t="str">
        <f t="shared" si="17"/>
        <v/>
      </c>
      <c r="AW26" s="4">
        <f t="shared" si="18"/>
        <v>0</v>
      </c>
      <c r="AX26" s="4" t="str">
        <f t="shared" si="19"/>
        <v>999:99.99</v>
      </c>
      <c r="AY26" s="4" t="str">
        <f t="shared" si="20"/>
        <v>999:99.99</v>
      </c>
      <c r="AZ26" s="4" t="str">
        <f t="shared" si="21"/>
        <v>999:99.99</v>
      </c>
      <c r="BA26" s="4" t="str">
        <f t="shared" si="22"/>
        <v>999:99.99</v>
      </c>
      <c r="BB26" s="4">
        <f t="shared" si="36"/>
        <v>0</v>
      </c>
      <c r="BC26" s="4">
        <f t="shared" si="37"/>
        <v>0</v>
      </c>
      <c r="BD26" s="4">
        <f t="shared" si="38"/>
        <v>0</v>
      </c>
      <c r="BE26" s="4">
        <f t="shared" si="39"/>
        <v>0</v>
      </c>
      <c r="BF26" s="4" t="str">
        <f t="shared" si="23"/>
        <v>19000100</v>
      </c>
      <c r="BG26" s="4" t="str">
        <f t="shared" si="24"/>
        <v/>
      </c>
      <c r="BH26" s="4">
        <v>21</v>
      </c>
      <c r="BI26" s="4" t="s">
        <v>296</v>
      </c>
      <c r="BJ26" s="4" t="s">
        <v>262</v>
      </c>
      <c r="BK26" s="4" t="s">
        <v>292</v>
      </c>
      <c r="BL26" s="4" t="str">
        <f t="shared" si="25"/>
        <v/>
      </c>
      <c r="BM26" s="4">
        <f t="shared" si="40"/>
        <v>0</v>
      </c>
      <c r="BN26" s="4">
        <f t="shared" si="41"/>
        <v>0</v>
      </c>
      <c r="BO26" s="4">
        <f t="shared" si="42"/>
        <v>0</v>
      </c>
      <c r="BP26" s="4">
        <f t="shared" si="43"/>
        <v>0</v>
      </c>
      <c r="BQ26" s="4">
        <f t="shared" si="26"/>
        <v>0</v>
      </c>
      <c r="BR26" s="4">
        <f t="shared" si="27"/>
        <v>0</v>
      </c>
    </row>
    <row r="27" spans="1:70" ht="16.5" customHeight="1">
      <c r="A27" s="7" t="str">
        <f t="shared" si="28"/>
        <v/>
      </c>
      <c r="B27" s="80"/>
      <c r="C27" s="183"/>
      <c r="D27" s="177"/>
      <c r="E27" s="81"/>
      <c r="F27" s="81"/>
      <c r="G27" s="81"/>
      <c r="H27" s="81"/>
      <c r="I27" s="112"/>
      <c r="J27" s="100"/>
      <c r="K27" s="141"/>
      <c r="L27" s="112"/>
      <c r="M27" s="128"/>
      <c r="N27" s="143"/>
      <c r="O27" s="112"/>
      <c r="P27" s="100"/>
      <c r="Q27" s="112"/>
      <c r="R27" s="100"/>
      <c r="S27" s="7" t="str">
        <f t="shared" si="0"/>
        <v/>
      </c>
      <c r="T27" s="119" t="str">
        <f t="shared" si="1"/>
        <v/>
      </c>
      <c r="U27" s="119" t="str">
        <f>IF(ISERROR(VLOOKUP(BG27,BH$6:$BI$88,2,0)),"",VLOOKUP(BG27,BH$6:$BI$88,2,0))</f>
        <v/>
      </c>
      <c r="V27" s="12">
        <f t="shared" si="2"/>
        <v>0</v>
      </c>
      <c r="W27" s="12">
        <f t="shared" si="29"/>
        <v>0</v>
      </c>
      <c r="X27" s="12">
        <f t="shared" si="30"/>
        <v>0</v>
      </c>
      <c r="Y27" s="12"/>
      <c r="Z27" s="4" t="str">
        <f t="shared" si="3"/>
        <v/>
      </c>
      <c r="AA27" s="4" t="str">
        <f t="shared" si="4"/>
        <v/>
      </c>
      <c r="AD27" s="4">
        <f t="shared" si="31"/>
        <v>0</v>
      </c>
      <c r="AE27" s="4">
        <f t="shared" si="32"/>
        <v>0</v>
      </c>
      <c r="AF27" s="4" t="str">
        <f t="shared" si="33"/>
        <v/>
      </c>
      <c r="AG27" s="4" t="str">
        <f t="shared" si="5"/>
        <v/>
      </c>
      <c r="AH27" s="12">
        <f t="shared" si="6"/>
        <v>0</v>
      </c>
      <c r="AI27" s="12">
        <f t="shared" si="7"/>
        <v>0</v>
      </c>
      <c r="AJ27" s="4" t="str">
        <f t="shared" si="34"/>
        <v/>
      </c>
      <c r="AK27" s="4">
        <v>0</v>
      </c>
      <c r="AL27" s="4" t="str">
        <f t="shared" si="8"/>
        <v xml:space="preserve"> </v>
      </c>
      <c r="AM27" s="4" t="str">
        <f t="shared" si="9"/>
        <v xml:space="preserve">  </v>
      </c>
      <c r="AN27" s="4" t="str">
        <f t="shared" si="10"/>
        <v/>
      </c>
      <c r="AO27" s="4" t="str">
        <f t="shared" si="11"/>
        <v/>
      </c>
      <c r="AP27" s="4" t="str">
        <f t="shared" si="12"/>
        <v/>
      </c>
      <c r="AQ27" s="4" t="str">
        <f t="shared" si="13"/>
        <v/>
      </c>
      <c r="AR27" s="4" t="str">
        <f t="shared" si="35"/>
        <v/>
      </c>
      <c r="AS27" s="4" t="str">
        <f t="shared" si="14"/>
        <v/>
      </c>
      <c r="AT27" s="4" t="str">
        <f t="shared" si="15"/>
        <v/>
      </c>
      <c r="AU27" s="4" t="str">
        <f t="shared" si="16"/>
        <v/>
      </c>
      <c r="AV27" s="4" t="str">
        <f t="shared" si="17"/>
        <v/>
      </c>
      <c r="AW27" s="4">
        <f t="shared" si="18"/>
        <v>0</v>
      </c>
      <c r="AX27" s="4" t="str">
        <f t="shared" si="19"/>
        <v>999:99.99</v>
      </c>
      <c r="AY27" s="4" t="str">
        <f t="shared" si="20"/>
        <v>999:99.99</v>
      </c>
      <c r="AZ27" s="4" t="str">
        <f t="shared" si="21"/>
        <v>999:99.99</v>
      </c>
      <c r="BA27" s="4" t="str">
        <f t="shared" si="22"/>
        <v>999:99.99</v>
      </c>
      <c r="BB27" s="4">
        <f t="shared" si="36"/>
        <v>0</v>
      </c>
      <c r="BC27" s="4">
        <f t="shared" si="37"/>
        <v>0</v>
      </c>
      <c r="BD27" s="4">
        <f t="shared" si="38"/>
        <v>0</v>
      </c>
      <c r="BE27" s="4">
        <f t="shared" si="39"/>
        <v>0</v>
      </c>
      <c r="BF27" s="4" t="str">
        <f t="shared" si="23"/>
        <v>19000100</v>
      </c>
      <c r="BG27" s="4" t="str">
        <f t="shared" si="24"/>
        <v/>
      </c>
      <c r="BH27" s="4">
        <v>22</v>
      </c>
      <c r="BI27" s="4" t="s">
        <v>297</v>
      </c>
      <c r="BJ27" s="4" t="s">
        <v>262</v>
      </c>
      <c r="BK27" s="4" t="s">
        <v>292</v>
      </c>
      <c r="BL27" s="4" t="str">
        <f t="shared" si="25"/>
        <v/>
      </c>
      <c r="BM27" s="4">
        <f t="shared" si="40"/>
        <v>0</v>
      </c>
      <c r="BN27" s="4">
        <f t="shared" si="41"/>
        <v>0</v>
      </c>
      <c r="BO27" s="4">
        <f t="shared" si="42"/>
        <v>0</v>
      </c>
      <c r="BP27" s="4">
        <f t="shared" si="43"/>
        <v>0</v>
      </c>
      <c r="BQ27" s="4">
        <f t="shared" si="26"/>
        <v>0</v>
      </c>
      <c r="BR27" s="4">
        <f t="shared" si="27"/>
        <v>0</v>
      </c>
    </row>
    <row r="28" spans="1:70" ht="16.5" customHeight="1">
      <c r="A28" s="7" t="str">
        <f t="shared" si="28"/>
        <v/>
      </c>
      <c r="B28" s="80"/>
      <c r="C28" s="183"/>
      <c r="D28" s="177"/>
      <c r="E28" s="81"/>
      <c r="F28" s="81"/>
      <c r="G28" s="81"/>
      <c r="H28" s="81"/>
      <c r="I28" s="112"/>
      <c r="J28" s="100"/>
      <c r="K28" s="141"/>
      <c r="L28" s="112"/>
      <c r="M28" s="128"/>
      <c r="N28" s="143"/>
      <c r="O28" s="112"/>
      <c r="P28" s="100"/>
      <c r="Q28" s="112"/>
      <c r="R28" s="100"/>
      <c r="S28" s="7" t="str">
        <f t="shared" si="0"/>
        <v/>
      </c>
      <c r="T28" s="119" t="str">
        <f t="shared" si="1"/>
        <v/>
      </c>
      <c r="U28" s="119" t="str">
        <f>IF(ISERROR(VLOOKUP(BG28,BH$6:$BI$88,2,0)),"",VLOOKUP(BG28,BH$6:$BI$88,2,0))</f>
        <v/>
      </c>
      <c r="V28" s="12">
        <f t="shared" si="2"/>
        <v>0</v>
      </c>
      <c r="W28" s="12">
        <f t="shared" si="29"/>
        <v>0</v>
      </c>
      <c r="X28" s="12">
        <f t="shared" si="30"/>
        <v>0</v>
      </c>
      <c r="Y28" s="12"/>
      <c r="Z28" s="4" t="str">
        <f t="shared" si="3"/>
        <v/>
      </c>
      <c r="AA28" s="4" t="str">
        <f t="shared" si="4"/>
        <v/>
      </c>
      <c r="AD28" s="4">
        <f t="shared" si="31"/>
        <v>0</v>
      </c>
      <c r="AE28" s="4">
        <f t="shared" si="32"/>
        <v>0</v>
      </c>
      <c r="AF28" s="4" t="str">
        <f t="shared" si="33"/>
        <v/>
      </c>
      <c r="AG28" s="4" t="str">
        <f t="shared" si="5"/>
        <v/>
      </c>
      <c r="AH28" s="12">
        <f t="shared" si="6"/>
        <v>0</v>
      </c>
      <c r="AI28" s="12">
        <f t="shared" si="7"/>
        <v>0</v>
      </c>
      <c r="AJ28" s="4" t="str">
        <f t="shared" si="34"/>
        <v/>
      </c>
      <c r="AK28" s="4">
        <v>0</v>
      </c>
      <c r="AL28" s="4" t="str">
        <f t="shared" si="8"/>
        <v xml:space="preserve"> </v>
      </c>
      <c r="AM28" s="4" t="str">
        <f t="shared" si="9"/>
        <v xml:space="preserve">  </v>
      </c>
      <c r="AN28" s="4" t="str">
        <f t="shared" si="10"/>
        <v/>
      </c>
      <c r="AO28" s="4" t="str">
        <f t="shared" si="11"/>
        <v/>
      </c>
      <c r="AP28" s="4" t="str">
        <f t="shared" si="12"/>
        <v/>
      </c>
      <c r="AQ28" s="4" t="str">
        <f t="shared" si="13"/>
        <v/>
      </c>
      <c r="AR28" s="4" t="str">
        <f t="shared" si="35"/>
        <v/>
      </c>
      <c r="AS28" s="4" t="str">
        <f t="shared" si="14"/>
        <v/>
      </c>
      <c r="AT28" s="4" t="str">
        <f t="shared" si="15"/>
        <v/>
      </c>
      <c r="AU28" s="4" t="str">
        <f t="shared" si="16"/>
        <v/>
      </c>
      <c r="AV28" s="4" t="str">
        <f t="shared" si="17"/>
        <v/>
      </c>
      <c r="AW28" s="4">
        <f t="shared" si="18"/>
        <v>0</v>
      </c>
      <c r="AX28" s="4" t="str">
        <f t="shared" si="19"/>
        <v>999:99.99</v>
      </c>
      <c r="AY28" s="4" t="str">
        <f t="shared" si="20"/>
        <v>999:99.99</v>
      </c>
      <c r="AZ28" s="4" t="str">
        <f t="shared" si="21"/>
        <v>999:99.99</v>
      </c>
      <c r="BA28" s="4" t="str">
        <f t="shared" si="22"/>
        <v>999:99.99</v>
      </c>
      <c r="BB28" s="4">
        <f t="shared" si="36"/>
        <v>0</v>
      </c>
      <c r="BC28" s="4">
        <f t="shared" si="37"/>
        <v>0</v>
      </c>
      <c r="BD28" s="4">
        <f t="shared" si="38"/>
        <v>0</v>
      </c>
      <c r="BE28" s="4">
        <f t="shared" si="39"/>
        <v>0</v>
      </c>
      <c r="BF28" s="4" t="str">
        <f t="shared" si="23"/>
        <v>19000100</v>
      </c>
      <c r="BG28" s="4" t="str">
        <f t="shared" si="24"/>
        <v/>
      </c>
      <c r="BH28" s="4">
        <v>23</v>
      </c>
      <c r="BI28" s="4" t="s">
        <v>297</v>
      </c>
      <c r="BJ28" s="4" t="s">
        <v>262</v>
      </c>
      <c r="BK28" s="4" t="s">
        <v>292</v>
      </c>
      <c r="BL28" s="4" t="str">
        <f t="shared" si="25"/>
        <v/>
      </c>
      <c r="BM28" s="4">
        <f t="shared" si="40"/>
        <v>0</v>
      </c>
      <c r="BN28" s="4">
        <f t="shared" si="41"/>
        <v>0</v>
      </c>
      <c r="BO28" s="4">
        <f t="shared" si="42"/>
        <v>0</v>
      </c>
      <c r="BP28" s="4">
        <f t="shared" si="43"/>
        <v>0</v>
      </c>
      <c r="BQ28" s="4">
        <f t="shared" si="26"/>
        <v>0</v>
      </c>
      <c r="BR28" s="4">
        <f t="shared" si="27"/>
        <v>0</v>
      </c>
    </row>
    <row r="29" spans="1:70" ht="16.5" customHeight="1">
      <c r="A29" s="7" t="str">
        <f t="shared" si="28"/>
        <v/>
      </c>
      <c r="B29" s="80"/>
      <c r="C29" s="183"/>
      <c r="D29" s="177"/>
      <c r="E29" s="81"/>
      <c r="F29" s="81"/>
      <c r="G29" s="81"/>
      <c r="H29" s="81"/>
      <c r="I29" s="112"/>
      <c r="J29" s="100"/>
      <c r="K29" s="141"/>
      <c r="L29" s="112"/>
      <c r="M29" s="128"/>
      <c r="N29" s="143"/>
      <c r="O29" s="112"/>
      <c r="P29" s="100"/>
      <c r="Q29" s="112"/>
      <c r="R29" s="100"/>
      <c r="S29" s="7" t="str">
        <f t="shared" si="0"/>
        <v/>
      </c>
      <c r="T29" s="119" t="str">
        <f t="shared" si="1"/>
        <v/>
      </c>
      <c r="U29" s="119" t="str">
        <f>IF(ISERROR(VLOOKUP(BG29,BH$6:$BI$88,2,0)),"",VLOOKUP(BG29,BH$6:$BI$88,2,0))</f>
        <v/>
      </c>
      <c r="V29" s="12">
        <f t="shared" si="2"/>
        <v>0</v>
      </c>
      <c r="W29" s="12">
        <f t="shared" si="29"/>
        <v>0</v>
      </c>
      <c r="X29" s="12">
        <f t="shared" si="30"/>
        <v>0</v>
      </c>
      <c r="Y29" s="12"/>
      <c r="Z29" s="4" t="str">
        <f t="shared" si="3"/>
        <v/>
      </c>
      <c r="AA29" s="4" t="str">
        <f t="shared" si="4"/>
        <v/>
      </c>
      <c r="AD29" s="4">
        <f t="shared" si="31"/>
        <v>0</v>
      </c>
      <c r="AE29" s="4">
        <f t="shared" si="32"/>
        <v>0</v>
      </c>
      <c r="AF29" s="4" t="str">
        <f t="shared" si="33"/>
        <v/>
      </c>
      <c r="AG29" s="4" t="str">
        <f t="shared" si="5"/>
        <v/>
      </c>
      <c r="AH29" s="12">
        <f t="shared" si="6"/>
        <v>0</v>
      </c>
      <c r="AI29" s="12">
        <f t="shared" si="7"/>
        <v>0</v>
      </c>
      <c r="AJ29" s="4" t="str">
        <f t="shared" si="34"/>
        <v/>
      </c>
      <c r="AK29" s="4">
        <v>0</v>
      </c>
      <c r="AL29" s="4" t="str">
        <f t="shared" si="8"/>
        <v xml:space="preserve"> </v>
      </c>
      <c r="AM29" s="4" t="str">
        <f t="shared" si="9"/>
        <v xml:space="preserve">  </v>
      </c>
      <c r="AN29" s="4" t="str">
        <f t="shared" si="10"/>
        <v/>
      </c>
      <c r="AO29" s="4" t="str">
        <f t="shared" si="11"/>
        <v/>
      </c>
      <c r="AP29" s="4" t="str">
        <f t="shared" si="12"/>
        <v/>
      </c>
      <c r="AQ29" s="4" t="str">
        <f t="shared" si="13"/>
        <v/>
      </c>
      <c r="AR29" s="4" t="str">
        <f t="shared" si="35"/>
        <v/>
      </c>
      <c r="AS29" s="4" t="str">
        <f t="shared" si="14"/>
        <v/>
      </c>
      <c r="AT29" s="4" t="str">
        <f t="shared" si="15"/>
        <v/>
      </c>
      <c r="AU29" s="4" t="str">
        <f t="shared" si="16"/>
        <v/>
      </c>
      <c r="AV29" s="4" t="str">
        <f t="shared" si="17"/>
        <v/>
      </c>
      <c r="AW29" s="4">
        <f t="shared" si="18"/>
        <v>0</v>
      </c>
      <c r="AX29" s="4" t="str">
        <f t="shared" si="19"/>
        <v>999:99.99</v>
      </c>
      <c r="AY29" s="4" t="str">
        <f t="shared" si="20"/>
        <v>999:99.99</v>
      </c>
      <c r="AZ29" s="4" t="str">
        <f t="shared" si="21"/>
        <v>999:99.99</v>
      </c>
      <c r="BA29" s="4" t="str">
        <f t="shared" si="22"/>
        <v>999:99.99</v>
      </c>
      <c r="BB29" s="4">
        <f t="shared" si="36"/>
        <v>0</v>
      </c>
      <c r="BC29" s="4">
        <f t="shared" si="37"/>
        <v>0</v>
      </c>
      <c r="BD29" s="4">
        <f t="shared" si="38"/>
        <v>0</v>
      </c>
      <c r="BE29" s="4">
        <f t="shared" si="39"/>
        <v>0</v>
      </c>
      <c r="BF29" s="4" t="str">
        <f t="shared" si="23"/>
        <v>19000100</v>
      </c>
      <c r="BG29" s="4" t="str">
        <f t="shared" si="24"/>
        <v/>
      </c>
      <c r="BH29" s="4">
        <v>24</v>
      </c>
      <c r="BI29" s="4" t="s">
        <v>297</v>
      </c>
      <c r="BJ29" s="4" t="s">
        <v>262</v>
      </c>
      <c r="BK29" s="4" t="s">
        <v>292</v>
      </c>
      <c r="BL29" s="4" t="str">
        <f t="shared" si="25"/>
        <v/>
      </c>
      <c r="BM29" s="4">
        <f t="shared" si="40"/>
        <v>0</v>
      </c>
      <c r="BN29" s="4">
        <f t="shared" si="41"/>
        <v>0</v>
      </c>
      <c r="BO29" s="4">
        <f t="shared" si="42"/>
        <v>0</v>
      </c>
      <c r="BP29" s="4">
        <f t="shared" si="43"/>
        <v>0</v>
      </c>
      <c r="BQ29" s="4">
        <f t="shared" si="26"/>
        <v>0</v>
      </c>
      <c r="BR29" s="4">
        <f t="shared" si="27"/>
        <v>0</v>
      </c>
    </row>
    <row r="30" spans="1:70" ht="16.5" customHeight="1">
      <c r="A30" s="7" t="str">
        <f t="shared" si="28"/>
        <v/>
      </c>
      <c r="B30" s="80"/>
      <c r="C30" s="183"/>
      <c r="D30" s="177"/>
      <c r="E30" s="81"/>
      <c r="F30" s="81"/>
      <c r="G30" s="81"/>
      <c r="H30" s="81"/>
      <c r="I30" s="112"/>
      <c r="J30" s="100"/>
      <c r="K30" s="141"/>
      <c r="L30" s="112"/>
      <c r="M30" s="128"/>
      <c r="N30" s="143"/>
      <c r="O30" s="112"/>
      <c r="P30" s="100"/>
      <c r="Q30" s="112"/>
      <c r="R30" s="100"/>
      <c r="S30" s="7" t="str">
        <f t="shared" si="0"/>
        <v/>
      </c>
      <c r="T30" s="119" t="str">
        <f t="shared" si="1"/>
        <v/>
      </c>
      <c r="U30" s="119" t="str">
        <f>IF(ISERROR(VLOOKUP(BG30,BH$6:$BI$88,2,0)),"",VLOOKUP(BG30,BH$6:$BI$88,2,0))</f>
        <v/>
      </c>
      <c r="V30" s="12">
        <f t="shared" si="2"/>
        <v>0</v>
      </c>
      <c r="W30" s="12">
        <f t="shared" si="29"/>
        <v>0</v>
      </c>
      <c r="X30" s="12">
        <f t="shared" si="30"/>
        <v>0</v>
      </c>
      <c r="Y30" s="12"/>
      <c r="Z30" s="4" t="str">
        <f t="shared" si="3"/>
        <v/>
      </c>
      <c r="AA30" s="4" t="str">
        <f t="shared" si="4"/>
        <v/>
      </c>
      <c r="AD30" s="4">
        <f t="shared" si="31"/>
        <v>0</v>
      </c>
      <c r="AE30" s="4">
        <f t="shared" si="32"/>
        <v>0</v>
      </c>
      <c r="AF30" s="4" t="str">
        <f t="shared" si="33"/>
        <v/>
      </c>
      <c r="AG30" s="4" t="str">
        <f t="shared" si="5"/>
        <v/>
      </c>
      <c r="AH30" s="12">
        <f t="shared" si="6"/>
        <v>0</v>
      </c>
      <c r="AI30" s="12">
        <f t="shared" si="7"/>
        <v>0</v>
      </c>
      <c r="AJ30" s="4" t="str">
        <f t="shared" si="34"/>
        <v/>
      </c>
      <c r="AK30" s="4">
        <v>0</v>
      </c>
      <c r="AL30" s="4" t="str">
        <f t="shared" si="8"/>
        <v xml:space="preserve"> </v>
      </c>
      <c r="AM30" s="4" t="str">
        <f t="shared" si="9"/>
        <v xml:space="preserve">  </v>
      </c>
      <c r="AN30" s="4" t="str">
        <f t="shared" si="10"/>
        <v/>
      </c>
      <c r="AO30" s="4" t="str">
        <f t="shared" si="11"/>
        <v/>
      </c>
      <c r="AP30" s="4" t="str">
        <f t="shared" si="12"/>
        <v/>
      </c>
      <c r="AQ30" s="4" t="str">
        <f t="shared" si="13"/>
        <v/>
      </c>
      <c r="AR30" s="4" t="str">
        <f t="shared" si="35"/>
        <v/>
      </c>
      <c r="AS30" s="4" t="str">
        <f t="shared" si="14"/>
        <v/>
      </c>
      <c r="AT30" s="4" t="str">
        <f t="shared" si="15"/>
        <v/>
      </c>
      <c r="AU30" s="4" t="str">
        <f t="shared" si="16"/>
        <v/>
      </c>
      <c r="AV30" s="4" t="str">
        <f t="shared" si="17"/>
        <v/>
      </c>
      <c r="AW30" s="4">
        <f t="shared" si="18"/>
        <v>0</v>
      </c>
      <c r="AX30" s="4" t="str">
        <f t="shared" si="19"/>
        <v>999:99.99</v>
      </c>
      <c r="AY30" s="4" t="str">
        <f t="shared" si="20"/>
        <v>999:99.99</v>
      </c>
      <c r="AZ30" s="4" t="str">
        <f t="shared" si="21"/>
        <v>999:99.99</v>
      </c>
      <c r="BA30" s="4" t="str">
        <f t="shared" si="22"/>
        <v>999:99.99</v>
      </c>
      <c r="BB30" s="4">
        <f t="shared" si="36"/>
        <v>0</v>
      </c>
      <c r="BC30" s="4">
        <f t="shared" si="37"/>
        <v>0</v>
      </c>
      <c r="BD30" s="4">
        <f t="shared" si="38"/>
        <v>0</v>
      </c>
      <c r="BE30" s="4">
        <f t="shared" si="39"/>
        <v>0</v>
      </c>
      <c r="BF30" s="4" t="str">
        <f t="shared" si="23"/>
        <v>19000100</v>
      </c>
      <c r="BG30" s="4" t="str">
        <f t="shared" si="24"/>
        <v/>
      </c>
      <c r="BH30" s="4">
        <v>25</v>
      </c>
      <c r="BI30" s="4" t="s">
        <v>297</v>
      </c>
      <c r="BJ30" s="4" t="s">
        <v>262</v>
      </c>
      <c r="BK30" s="4" t="s">
        <v>292</v>
      </c>
      <c r="BL30" s="4" t="str">
        <f t="shared" si="25"/>
        <v/>
      </c>
      <c r="BM30" s="4">
        <f t="shared" si="40"/>
        <v>0</v>
      </c>
      <c r="BN30" s="4">
        <f t="shared" si="41"/>
        <v>0</v>
      </c>
      <c r="BO30" s="4">
        <f t="shared" si="42"/>
        <v>0</v>
      </c>
      <c r="BP30" s="4">
        <f t="shared" si="43"/>
        <v>0</v>
      </c>
      <c r="BQ30" s="4">
        <f t="shared" si="26"/>
        <v>0</v>
      </c>
      <c r="BR30" s="4">
        <f t="shared" si="27"/>
        <v>0</v>
      </c>
    </row>
    <row r="31" spans="1:70" ht="16.5" customHeight="1">
      <c r="A31" s="7" t="str">
        <f t="shared" si="28"/>
        <v/>
      </c>
      <c r="B31" s="80"/>
      <c r="C31" s="183"/>
      <c r="D31" s="177"/>
      <c r="E31" s="81"/>
      <c r="F31" s="81"/>
      <c r="G31" s="81"/>
      <c r="H31" s="81"/>
      <c r="I31" s="112"/>
      <c r="J31" s="100"/>
      <c r="K31" s="141"/>
      <c r="L31" s="112"/>
      <c r="M31" s="128"/>
      <c r="N31" s="143"/>
      <c r="O31" s="112"/>
      <c r="P31" s="100"/>
      <c r="Q31" s="112"/>
      <c r="R31" s="100"/>
      <c r="S31" s="7" t="str">
        <f t="shared" si="0"/>
        <v/>
      </c>
      <c r="T31" s="119" t="str">
        <f t="shared" si="1"/>
        <v/>
      </c>
      <c r="U31" s="119" t="str">
        <f>IF(ISERROR(VLOOKUP(BG31,BH$6:$BI$88,2,0)),"",VLOOKUP(BG31,BH$6:$BI$88,2,0))</f>
        <v/>
      </c>
      <c r="V31" s="12">
        <f t="shared" si="2"/>
        <v>0</v>
      </c>
      <c r="W31" s="12">
        <f t="shared" si="29"/>
        <v>0</v>
      </c>
      <c r="X31" s="12">
        <f t="shared" si="30"/>
        <v>0</v>
      </c>
      <c r="Y31" s="12"/>
      <c r="Z31" s="4" t="str">
        <f t="shared" si="3"/>
        <v/>
      </c>
      <c r="AA31" s="4" t="str">
        <f t="shared" si="4"/>
        <v/>
      </c>
      <c r="AD31" s="4">
        <f t="shared" si="31"/>
        <v>0</v>
      </c>
      <c r="AE31" s="4">
        <f t="shared" si="32"/>
        <v>0</v>
      </c>
      <c r="AF31" s="4" t="str">
        <f t="shared" si="33"/>
        <v/>
      </c>
      <c r="AG31" s="4" t="str">
        <f t="shared" si="5"/>
        <v/>
      </c>
      <c r="AH31" s="12">
        <f t="shared" si="6"/>
        <v>0</v>
      </c>
      <c r="AI31" s="12">
        <f t="shared" si="7"/>
        <v>0</v>
      </c>
      <c r="AJ31" s="4" t="str">
        <f t="shared" si="34"/>
        <v/>
      </c>
      <c r="AK31" s="4">
        <v>0</v>
      </c>
      <c r="AL31" s="4" t="str">
        <f t="shared" si="8"/>
        <v xml:space="preserve"> </v>
      </c>
      <c r="AM31" s="4" t="str">
        <f t="shared" si="9"/>
        <v xml:space="preserve">  </v>
      </c>
      <c r="AN31" s="4" t="str">
        <f t="shared" si="10"/>
        <v/>
      </c>
      <c r="AO31" s="4" t="str">
        <f t="shared" si="11"/>
        <v/>
      </c>
      <c r="AP31" s="4" t="str">
        <f t="shared" si="12"/>
        <v/>
      </c>
      <c r="AQ31" s="4" t="str">
        <f t="shared" si="13"/>
        <v/>
      </c>
      <c r="AR31" s="4" t="str">
        <f t="shared" si="35"/>
        <v/>
      </c>
      <c r="AS31" s="4" t="str">
        <f t="shared" si="14"/>
        <v/>
      </c>
      <c r="AT31" s="4" t="str">
        <f t="shared" si="15"/>
        <v/>
      </c>
      <c r="AU31" s="4" t="str">
        <f t="shared" si="16"/>
        <v/>
      </c>
      <c r="AV31" s="4" t="str">
        <f t="shared" si="17"/>
        <v/>
      </c>
      <c r="AW31" s="4">
        <f t="shared" si="18"/>
        <v>0</v>
      </c>
      <c r="AX31" s="4" t="str">
        <f t="shared" si="19"/>
        <v>999:99.99</v>
      </c>
      <c r="AY31" s="4" t="str">
        <f t="shared" si="20"/>
        <v>999:99.99</v>
      </c>
      <c r="AZ31" s="4" t="str">
        <f t="shared" si="21"/>
        <v>999:99.99</v>
      </c>
      <c r="BA31" s="4" t="str">
        <f t="shared" si="22"/>
        <v>999:99.99</v>
      </c>
      <c r="BB31" s="4">
        <f t="shared" si="36"/>
        <v>0</v>
      </c>
      <c r="BC31" s="4">
        <f t="shared" si="37"/>
        <v>0</v>
      </c>
      <c r="BD31" s="4">
        <f t="shared" si="38"/>
        <v>0</v>
      </c>
      <c r="BE31" s="4">
        <f t="shared" si="39"/>
        <v>0</v>
      </c>
      <c r="BF31" s="4" t="str">
        <f t="shared" si="23"/>
        <v>19000100</v>
      </c>
      <c r="BG31" s="4" t="str">
        <f t="shared" si="24"/>
        <v/>
      </c>
      <c r="BH31" s="4">
        <v>26</v>
      </c>
      <c r="BI31" s="4" t="s">
        <v>297</v>
      </c>
      <c r="BJ31" s="4" t="s">
        <v>262</v>
      </c>
      <c r="BK31" s="4" t="s">
        <v>292</v>
      </c>
      <c r="BL31" s="4" t="str">
        <f t="shared" si="25"/>
        <v/>
      </c>
      <c r="BM31" s="4">
        <f t="shared" si="40"/>
        <v>0</v>
      </c>
      <c r="BN31" s="4">
        <f t="shared" si="41"/>
        <v>0</v>
      </c>
      <c r="BO31" s="4">
        <f t="shared" si="42"/>
        <v>0</v>
      </c>
      <c r="BP31" s="4">
        <f t="shared" si="43"/>
        <v>0</v>
      </c>
      <c r="BQ31" s="4">
        <f t="shared" si="26"/>
        <v>0</v>
      </c>
      <c r="BR31" s="4">
        <f t="shared" si="27"/>
        <v>0</v>
      </c>
    </row>
    <row r="32" spans="1:70" ht="16.5" customHeight="1">
      <c r="A32" s="7" t="str">
        <f t="shared" si="28"/>
        <v/>
      </c>
      <c r="B32" s="80"/>
      <c r="C32" s="183"/>
      <c r="D32" s="177"/>
      <c r="E32" s="81"/>
      <c r="F32" s="81"/>
      <c r="G32" s="81"/>
      <c r="H32" s="81"/>
      <c r="I32" s="112"/>
      <c r="J32" s="100"/>
      <c r="K32" s="141"/>
      <c r="L32" s="112"/>
      <c r="M32" s="128"/>
      <c r="N32" s="143"/>
      <c r="O32" s="112"/>
      <c r="P32" s="100"/>
      <c r="Q32" s="112"/>
      <c r="R32" s="100"/>
      <c r="S32" s="7" t="str">
        <f t="shared" si="0"/>
        <v/>
      </c>
      <c r="T32" s="119" t="str">
        <f t="shared" si="1"/>
        <v/>
      </c>
      <c r="U32" s="119" t="str">
        <f>IF(ISERROR(VLOOKUP(BG32,BH$6:$BI$88,2,0)),"",VLOOKUP(BG32,BH$6:$BI$88,2,0))</f>
        <v/>
      </c>
      <c r="V32" s="12">
        <f t="shared" si="2"/>
        <v>0</v>
      </c>
      <c r="W32" s="12">
        <f t="shared" si="29"/>
        <v>0</v>
      </c>
      <c r="X32" s="12">
        <f t="shared" si="30"/>
        <v>0</v>
      </c>
      <c r="Y32" s="12"/>
      <c r="Z32" s="4" t="str">
        <f t="shared" si="3"/>
        <v/>
      </c>
      <c r="AA32" s="4" t="str">
        <f t="shared" si="4"/>
        <v/>
      </c>
      <c r="AD32" s="4">
        <f t="shared" si="31"/>
        <v>0</v>
      </c>
      <c r="AE32" s="4">
        <f t="shared" si="32"/>
        <v>0</v>
      </c>
      <c r="AF32" s="4" t="str">
        <f t="shared" si="33"/>
        <v/>
      </c>
      <c r="AG32" s="4" t="str">
        <f t="shared" si="5"/>
        <v/>
      </c>
      <c r="AH32" s="12">
        <f t="shared" si="6"/>
        <v>0</v>
      </c>
      <c r="AI32" s="12">
        <f t="shared" si="7"/>
        <v>0</v>
      </c>
      <c r="AJ32" s="4" t="str">
        <f t="shared" si="34"/>
        <v/>
      </c>
      <c r="AK32" s="4">
        <v>0</v>
      </c>
      <c r="AL32" s="4" t="str">
        <f t="shared" si="8"/>
        <v xml:space="preserve"> </v>
      </c>
      <c r="AM32" s="4" t="str">
        <f t="shared" si="9"/>
        <v xml:space="preserve">  </v>
      </c>
      <c r="AN32" s="4" t="str">
        <f t="shared" si="10"/>
        <v/>
      </c>
      <c r="AO32" s="4" t="str">
        <f t="shared" si="11"/>
        <v/>
      </c>
      <c r="AP32" s="4" t="str">
        <f t="shared" si="12"/>
        <v/>
      </c>
      <c r="AQ32" s="4" t="str">
        <f t="shared" si="13"/>
        <v/>
      </c>
      <c r="AR32" s="4" t="str">
        <f t="shared" si="35"/>
        <v/>
      </c>
      <c r="AS32" s="4" t="str">
        <f t="shared" si="14"/>
        <v/>
      </c>
      <c r="AT32" s="4" t="str">
        <f t="shared" si="15"/>
        <v/>
      </c>
      <c r="AU32" s="4" t="str">
        <f t="shared" si="16"/>
        <v/>
      </c>
      <c r="AV32" s="4" t="str">
        <f t="shared" si="17"/>
        <v/>
      </c>
      <c r="AW32" s="4">
        <f t="shared" si="18"/>
        <v>0</v>
      </c>
      <c r="AX32" s="4" t="str">
        <f t="shared" si="19"/>
        <v>999:99.99</v>
      </c>
      <c r="AY32" s="4" t="str">
        <f t="shared" si="20"/>
        <v>999:99.99</v>
      </c>
      <c r="AZ32" s="4" t="str">
        <f t="shared" si="21"/>
        <v>999:99.99</v>
      </c>
      <c r="BA32" s="4" t="str">
        <f t="shared" si="22"/>
        <v>999:99.99</v>
      </c>
      <c r="BB32" s="4">
        <f t="shared" si="36"/>
        <v>0</v>
      </c>
      <c r="BC32" s="4">
        <f t="shared" si="37"/>
        <v>0</v>
      </c>
      <c r="BD32" s="4">
        <f t="shared" si="38"/>
        <v>0</v>
      </c>
      <c r="BE32" s="4">
        <f t="shared" si="39"/>
        <v>0</v>
      </c>
      <c r="BF32" s="4" t="str">
        <f t="shared" si="23"/>
        <v>19000100</v>
      </c>
      <c r="BG32" s="4" t="str">
        <f t="shared" si="24"/>
        <v/>
      </c>
      <c r="BH32" s="4">
        <v>27</v>
      </c>
      <c r="BI32" s="4" t="s">
        <v>297</v>
      </c>
      <c r="BJ32" s="4" t="s">
        <v>262</v>
      </c>
      <c r="BK32" s="4" t="s">
        <v>292</v>
      </c>
      <c r="BL32" s="4" t="str">
        <f t="shared" si="25"/>
        <v/>
      </c>
      <c r="BM32" s="4">
        <f t="shared" si="40"/>
        <v>0</v>
      </c>
      <c r="BN32" s="4">
        <f t="shared" si="41"/>
        <v>0</v>
      </c>
      <c r="BO32" s="4">
        <f t="shared" si="42"/>
        <v>0</v>
      </c>
      <c r="BP32" s="4">
        <f t="shared" si="43"/>
        <v>0</v>
      </c>
      <c r="BQ32" s="4">
        <f t="shared" si="26"/>
        <v>0</v>
      </c>
      <c r="BR32" s="4">
        <f t="shared" si="27"/>
        <v>0</v>
      </c>
    </row>
    <row r="33" spans="1:70" ht="16.5" customHeight="1">
      <c r="A33" s="7" t="str">
        <f t="shared" si="28"/>
        <v/>
      </c>
      <c r="B33" s="80"/>
      <c r="C33" s="183"/>
      <c r="D33" s="177"/>
      <c r="E33" s="81"/>
      <c r="F33" s="81"/>
      <c r="G33" s="81"/>
      <c r="H33" s="81"/>
      <c r="I33" s="112"/>
      <c r="J33" s="100"/>
      <c r="K33" s="141"/>
      <c r="L33" s="112"/>
      <c r="M33" s="128"/>
      <c r="N33" s="143"/>
      <c r="O33" s="112"/>
      <c r="P33" s="100"/>
      <c r="Q33" s="112"/>
      <c r="R33" s="100"/>
      <c r="S33" s="7" t="str">
        <f t="shared" si="0"/>
        <v/>
      </c>
      <c r="T33" s="119" t="str">
        <f t="shared" si="1"/>
        <v/>
      </c>
      <c r="U33" s="119" t="str">
        <f>IF(ISERROR(VLOOKUP(BG33,BH$6:$BI$88,2,0)),"",VLOOKUP(BG33,BH$6:$BI$88,2,0))</f>
        <v/>
      </c>
      <c r="V33" s="12">
        <f t="shared" si="2"/>
        <v>0</v>
      </c>
      <c r="W33" s="12">
        <f t="shared" si="29"/>
        <v>0</v>
      </c>
      <c r="X33" s="12">
        <f t="shared" si="30"/>
        <v>0</v>
      </c>
      <c r="Y33" s="12"/>
      <c r="Z33" s="4" t="str">
        <f t="shared" si="3"/>
        <v/>
      </c>
      <c r="AA33" s="4" t="str">
        <f t="shared" si="4"/>
        <v/>
      </c>
      <c r="AD33" s="4">
        <f t="shared" si="31"/>
        <v>0</v>
      </c>
      <c r="AE33" s="4">
        <f t="shared" si="32"/>
        <v>0</v>
      </c>
      <c r="AF33" s="4" t="str">
        <f t="shared" si="33"/>
        <v/>
      </c>
      <c r="AG33" s="4" t="str">
        <f t="shared" si="5"/>
        <v/>
      </c>
      <c r="AH33" s="12">
        <f t="shared" si="6"/>
        <v>0</v>
      </c>
      <c r="AI33" s="12">
        <f t="shared" si="7"/>
        <v>0</v>
      </c>
      <c r="AJ33" s="4" t="str">
        <f t="shared" si="34"/>
        <v/>
      </c>
      <c r="AK33" s="4">
        <v>0</v>
      </c>
      <c r="AL33" s="4" t="str">
        <f t="shared" si="8"/>
        <v xml:space="preserve"> </v>
      </c>
      <c r="AM33" s="4" t="str">
        <f t="shared" si="9"/>
        <v xml:space="preserve">  </v>
      </c>
      <c r="AN33" s="4" t="str">
        <f t="shared" si="10"/>
        <v/>
      </c>
      <c r="AO33" s="4" t="str">
        <f t="shared" si="11"/>
        <v/>
      </c>
      <c r="AP33" s="4" t="str">
        <f t="shared" si="12"/>
        <v/>
      </c>
      <c r="AQ33" s="4" t="str">
        <f t="shared" si="13"/>
        <v/>
      </c>
      <c r="AR33" s="4" t="str">
        <f t="shared" si="35"/>
        <v/>
      </c>
      <c r="AS33" s="4" t="str">
        <f t="shared" si="14"/>
        <v/>
      </c>
      <c r="AT33" s="4" t="str">
        <f t="shared" si="15"/>
        <v/>
      </c>
      <c r="AU33" s="4" t="str">
        <f t="shared" si="16"/>
        <v/>
      </c>
      <c r="AV33" s="4" t="str">
        <f t="shared" si="17"/>
        <v/>
      </c>
      <c r="AW33" s="4">
        <f t="shared" si="18"/>
        <v>0</v>
      </c>
      <c r="AX33" s="4" t="str">
        <f t="shared" si="19"/>
        <v>999:99.99</v>
      </c>
      <c r="AY33" s="4" t="str">
        <f t="shared" si="20"/>
        <v>999:99.99</v>
      </c>
      <c r="AZ33" s="4" t="str">
        <f t="shared" si="21"/>
        <v>999:99.99</v>
      </c>
      <c r="BA33" s="4" t="str">
        <f t="shared" si="22"/>
        <v>999:99.99</v>
      </c>
      <c r="BB33" s="4">
        <f t="shared" si="36"/>
        <v>0</v>
      </c>
      <c r="BC33" s="4">
        <f t="shared" si="37"/>
        <v>0</v>
      </c>
      <c r="BD33" s="4">
        <f t="shared" si="38"/>
        <v>0</v>
      </c>
      <c r="BE33" s="4">
        <f t="shared" si="39"/>
        <v>0</v>
      </c>
      <c r="BF33" s="4" t="str">
        <f t="shared" si="23"/>
        <v>19000100</v>
      </c>
      <c r="BG33" s="4" t="str">
        <f t="shared" si="24"/>
        <v/>
      </c>
      <c r="BH33" s="4">
        <v>28</v>
      </c>
      <c r="BI33" s="4" t="s">
        <v>297</v>
      </c>
      <c r="BJ33" s="4" t="s">
        <v>262</v>
      </c>
      <c r="BK33" s="4" t="s">
        <v>292</v>
      </c>
      <c r="BL33" s="4" t="str">
        <f t="shared" si="25"/>
        <v/>
      </c>
      <c r="BM33" s="4">
        <f t="shared" si="40"/>
        <v>0</v>
      </c>
      <c r="BN33" s="4">
        <f t="shared" si="41"/>
        <v>0</v>
      </c>
      <c r="BO33" s="4">
        <f t="shared" si="42"/>
        <v>0</v>
      </c>
      <c r="BP33" s="4">
        <f t="shared" si="43"/>
        <v>0</v>
      </c>
      <c r="BQ33" s="4">
        <f t="shared" si="26"/>
        <v>0</v>
      </c>
      <c r="BR33" s="4">
        <f t="shared" si="27"/>
        <v>0</v>
      </c>
    </row>
    <row r="34" spans="1:70" ht="16.5" customHeight="1">
      <c r="A34" s="7" t="str">
        <f t="shared" si="28"/>
        <v/>
      </c>
      <c r="B34" s="80"/>
      <c r="C34" s="183"/>
      <c r="D34" s="177"/>
      <c r="E34" s="81"/>
      <c r="F34" s="81"/>
      <c r="G34" s="81"/>
      <c r="H34" s="81"/>
      <c r="I34" s="112"/>
      <c r="J34" s="100"/>
      <c r="K34" s="141"/>
      <c r="L34" s="112"/>
      <c r="M34" s="128"/>
      <c r="N34" s="143"/>
      <c r="O34" s="112"/>
      <c r="P34" s="100"/>
      <c r="Q34" s="112"/>
      <c r="R34" s="100"/>
      <c r="S34" s="7" t="str">
        <f t="shared" si="0"/>
        <v/>
      </c>
      <c r="T34" s="119" t="str">
        <f t="shared" si="1"/>
        <v/>
      </c>
      <c r="U34" s="119" t="str">
        <f>IF(ISERROR(VLOOKUP(BG34,BH$6:$BI$88,2,0)),"",VLOOKUP(BG34,BH$6:$BI$88,2,0))</f>
        <v/>
      </c>
      <c r="V34" s="12">
        <f t="shared" si="2"/>
        <v>0</v>
      </c>
      <c r="W34" s="12">
        <f t="shared" si="29"/>
        <v>0</v>
      </c>
      <c r="X34" s="12">
        <f t="shared" si="30"/>
        <v>0</v>
      </c>
      <c r="Y34" s="12"/>
      <c r="Z34" s="4" t="str">
        <f t="shared" si="3"/>
        <v/>
      </c>
      <c r="AA34" s="4" t="str">
        <f t="shared" si="4"/>
        <v/>
      </c>
      <c r="AD34" s="4">
        <f t="shared" si="31"/>
        <v>0</v>
      </c>
      <c r="AE34" s="4">
        <f t="shared" si="32"/>
        <v>0</v>
      </c>
      <c r="AF34" s="4" t="str">
        <f t="shared" si="33"/>
        <v/>
      </c>
      <c r="AG34" s="4" t="str">
        <f t="shared" si="5"/>
        <v/>
      </c>
      <c r="AH34" s="12">
        <f t="shared" si="6"/>
        <v>0</v>
      </c>
      <c r="AI34" s="12">
        <f t="shared" si="7"/>
        <v>0</v>
      </c>
      <c r="AJ34" s="4" t="str">
        <f t="shared" si="34"/>
        <v/>
      </c>
      <c r="AK34" s="4">
        <v>0</v>
      </c>
      <c r="AL34" s="4" t="str">
        <f t="shared" si="8"/>
        <v xml:space="preserve"> </v>
      </c>
      <c r="AM34" s="4" t="str">
        <f t="shared" si="9"/>
        <v xml:space="preserve">  </v>
      </c>
      <c r="AN34" s="4" t="str">
        <f t="shared" si="10"/>
        <v/>
      </c>
      <c r="AO34" s="4" t="str">
        <f t="shared" si="11"/>
        <v/>
      </c>
      <c r="AP34" s="4" t="str">
        <f t="shared" si="12"/>
        <v/>
      </c>
      <c r="AQ34" s="4" t="str">
        <f t="shared" si="13"/>
        <v/>
      </c>
      <c r="AR34" s="4" t="str">
        <f t="shared" si="35"/>
        <v/>
      </c>
      <c r="AS34" s="4" t="str">
        <f t="shared" si="14"/>
        <v/>
      </c>
      <c r="AT34" s="4" t="str">
        <f t="shared" si="15"/>
        <v/>
      </c>
      <c r="AU34" s="4" t="str">
        <f t="shared" si="16"/>
        <v/>
      </c>
      <c r="AV34" s="4" t="str">
        <f t="shared" si="17"/>
        <v/>
      </c>
      <c r="AW34" s="4">
        <f t="shared" si="18"/>
        <v>0</v>
      </c>
      <c r="AX34" s="4" t="str">
        <f t="shared" si="19"/>
        <v>999:99.99</v>
      </c>
      <c r="AY34" s="4" t="str">
        <f t="shared" si="20"/>
        <v>999:99.99</v>
      </c>
      <c r="AZ34" s="4" t="str">
        <f t="shared" si="21"/>
        <v>999:99.99</v>
      </c>
      <c r="BA34" s="4" t="str">
        <f t="shared" si="22"/>
        <v>999:99.99</v>
      </c>
      <c r="BB34" s="4">
        <f t="shared" si="36"/>
        <v>0</v>
      </c>
      <c r="BC34" s="4">
        <f t="shared" si="37"/>
        <v>0</v>
      </c>
      <c r="BD34" s="4">
        <f t="shared" si="38"/>
        <v>0</v>
      </c>
      <c r="BE34" s="4">
        <f t="shared" si="39"/>
        <v>0</v>
      </c>
      <c r="BF34" s="4" t="str">
        <f t="shared" si="23"/>
        <v>19000100</v>
      </c>
      <c r="BG34" s="4" t="str">
        <f t="shared" si="24"/>
        <v/>
      </c>
      <c r="BH34" s="4">
        <v>29</v>
      </c>
      <c r="BI34" s="4" t="s">
        <v>297</v>
      </c>
      <c r="BJ34" s="4" t="s">
        <v>262</v>
      </c>
      <c r="BK34" s="4" t="s">
        <v>292</v>
      </c>
      <c r="BL34" s="4" t="str">
        <f t="shared" si="25"/>
        <v/>
      </c>
      <c r="BM34" s="4">
        <f t="shared" si="40"/>
        <v>0</v>
      </c>
      <c r="BN34" s="4">
        <f t="shared" si="41"/>
        <v>0</v>
      </c>
      <c r="BO34" s="4">
        <f t="shared" si="42"/>
        <v>0</v>
      </c>
      <c r="BP34" s="4">
        <f t="shared" si="43"/>
        <v>0</v>
      </c>
      <c r="BQ34" s="4">
        <f t="shared" si="26"/>
        <v>0</v>
      </c>
      <c r="BR34" s="4">
        <f t="shared" si="27"/>
        <v>0</v>
      </c>
    </row>
    <row r="35" spans="1:70" ht="16.5" customHeight="1">
      <c r="A35" s="7" t="str">
        <f t="shared" si="28"/>
        <v/>
      </c>
      <c r="B35" s="80"/>
      <c r="C35" s="183"/>
      <c r="D35" s="177"/>
      <c r="E35" s="81"/>
      <c r="F35" s="81"/>
      <c r="G35" s="81"/>
      <c r="H35" s="81"/>
      <c r="I35" s="112"/>
      <c r="J35" s="100"/>
      <c r="K35" s="141"/>
      <c r="L35" s="112"/>
      <c r="M35" s="128"/>
      <c r="N35" s="143"/>
      <c r="O35" s="112"/>
      <c r="P35" s="100"/>
      <c r="Q35" s="112"/>
      <c r="R35" s="100"/>
      <c r="S35" s="7" t="str">
        <f t="shared" si="0"/>
        <v/>
      </c>
      <c r="T35" s="119" t="str">
        <f t="shared" si="1"/>
        <v/>
      </c>
      <c r="U35" s="119" t="str">
        <f>IF(ISERROR(VLOOKUP(BG35,BH$6:$BI$88,2,0)),"",VLOOKUP(BG35,BH$6:$BI$88,2,0))</f>
        <v/>
      </c>
      <c r="V35" s="12">
        <f t="shared" si="2"/>
        <v>0</v>
      </c>
      <c r="W35" s="12">
        <f t="shared" si="29"/>
        <v>0</v>
      </c>
      <c r="X35" s="12">
        <f t="shared" si="30"/>
        <v>0</v>
      </c>
      <c r="Y35" s="12"/>
      <c r="Z35" s="4" t="str">
        <f t="shared" si="3"/>
        <v/>
      </c>
      <c r="AA35" s="4" t="str">
        <f t="shared" si="4"/>
        <v/>
      </c>
      <c r="AD35" s="4">
        <f t="shared" si="31"/>
        <v>0</v>
      </c>
      <c r="AE35" s="4">
        <f t="shared" si="32"/>
        <v>0</v>
      </c>
      <c r="AF35" s="4" t="str">
        <f t="shared" si="33"/>
        <v/>
      </c>
      <c r="AG35" s="4" t="str">
        <f t="shared" si="5"/>
        <v/>
      </c>
      <c r="AH35" s="12">
        <f t="shared" si="6"/>
        <v>0</v>
      </c>
      <c r="AI35" s="12">
        <f t="shared" si="7"/>
        <v>0</v>
      </c>
      <c r="AJ35" s="4" t="str">
        <f t="shared" si="34"/>
        <v/>
      </c>
      <c r="AK35" s="4">
        <v>0</v>
      </c>
      <c r="AL35" s="4" t="str">
        <f t="shared" si="8"/>
        <v xml:space="preserve"> </v>
      </c>
      <c r="AM35" s="4" t="str">
        <f t="shared" si="9"/>
        <v xml:space="preserve">  </v>
      </c>
      <c r="AN35" s="4" t="str">
        <f t="shared" si="10"/>
        <v/>
      </c>
      <c r="AO35" s="4" t="str">
        <f t="shared" si="11"/>
        <v/>
      </c>
      <c r="AP35" s="4" t="str">
        <f t="shared" si="12"/>
        <v/>
      </c>
      <c r="AQ35" s="4" t="str">
        <f t="shared" si="13"/>
        <v/>
      </c>
      <c r="AR35" s="4" t="str">
        <f t="shared" si="35"/>
        <v/>
      </c>
      <c r="AS35" s="4" t="str">
        <f t="shared" si="14"/>
        <v/>
      </c>
      <c r="AT35" s="4" t="str">
        <f t="shared" si="15"/>
        <v/>
      </c>
      <c r="AU35" s="4" t="str">
        <f t="shared" si="16"/>
        <v/>
      </c>
      <c r="AV35" s="4" t="str">
        <f t="shared" si="17"/>
        <v/>
      </c>
      <c r="AW35" s="4">
        <f t="shared" si="18"/>
        <v>0</v>
      </c>
      <c r="AX35" s="4" t="str">
        <f t="shared" si="19"/>
        <v>999:99.99</v>
      </c>
      <c r="AY35" s="4" t="str">
        <f t="shared" si="20"/>
        <v>999:99.99</v>
      </c>
      <c r="AZ35" s="4" t="str">
        <f t="shared" si="21"/>
        <v>999:99.99</v>
      </c>
      <c r="BA35" s="4" t="str">
        <f t="shared" si="22"/>
        <v>999:99.99</v>
      </c>
      <c r="BB35" s="4">
        <f t="shared" si="36"/>
        <v>0</v>
      </c>
      <c r="BC35" s="4">
        <f t="shared" si="37"/>
        <v>0</v>
      </c>
      <c r="BD35" s="4">
        <f t="shared" si="38"/>
        <v>0</v>
      </c>
      <c r="BE35" s="4">
        <f t="shared" si="39"/>
        <v>0</v>
      </c>
      <c r="BF35" s="4" t="str">
        <f t="shared" si="23"/>
        <v>19000100</v>
      </c>
      <c r="BG35" s="4" t="str">
        <f t="shared" si="24"/>
        <v/>
      </c>
      <c r="BH35" s="4">
        <v>30</v>
      </c>
      <c r="BI35" s="4" t="s">
        <v>297</v>
      </c>
      <c r="BJ35" s="4" t="s">
        <v>262</v>
      </c>
      <c r="BK35" s="4" t="s">
        <v>292</v>
      </c>
      <c r="BL35" s="4" t="str">
        <f t="shared" si="25"/>
        <v/>
      </c>
      <c r="BM35" s="4">
        <f t="shared" si="40"/>
        <v>0</v>
      </c>
      <c r="BN35" s="4">
        <f t="shared" si="41"/>
        <v>0</v>
      </c>
      <c r="BO35" s="4">
        <f t="shared" si="42"/>
        <v>0</v>
      </c>
      <c r="BP35" s="4">
        <f t="shared" si="43"/>
        <v>0</v>
      </c>
      <c r="BQ35" s="4">
        <f t="shared" si="26"/>
        <v>0</v>
      </c>
      <c r="BR35" s="4">
        <f t="shared" si="27"/>
        <v>0</v>
      </c>
    </row>
    <row r="36" spans="1:70" ht="16.5" customHeight="1">
      <c r="A36" s="7" t="str">
        <f t="shared" si="28"/>
        <v/>
      </c>
      <c r="B36" s="80"/>
      <c r="C36" s="183"/>
      <c r="D36" s="177"/>
      <c r="E36" s="81"/>
      <c r="F36" s="81"/>
      <c r="G36" s="81"/>
      <c r="H36" s="81"/>
      <c r="I36" s="112"/>
      <c r="J36" s="100"/>
      <c r="K36" s="141"/>
      <c r="L36" s="112"/>
      <c r="M36" s="128"/>
      <c r="N36" s="143"/>
      <c r="O36" s="112"/>
      <c r="P36" s="100"/>
      <c r="Q36" s="112"/>
      <c r="R36" s="100"/>
      <c r="S36" s="7" t="str">
        <f t="shared" si="0"/>
        <v/>
      </c>
      <c r="T36" s="119" t="str">
        <f t="shared" si="1"/>
        <v/>
      </c>
      <c r="U36" s="119" t="str">
        <f>IF(ISERROR(VLOOKUP(BG36,BH$6:$BI$88,2,0)),"",VLOOKUP(BG36,BH$6:$BI$88,2,0))</f>
        <v/>
      </c>
      <c r="V36" s="12">
        <f t="shared" si="2"/>
        <v>0</v>
      </c>
      <c r="W36" s="12">
        <f t="shared" si="29"/>
        <v>0</v>
      </c>
      <c r="X36" s="12">
        <f t="shared" si="30"/>
        <v>0</v>
      </c>
      <c r="Y36" s="12"/>
      <c r="Z36" s="4" t="str">
        <f t="shared" si="3"/>
        <v/>
      </c>
      <c r="AA36" s="4" t="str">
        <f t="shared" si="4"/>
        <v/>
      </c>
      <c r="AD36" s="4">
        <f t="shared" si="31"/>
        <v>0</v>
      </c>
      <c r="AE36" s="4">
        <f t="shared" si="32"/>
        <v>0</v>
      </c>
      <c r="AF36" s="4" t="str">
        <f t="shared" si="33"/>
        <v/>
      </c>
      <c r="AG36" s="4" t="str">
        <f t="shared" si="5"/>
        <v/>
      </c>
      <c r="AH36" s="12">
        <f t="shared" si="6"/>
        <v>0</v>
      </c>
      <c r="AI36" s="12">
        <f t="shared" si="7"/>
        <v>0</v>
      </c>
      <c r="AJ36" s="4" t="str">
        <f t="shared" si="34"/>
        <v/>
      </c>
      <c r="AK36" s="4">
        <v>0</v>
      </c>
      <c r="AL36" s="4" t="str">
        <f t="shared" si="8"/>
        <v xml:space="preserve"> </v>
      </c>
      <c r="AM36" s="4" t="str">
        <f t="shared" si="9"/>
        <v xml:space="preserve">  </v>
      </c>
      <c r="AN36" s="4" t="str">
        <f t="shared" si="10"/>
        <v/>
      </c>
      <c r="AO36" s="4" t="str">
        <f t="shared" si="11"/>
        <v/>
      </c>
      <c r="AP36" s="4" t="str">
        <f t="shared" si="12"/>
        <v/>
      </c>
      <c r="AQ36" s="4" t="str">
        <f t="shared" si="13"/>
        <v/>
      </c>
      <c r="AR36" s="4" t="str">
        <f t="shared" si="35"/>
        <v/>
      </c>
      <c r="AS36" s="4" t="str">
        <f t="shared" si="14"/>
        <v/>
      </c>
      <c r="AT36" s="4" t="str">
        <f t="shared" si="15"/>
        <v/>
      </c>
      <c r="AU36" s="4" t="str">
        <f t="shared" si="16"/>
        <v/>
      </c>
      <c r="AV36" s="4" t="str">
        <f t="shared" si="17"/>
        <v/>
      </c>
      <c r="AW36" s="4">
        <f t="shared" si="18"/>
        <v>0</v>
      </c>
      <c r="AX36" s="4" t="str">
        <f t="shared" si="19"/>
        <v>999:99.99</v>
      </c>
      <c r="AY36" s="4" t="str">
        <f t="shared" si="20"/>
        <v>999:99.99</v>
      </c>
      <c r="AZ36" s="4" t="str">
        <f t="shared" si="21"/>
        <v>999:99.99</v>
      </c>
      <c r="BA36" s="4" t="str">
        <f t="shared" si="22"/>
        <v>999:99.99</v>
      </c>
      <c r="BB36" s="4">
        <f t="shared" si="36"/>
        <v>0</v>
      </c>
      <c r="BC36" s="4">
        <f t="shared" si="37"/>
        <v>0</v>
      </c>
      <c r="BD36" s="4">
        <f t="shared" si="38"/>
        <v>0</v>
      </c>
      <c r="BE36" s="4">
        <f t="shared" si="39"/>
        <v>0</v>
      </c>
      <c r="BF36" s="4" t="str">
        <f t="shared" si="23"/>
        <v>19000100</v>
      </c>
      <c r="BG36" s="4" t="str">
        <f t="shared" si="24"/>
        <v/>
      </c>
      <c r="BH36" s="4">
        <v>31</v>
      </c>
      <c r="BI36" s="4" t="s">
        <v>297</v>
      </c>
      <c r="BJ36" s="4" t="s">
        <v>262</v>
      </c>
      <c r="BK36" s="4" t="s">
        <v>292</v>
      </c>
      <c r="BL36" s="4" t="str">
        <f t="shared" si="25"/>
        <v/>
      </c>
      <c r="BM36" s="4">
        <f t="shared" si="40"/>
        <v>0</v>
      </c>
      <c r="BN36" s="4">
        <f t="shared" si="41"/>
        <v>0</v>
      </c>
      <c r="BO36" s="4">
        <f t="shared" si="42"/>
        <v>0</v>
      </c>
      <c r="BP36" s="4">
        <f t="shared" si="43"/>
        <v>0</v>
      </c>
      <c r="BQ36" s="4">
        <f t="shared" si="26"/>
        <v>0</v>
      </c>
      <c r="BR36" s="4">
        <f t="shared" si="27"/>
        <v>0</v>
      </c>
    </row>
    <row r="37" spans="1:70" ht="16.5" customHeight="1">
      <c r="A37" s="7" t="str">
        <f t="shared" si="28"/>
        <v/>
      </c>
      <c r="B37" s="80"/>
      <c r="C37" s="183"/>
      <c r="D37" s="177"/>
      <c r="E37" s="81"/>
      <c r="F37" s="81"/>
      <c r="G37" s="81"/>
      <c r="H37" s="81"/>
      <c r="I37" s="112"/>
      <c r="J37" s="100"/>
      <c r="K37" s="141"/>
      <c r="L37" s="112"/>
      <c r="M37" s="128"/>
      <c r="N37" s="143"/>
      <c r="O37" s="112"/>
      <c r="P37" s="100"/>
      <c r="Q37" s="112"/>
      <c r="R37" s="100"/>
      <c r="S37" s="7" t="str">
        <f t="shared" si="0"/>
        <v/>
      </c>
      <c r="T37" s="119" t="str">
        <f t="shared" si="1"/>
        <v/>
      </c>
      <c r="U37" s="119" t="str">
        <f>IF(ISERROR(VLOOKUP(BG37,BH$6:$BI$88,2,0)),"",VLOOKUP(BG37,BH$6:$BI$88,2,0))</f>
        <v/>
      </c>
      <c r="V37" s="12">
        <f t="shared" si="2"/>
        <v>0</v>
      </c>
      <c r="W37" s="12">
        <f t="shared" si="29"/>
        <v>0</v>
      </c>
      <c r="X37" s="12">
        <f t="shared" si="30"/>
        <v>0</v>
      </c>
      <c r="Y37" s="12"/>
      <c r="Z37" s="4" t="str">
        <f t="shared" si="3"/>
        <v/>
      </c>
      <c r="AA37" s="4" t="str">
        <f t="shared" si="4"/>
        <v/>
      </c>
      <c r="AD37" s="4">
        <f t="shared" si="31"/>
        <v>0</v>
      </c>
      <c r="AE37" s="4">
        <f t="shared" si="32"/>
        <v>0</v>
      </c>
      <c r="AF37" s="4" t="str">
        <f t="shared" si="33"/>
        <v/>
      </c>
      <c r="AG37" s="4" t="str">
        <f t="shared" si="5"/>
        <v/>
      </c>
      <c r="AH37" s="12">
        <f t="shared" si="6"/>
        <v>0</v>
      </c>
      <c r="AI37" s="12">
        <f t="shared" si="7"/>
        <v>0</v>
      </c>
      <c r="AJ37" s="4" t="str">
        <f t="shared" si="34"/>
        <v/>
      </c>
      <c r="AK37" s="4">
        <v>0</v>
      </c>
      <c r="AL37" s="4" t="str">
        <f t="shared" si="8"/>
        <v xml:space="preserve"> </v>
      </c>
      <c r="AM37" s="4" t="str">
        <f t="shared" si="9"/>
        <v xml:space="preserve">  </v>
      </c>
      <c r="AN37" s="4" t="str">
        <f t="shared" si="10"/>
        <v/>
      </c>
      <c r="AO37" s="4" t="str">
        <f t="shared" si="11"/>
        <v/>
      </c>
      <c r="AP37" s="4" t="str">
        <f t="shared" si="12"/>
        <v/>
      </c>
      <c r="AQ37" s="4" t="str">
        <f t="shared" si="13"/>
        <v/>
      </c>
      <c r="AR37" s="4" t="str">
        <f t="shared" si="35"/>
        <v/>
      </c>
      <c r="AS37" s="4" t="str">
        <f t="shared" si="14"/>
        <v/>
      </c>
      <c r="AT37" s="4" t="str">
        <f t="shared" si="15"/>
        <v/>
      </c>
      <c r="AU37" s="4" t="str">
        <f t="shared" si="16"/>
        <v/>
      </c>
      <c r="AV37" s="4" t="str">
        <f t="shared" si="17"/>
        <v/>
      </c>
      <c r="AW37" s="4">
        <f t="shared" si="18"/>
        <v>0</v>
      </c>
      <c r="AX37" s="4" t="str">
        <f t="shared" si="19"/>
        <v>999:99.99</v>
      </c>
      <c r="AY37" s="4" t="str">
        <f t="shared" si="20"/>
        <v>999:99.99</v>
      </c>
      <c r="AZ37" s="4" t="str">
        <f t="shared" si="21"/>
        <v>999:99.99</v>
      </c>
      <c r="BA37" s="4" t="str">
        <f t="shared" si="22"/>
        <v>999:99.99</v>
      </c>
      <c r="BB37" s="4">
        <f t="shared" si="36"/>
        <v>0</v>
      </c>
      <c r="BC37" s="4">
        <f t="shared" si="37"/>
        <v>0</v>
      </c>
      <c r="BD37" s="4">
        <f t="shared" si="38"/>
        <v>0</v>
      </c>
      <c r="BE37" s="4">
        <f t="shared" si="39"/>
        <v>0</v>
      </c>
      <c r="BF37" s="4" t="str">
        <f t="shared" si="23"/>
        <v>19000100</v>
      </c>
      <c r="BG37" s="4" t="str">
        <f t="shared" si="24"/>
        <v/>
      </c>
      <c r="BH37" s="4">
        <v>32</v>
      </c>
      <c r="BI37" s="4" t="s">
        <v>297</v>
      </c>
      <c r="BJ37" s="4" t="s">
        <v>262</v>
      </c>
      <c r="BK37" s="4" t="s">
        <v>292</v>
      </c>
      <c r="BL37" s="4" t="str">
        <f t="shared" si="25"/>
        <v/>
      </c>
      <c r="BM37" s="4">
        <f t="shared" si="40"/>
        <v>0</v>
      </c>
      <c r="BN37" s="4">
        <f t="shared" si="41"/>
        <v>0</v>
      </c>
      <c r="BO37" s="4">
        <f t="shared" si="42"/>
        <v>0</v>
      </c>
      <c r="BP37" s="4">
        <f t="shared" si="43"/>
        <v>0</v>
      </c>
      <c r="BQ37" s="4">
        <f t="shared" si="26"/>
        <v>0</v>
      </c>
      <c r="BR37" s="4">
        <f t="shared" si="27"/>
        <v>0</v>
      </c>
    </row>
    <row r="38" spans="1:70" ht="16.5" customHeight="1">
      <c r="A38" s="7" t="str">
        <f t="shared" si="28"/>
        <v/>
      </c>
      <c r="B38" s="80"/>
      <c r="C38" s="183"/>
      <c r="D38" s="177"/>
      <c r="E38" s="81"/>
      <c r="F38" s="81"/>
      <c r="G38" s="81"/>
      <c r="H38" s="81"/>
      <c r="I38" s="112"/>
      <c r="J38" s="100"/>
      <c r="K38" s="141"/>
      <c r="L38" s="112"/>
      <c r="M38" s="128"/>
      <c r="N38" s="143"/>
      <c r="O38" s="112"/>
      <c r="P38" s="100"/>
      <c r="Q38" s="112"/>
      <c r="R38" s="100"/>
      <c r="S38" s="7" t="str">
        <f t="shared" si="0"/>
        <v/>
      </c>
      <c r="T38" s="119" t="str">
        <f t="shared" si="1"/>
        <v/>
      </c>
      <c r="U38" s="119" t="str">
        <f>IF(ISERROR(VLOOKUP(BG38,BH$6:$BI$88,2,0)),"",VLOOKUP(BG38,BH$6:$BI$88,2,0))</f>
        <v/>
      </c>
      <c r="V38" s="12">
        <f t="shared" si="2"/>
        <v>0</v>
      </c>
      <c r="W38" s="12">
        <f t="shared" si="29"/>
        <v>0</v>
      </c>
      <c r="X38" s="12">
        <f t="shared" si="30"/>
        <v>0</v>
      </c>
      <c r="Y38" s="12"/>
      <c r="Z38" s="4" t="str">
        <f t="shared" si="3"/>
        <v/>
      </c>
      <c r="AA38" s="4" t="str">
        <f t="shared" si="4"/>
        <v/>
      </c>
      <c r="AD38" s="4">
        <f t="shared" si="31"/>
        <v>0</v>
      </c>
      <c r="AE38" s="4">
        <f t="shared" si="32"/>
        <v>0</v>
      </c>
      <c r="AF38" s="4" t="str">
        <f t="shared" si="33"/>
        <v/>
      </c>
      <c r="AG38" s="4" t="str">
        <f t="shared" si="5"/>
        <v/>
      </c>
      <c r="AH38" s="12">
        <f t="shared" si="6"/>
        <v>0</v>
      </c>
      <c r="AI38" s="12">
        <f t="shared" si="7"/>
        <v>0</v>
      </c>
      <c r="AJ38" s="4" t="str">
        <f t="shared" si="34"/>
        <v/>
      </c>
      <c r="AK38" s="4">
        <v>0</v>
      </c>
      <c r="AL38" s="4" t="str">
        <f t="shared" si="8"/>
        <v xml:space="preserve"> </v>
      </c>
      <c r="AM38" s="4" t="str">
        <f t="shared" si="9"/>
        <v xml:space="preserve">  </v>
      </c>
      <c r="AN38" s="4" t="str">
        <f t="shared" si="10"/>
        <v/>
      </c>
      <c r="AO38" s="4" t="str">
        <f t="shared" si="11"/>
        <v/>
      </c>
      <c r="AP38" s="4" t="str">
        <f t="shared" si="12"/>
        <v/>
      </c>
      <c r="AQ38" s="4" t="str">
        <f t="shared" si="13"/>
        <v/>
      </c>
      <c r="AR38" s="4" t="str">
        <f t="shared" si="35"/>
        <v/>
      </c>
      <c r="AS38" s="4" t="str">
        <f t="shared" si="14"/>
        <v/>
      </c>
      <c r="AT38" s="4" t="str">
        <f t="shared" si="15"/>
        <v/>
      </c>
      <c r="AU38" s="4" t="str">
        <f t="shared" si="16"/>
        <v/>
      </c>
      <c r="AV38" s="4" t="str">
        <f t="shared" si="17"/>
        <v/>
      </c>
      <c r="AW38" s="4">
        <f t="shared" si="18"/>
        <v>0</v>
      </c>
      <c r="AX38" s="4" t="str">
        <f t="shared" si="19"/>
        <v>999:99.99</v>
      </c>
      <c r="AY38" s="4" t="str">
        <f t="shared" si="20"/>
        <v>999:99.99</v>
      </c>
      <c r="AZ38" s="4" t="str">
        <f t="shared" si="21"/>
        <v>999:99.99</v>
      </c>
      <c r="BA38" s="4" t="str">
        <f t="shared" si="22"/>
        <v>999:99.99</v>
      </c>
      <c r="BB38" s="4">
        <f t="shared" si="36"/>
        <v>0</v>
      </c>
      <c r="BC38" s="4">
        <f t="shared" si="37"/>
        <v>0</v>
      </c>
      <c r="BD38" s="4">
        <f t="shared" si="38"/>
        <v>0</v>
      </c>
      <c r="BE38" s="4">
        <f t="shared" si="39"/>
        <v>0</v>
      </c>
      <c r="BF38" s="4" t="str">
        <f t="shared" si="23"/>
        <v>19000100</v>
      </c>
      <c r="BG38" s="4" t="str">
        <f t="shared" si="24"/>
        <v/>
      </c>
      <c r="BH38" s="4">
        <v>33</v>
      </c>
      <c r="BI38" s="4" t="s">
        <v>297</v>
      </c>
      <c r="BJ38" s="4" t="s">
        <v>262</v>
      </c>
      <c r="BK38" s="4" t="s">
        <v>292</v>
      </c>
      <c r="BL38" s="4" t="str">
        <f t="shared" ref="BL38:BL69" si="44">IF(B38="","",VLOOKUP(U38,$BI$6:$BJ$88,2,0))</f>
        <v/>
      </c>
      <c r="BM38" s="4">
        <f t="shared" si="40"/>
        <v>0</v>
      </c>
      <c r="BN38" s="4">
        <f t="shared" si="41"/>
        <v>0</v>
      </c>
      <c r="BO38" s="4">
        <f t="shared" si="42"/>
        <v>0</v>
      </c>
      <c r="BP38" s="4">
        <f t="shared" si="43"/>
        <v>0</v>
      </c>
      <c r="BQ38" s="4">
        <f t="shared" si="26"/>
        <v>0</v>
      </c>
      <c r="BR38" s="4">
        <f t="shared" si="27"/>
        <v>0</v>
      </c>
    </row>
    <row r="39" spans="1:70" ht="16.5" customHeight="1">
      <c r="A39" s="7" t="str">
        <f t="shared" si="28"/>
        <v/>
      </c>
      <c r="B39" s="80"/>
      <c r="C39" s="183"/>
      <c r="D39" s="177"/>
      <c r="E39" s="81"/>
      <c r="F39" s="81"/>
      <c r="G39" s="81"/>
      <c r="H39" s="81"/>
      <c r="I39" s="112"/>
      <c r="J39" s="100"/>
      <c r="K39" s="141"/>
      <c r="L39" s="112"/>
      <c r="M39" s="128"/>
      <c r="N39" s="143"/>
      <c r="O39" s="112"/>
      <c r="P39" s="100"/>
      <c r="Q39" s="112"/>
      <c r="R39" s="100"/>
      <c r="S39" s="7" t="str">
        <f t="shared" si="0"/>
        <v/>
      </c>
      <c r="T39" s="119" t="str">
        <f t="shared" si="1"/>
        <v/>
      </c>
      <c r="U39" s="119" t="str">
        <f>IF(ISERROR(VLOOKUP(BG39,BH$6:$BI$88,2,0)),"",VLOOKUP(BG39,BH$6:$BI$88,2,0))</f>
        <v/>
      </c>
      <c r="V39" s="12">
        <f t="shared" si="2"/>
        <v>0</v>
      </c>
      <c r="W39" s="12">
        <f t="shared" si="29"/>
        <v>0</v>
      </c>
      <c r="X39" s="12">
        <f t="shared" si="30"/>
        <v>0</v>
      </c>
      <c r="Y39" s="12"/>
      <c r="Z39" s="4" t="str">
        <f t="shared" si="3"/>
        <v/>
      </c>
      <c r="AA39" s="4" t="str">
        <f t="shared" si="4"/>
        <v/>
      </c>
      <c r="AD39" s="4">
        <f t="shared" si="31"/>
        <v>0</v>
      </c>
      <c r="AE39" s="4">
        <f t="shared" si="32"/>
        <v>0</v>
      </c>
      <c r="AF39" s="4" t="str">
        <f t="shared" si="33"/>
        <v/>
      </c>
      <c r="AG39" s="4" t="str">
        <f t="shared" si="5"/>
        <v/>
      </c>
      <c r="AH39" s="12">
        <f t="shared" si="6"/>
        <v>0</v>
      </c>
      <c r="AI39" s="12">
        <f t="shared" si="7"/>
        <v>0</v>
      </c>
      <c r="AJ39" s="4" t="str">
        <f t="shared" si="34"/>
        <v/>
      </c>
      <c r="AK39" s="4">
        <v>0</v>
      </c>
      <c r="AL39" s="4" t="str">
        <f t="shared" si="8"/>
        <v xml:space="preserve"> </v>
      </c>
      <c r="AM39" s="4" t="str">
        <f t="shared" si="9"/>
        <v xml:space="preserve">  </v>
      </c>
      <c r="AN39" s="4" t="str">
        <f t="shared" si="10"/>
        <v/>
      </c>
      <c r="AO39" s="4" t="str">
        <f t="shared" si="11"/>
        <v/>
      </c>
      <c r="AP39" s="4" t="str">
        <f t="shared" si="12"/>
        <v/>
      </c>
      <c r="AQ39" s="4" t="str">
        <f t="shared" si="13"/>
        <v/>
      </c>
      <c r="AR39" s="4" t="str">
        <f t="shared" si="35"/>
        <v/>
      </c>
      <c r="AS39" s="4" t="str">
        <f t="shared" si="14"/>
        <v/>
      </c>
      <c r="AT39" s="4" t="str">
        <f t="shared" si="15"/>
        <v/>
      </c>
      <c r="AU39" s="4" t="str">
        <f t="shared" si="16"/>
        <v/>
      </c>
      <c r="AV39" s="4" t="str">
        <f t="shared" si="17"/>
        <v/>
      </c>
      <c r="AW39" s="4">
        <f t="shared" si="18"/>
        <v>0</v>
      </c>
      <c r="AX39" s="4" t="str">
        <f t="shared" si="19"/>
        <v>999:99.99</v>
      </c>
      <c r="AY39" s="4" t="str">
        <f t="shared" si="20"/>
        <v>999:99.99</v>
      </c>
      <c r="AZ39" s="4" t="str">
        <f t="shared" si="21"/>
        <v>999:99.99</v>
      </c>
      <c r="BA39" s="4" t="str">
        <f t="shared" si="22"/>
        <v>999:99.99</v>
      </c>
      <c r="BB39" s="4">
        <f t="shared" si="36"/>
        <v>0</v>
      </c>
      <c r="BC39" s="4">
        <f t="shared" si="37"/>
        <v>0</v>
      </c>
      <c r="BD39" s="4">
        <f t="shared" si="38"/>
        <v>0</v>
      </c>
      <c r="BE39" s="4">
        <f t="shared" si="39"/>
        <v>0</v>
      </c>
      <c r="BF39" s="4" t="str">
        <f t="shared" si="23"/>
        <v>19000100</v>
      </c>
      <c r="BG39" s="4" t="str">
        <f t="shared" si="24"/>
        <v/>
      </c>
      <c r="BH39" s="4">
        <v>34</v>
      </c>
      <c r="BI39" s="4" t="s">
        <v>297</v>
      </c>
      <c r="BJ39" s="4" t="s">
        <v>262</v>
      </c>
      <c r="BK39" s="4" t="s">
        <v>292</v>
      </c>
      <c r="BL39" s="4" t="str">
        <f t="shared" si="44"/>
        <v/>
      </c>
      <c r="BM39" s="4">
        <f t="shared" si="40"/>
        <v>0</v>
      </c>
      <c r="BN39" s="4">
        <f t="shared" si="41"/>
        <v>0</v>
      </c>
      <c r="BO39" s="4">
        <f t="shared" si="42"/>
        <v>0</v>
      </c>
      <c r="BP39" s="4">
        <f t="shared" si="43"/>
        <v>0</v>
      </c>
      <c r="BQ39" s="4">
        <f t="shared" si="26"/>
        <v>0</v>
      </c>
      <c r="BR39" s="4">
        <f t="shared" si="27"/>
        <v>0</v>
      </c>
    </row>
    <row r="40" spans="1:70" ht="16.5" customHeight="1">
      <c r="A40" s="7" t="str">
        <f t="shared" si="28"/>
        <v/>
      </c>
      <c r="B40" s="80"/>
      <c r="C40" s="183"/>
      <c r="D40" s="177"/>
      <c r="E40" s="81"/>
      <c r="F40" s="81"/>
      <c r="G40" s="81"/>
      <c r="H40" s="81"/>
      <c r="I40" s="112"/>
      <c r="J40" s="100"/>
      <c r="K40" s="141"/>
      <c r="L40" s="112"/>
      <c r="M40" s="128"/>
      <c r="N40" s="143"/>
      <c r="O40" s="112"/>
      <c r="P40" s="100"/>
      <c r="Q40" s="112"/>
      <c r="R40" s="100"/>
      <c r="S40" s="7" t="str">
        <f t="shared" si="0"/>
        <v/>
      </c>
      <c r="T40" s="119" t="str">
        <f t="shared" si="1"/>
        <v/>
      </c>
      <c r="U40" s="119" t="str">
        <f>IF(ISERROR(VLOOKUP(BG40,BH$6:$BI$88,2,0)),"",VLOOKUP(BG40,BH$6:$BI$88,2,0))</f>
        <v/>
      </c>
      <c r="V40" s="12">
        <f t="shared" si="2"/>
        <v>0</v>
      </c>
      <c r="W40" s="12">
        <f t="shared" si="29"/>
        <v>0</v>
      </c>
      <c r="X40" s="12">
        <f t="shared" si="30"/>
        <v>0</v>
      </c>
      <c r="Y40" s="12"/>
      <c r="Z40" s="4" t="str">
        <f t="shared" si="3"/>
        <v/>
      </c>
      <c r="AA40" s="4" t="str">
        <f t="shared" si="4"/>
        <v/>
      </c>
      <c r="AD40" s="4">
        <f t="shared" si="31"/>
        <v>0</v>
      </c>
      <c r="AE40" s="4">
        <f t="shared" si="32"/>
        <v>0</v>
      </c>
      <c r="AF40" s="4" t="str">
        <f t="shared" si="33"/>
        <v/>
      </c>
      <c r="AG40" s="4" t="str">
        <f t="shared" si="5"/>
        <v/>
      </c>
      <c r="AH40" s="12">
        <f t="shared" si="6"/>
        <v>0</v>
      </c>
      <c r="AI40" s="12">
        <f t="shared" si="7"/>
        <v>0</v>
      </c>
      <c r="AJ40" s="4" t="str">
        <f t="shared" si="34"/>
        <v/>
      </c>
      <c r="AK40" s="4">
        <v>0</v>
      </c>
      <c r="AL40" s="4" t="str">
        <f t="shared" si="8"/>
        <v xml:space="preserve"> </v>
      </c>
      <c r="AM40" s="4" t="str">
        <f t="shared" si="9"/>
        <v xml:space="preserve">  </v>
      </c>
      <c r="AN40" s="4" t="str">
        <f t="shared" si="10"/>
        <v/>
      </c>
      <c r="AO40" s="4" t="str">
        <f t="shared" si="11"/>
        <v/>
      </c>
      <c r="AP40" s="4" t="str">
        <f t="shared" si="12"/>
        <v/>
      </c>
      <c r="AQ40" s="4" t="str">
        <f t="shared" si="13"/>
        <v/>
      </c>
      <c r="AR40" s="4" t="str">
        <f t="shared" si="35"/>
        <v/>
      </c>
      <c r="AS40" s="4" t="str">
        <f t="shared" si="14"/>
        <v/>
      </c>
      <c r="AT40" s="4" t="str">
        <f t="shared" si="15"/>
        <v/>
      </c>
      <c r="AU40" s="4" t="str">
        <f t="shared" si="16"/>
        <v/>
      </c>
      <c r="AV40" s="4" t="str">
        <f t="shared" si="17"/>
        <v/>
      </c>
      <c r="AW40" s="4">
        <f t="shared" si="18"/>
        <v>0</v>
      </c>
      <c r="AX40" s="4" t="str">
        <f t="shared" si="19"/>
        <v>999:99.99</v>
      </c>
      <c r="AY40" s="4" t="str">
        <f t="shared" si="20"/>
        <v>999:99.99</v>
      </c>
      <c r="AZ40" s="4" t="str">
        <f t="shared" si="21"/>
        <v>999:99.99</v>
      </c>
      <c r="BA40" s="4" t="str">
        <f t="shared" si="22"/>
        <v>999:99.99</v>
      </c>
      <c r="BB40" s="4">
        <f t="shared" si="36"/>
        <v>0</v>
      </c>
      <c r="BC40" s="4">
        <f t="shared" si="37"/>
        <v>0</v>
      </c>
      <c r="BD40" s="4">
        <f t="shared" si="38"/>
        <v>0</v>
      </c>
      <c r="BE40" s="4">
        <f t="shared" si="39"/>
        <v>0</v>
      </c>
      <c r="BF40" s="4" t="str">
        <f t="shared" si="23"/>
        <v>19000100</v>
      </c>
      <c r="BG40" s="4" t="str">
        <f t="shared" si="24"/>
        <v/>
      </c>
      <c r="BH40" s="4">
        <v>35</v>
      </c>
      <c r="BI40" s="4" t="s">
        <v>297</v>
      </c>
      <c r="BJ40" s="4" t="s">
        <v>262</v>
      </c>
      <c r="BK40" s="4" t="s">
        <v>292</v>
      </c>
      <c r="BL40" s="4" t="str">
        <f t="shared" si="44"/>
        <v/>
      </c>
      <c r="BM40" s="4">
        <f t="shared" si="40"/>
        <v>0</v>
      </c>
      <c r="BN40" s="4">
        <f t="shared" si="41"/>
        <v>0</v>
      </c>
      <c r="BO40" s="4">
        <f t="shared" si="42"/>
        <v>0</v>
      </c>
      <c r="BP40" s="4">
        <f t="shared" si="43"/>
        <v>0</v>
      </c>
      <c r="BQ40" s="4">
        <f t="shared" si="26"/>
        <v>0</v>
      </c>
      <c r="BR40" s="4">
        <f t="shared" si="27"/>
        <v>0</v>
      </c>
    </row>
    <row r="41" spans="1:70" ht="16.5" customHeight="1">
      <c r="A41" s="7" t="str">
        <f t="shared" si="28"/>
        <v/>
      </c>
      <c r="B41" s="80"/>
      <c r="C41" s="183"/>
      <c r="D41" s="177"/>
      <c r="E41" s="81"/>
      <c r="F41" s="81"/>
      <c r="G41" s="81"/>
      <c r="H41" s="81"/>
      <c r="I41" s="112"/>
      <c r="J41" s="100"/>
      <c r="K41" s="141"/>
      <c r="L41" s="112"/>
      <c r="M41" s="128"/>
      <c r="N41" s="143"/>
      <c r="O41" s="112"/>
      <c r="P41" s="100"/>
      <c r="Q41" s="112"/>
      <c r="R41" s="100"/>
      <c r="S41" s="7" t="str">
        <f t="shared" si="0"/>
        <v/>
      </c>
      <c r="T41" s="119" t="str">
        <f t="shared" si="1"/>
        <v/>
      </c>
      <c r="U41" s="119" t="str">
        <f>IF(ISERROR(VLOOKUP(BG41,BH$6:$BI$88,2,0)),"",VLOOKUP(BG41,BH$6:$BI$88,2,0))</f>
        <v/>
      </c>
      <c r="V41" s="12">
        <f t="shared" si="2"/>
        <v>0</v>
      </c>
      <c r="W41" s="12">
        <f t="shared" si="29"/>
        <v>0</v>
      </c>
      <c r="X41" s="12">
        <f t="shared" si="30"/>
        <v>0</v>
      </c>
      <c r="Y41" s="12"/>
      <c r="Z41" s="4" t="str">
        <f t="shared" si="3"/>
        <v/>
      </c>
      <c r="AA41" s="4" t="str">
        <f t="shared" si="4"/>
        <v/>
      </c>
      <c r="AD41" s="4">
        <f t="shared" si="31"/>
        <v>0</v>
      </c>
      <c r="AE41" s="4">
        <f t="shared" si="32"/>
        <v>0</v>
      </c>
      <c r="AF41" s="4" t="str">
        <f t="shared" si="33"/>
        <v/>
      </c>
      <c r="AG41" s="4" t="str">
        <f t="shared" si="5"/>
        <v/>
      </c>
      <c r="AH41" s="12">
        <f t="shared" si="6"/>
        <v>0</v>
      </c>
      <c r="AI41" s="12">
        <f t="shared" si="7"/>
        <v>0</v>
      </c>
      <c r="AJ41" s="4" t="str">
        <f t="shared" si="34"/>
        <v/>
      </c>
      <c r="AK41" s="4">
        <v>0</v>
      </c>
      <c r="AL41" s="4" t="str">
        <f t="shared" si="8"/>
        <v xml:space="preserve"> </v>
      </c>
      <c r="AM41" s="4" t="str">
        <f t="shared" si="9"/>
        <v xml:space="preserve">  </v>
      </c>
      <c r="AN41" s="4" t="str">
        <f t="shared" si="10"/>
        <v/>
      </c>
      <c r="AO41" s="4" t="str">
        <f t="shared" si="11"/>
        <v/>
      </c>
      <c r="AP41" s="4" t="str">
        <f t="shared" si="12"/>
        <v/>
      </c>
      <c r="AQ41" s="4" t="str">
        <f t="shared" si="13"/>
        <v/>
      </c>
      <c r="AR41" s="4" t="str">
        <f t="shared" si="35"/>
        <v/>
      </c>
      <c r="AS41" s="4" t="str">
        <f t="shared" si="14"/>
        <v/>
      </c>
      <c r="AT41" s="4" t="str">
        <f t="shared" si="15"/>
        <v/>
      </c>
      <c r="AU41" s="4" t="str">
        <f t="shared" si="16"/>
        <v/>
      </c>
      <c r="AV41" s="4" t="str">
        <f t="shared" si="17"/>
        <v/>
      </c>
      <c r="AW41" s="4">
        <f t="shared" si="18"/>
        <v>0</v>
      </c>
      <c r="AX41" s="4" t="str">
        <f t="shared" si="19"/>
        <v>999:99.99</v>
      </c>
      <c r="AY41" s="4" t="str">
        <f t="shared" si="20"/>
        <v>999:99.99</v>
      </c>
      <c r="AZ41" s="4" t="str">
        <f t="shared" si="21"/>
        <v>999:99.99</v>
      </c>
      <c r="BA41" s="4" t="str">
        <f t="shared" si="22"/>
        <v>999:99.99</v>
      </c>
      <c r="BB41" s="4">
        <f t="shared" si="36"/>
        <v>0</v>
      </c>
      <c r="BC41" s="4">
        <f t="shared" si="37"/>
        <v>0</v>
      </c>
      <c r="BD41" s="4">
        <f t="shared" si="38"/>
        <v>0</v>
      </c>
      <c r="BE41" s="4">
        <f t="shared" si="39"/>
        <v>0</v>
      </c>
      <c r="BF41" s="4" t="str">
        <f t="shared" si="23"/>
        <v>19000100</v>
      </c>
      <c r="BG41" s="4" t="str">
        <f t="shared" si="24"/>
        <v/>
      </c>
      <c r="BH41" s="4">
        <v>36</v>
      </c>
      <c r="BI41" s="4" t="s">
        <v>297</v>
      </c>
      <c r="BJ41" s="4" t="s">
        <v>262</v>
      </c>
      <c r="BK41" s="4" t="s">
        <v>292</v>
      </c>
      <c r="BL41" s="4" t="str">
        <f t="shared" si="44"/>
        <v/>
      </c>
      <c r="BM41" s="4">
        <f t="shared" si="40"/>
        <v>0</v>
      </c>
      <c r="BN41" s="4">
        <f t="shared" si="41"/>
        <v>0</v>
      </c>
      <c r="BO41" s="4">
        <f t="shared" si="42"/>
        <v>0</v>
      </c>
      <c r="BP41" s="4">
        <f t="shared" si="43"/>
        <v>0</v>
      </c>
      <c r="BQ41" s="4">
        <f t="shared" si="26"/>
        <v>0</v>
      </c>
      <c r="BR41" s="4">
        <f t="shared" si="27"/>
        <v>0</v>
      </c>
    </row>
    <row r="42" spans="1:70" ht="16.5" customHeight="1">
      <c r="A42" s="7" t="str">
        <f t="shared" si="28"/>
        <v/>
      </c>
      <c r="B42" s="80"/>
      <c r="C42" s="183"/>
      <c r="D42" s="177"/>
      <c r="E42" s="81"/>
      <c r="F42" s="81"/>
      <c r="G42" s="81"/>
      <c r="H42" s="81"/>
      <c r="I42" s="112"/>
      <c r="J42" s="100"/>
      <c r="K42" s="141"/>
      <c r="L42" s="112"/>
      <c r="M42" s="128"/>
      <c r="N42" s="143"/>
      <c r="O42" s="112"/>
      <c r="P42" s="100"/>
      <c r="Q42" s="112"/>
      <c r="R42" s="100"/>
      <c r="S42" s="7" t="str">
        <f t="shared" si="0"/>
        <v/>
      </c>
      <c r="T42" s="119" t="str">
        <f t="shared" si="1"/>
        <v/>
      </c>
      <c r="U42" s="119" t="str">
        <f>IF(ISERROR(VLOOKUP(BG42,BH$6:$BI$88,2,0)),"",VLOOKUP(BG42,BH$6:$BI$88,2,0))</f>
        <v/>
      </c>
      <c r="V42" s="12">
        <f t="shared" si="2"/>
        <v>0</v>
      </c>
      <c r="W42" s="12">
        <f t="shared" si="29"/>
        <v>0</v>
      </c>
      <c r="X42" s="12">
        <f t="shared" si="30"/>
        <v>0</v>
      </c>
      <c r="Y42" s="12"/>
      <c r="Z42" s="4" t="str">
        <f t="shared" si="3"/>
        <v/>
      </c>
      <c r="AA42" s="4" t="str">
        <f t="shared" si="4"/>
        <v/>
      </c>
      <c r="AD42" s="4">
        <f t="shared" si="31"/>
        <v>0</v>
      </c>
      <c r="AE42" s="4">
        <f t="shared" si="32"/>
        <v>0</v>
      </c>
      <c r="AF42" s="4" t="str">
        <f t="shared" si="33"/>
        <v/>
      </c>
      <c r="AG42" s="4" t="str">
        <f t="shared" si="5"/>
        <v/>
      </c>
      <c r="AH42" s="12">
        <f t="shared" si="6"/>
        <v>0</v>
      </c>
      <c r="AI42" s="12">
        <f t="shared" si="7"/>
        <v>0</v>
      </c>
      <c r="AJ42" s="4" t="str">
        <f t="shared" si="34"/>
        <v/>
      </c>
      <c r="AK42" s="4">
        <v>0</v>
      </c>
      <c r="AL42" s="4" t="str">
        <f t="shared" si="8"/>
        <v xml:space="preserve"> </v>
      </c>
      <c r="AM42" s="4" t="str">
        <f t="shared" si="9"/>
        <v xml:space="preserve">  </v>
      </c>
      <c r="AN42" s="4" t="str">
        <f t="shared" si="10"/>
        <v/>
      </c>
      <c r="AO42" s="4" t="str">
        <f t="shared" si="11"/>
        <v/>
      </c>
      <c r="AP42" s="4" t="str">
        <f t="shared" si="12"/>
        <v/>
      </c>
      <c r="AQ42" s="4" t="str">
        <f t="shared" si="13"/>
        <v/>
      </c>
      <c r="AR42" s="4" t="str">
        <f t="shared" si="35"/>
        <v/>
      </c>
      <c r="AS42" s="4" t="str">
        <f t="shared" si="14"/>
        <v/>
      </c>
      <c r="AT42" s="4" t="str">
        <f t="shared" si="15"/>
        <v/>
      </c>
      <c r="AU42" s="4" t="str">
        <f t="shared" si="16"/>
        <v/>
      </c>
      <c r="AV42" s="4" t="str">
        <f t="shared" si="17"/>
        <v/>
      </c>
      <c r="AW42" s="4">
        <f t="shared" si="18"/>
        <v>0</v>
      </c>
      <c r="AX42" s="4" t="str">
        <f t="shared" si="19"/>
        <v>999:99.99</v>
      </c>
      <c r="AY42" s="4" t="str">
        <f t="shared" si="20"/>
        <v>999:99.99</v>
      </c>
      <c r="AZ42" s="4" t="str">
        <f t="shared" si="21"/>
        <v>999:99.99</v>
      </c>
      <c r="BA42" s="4" t="str">
        <f t="shared" si="22"/>
        <v>999:99.99</v>
      </c>
      <c r="BB42" s="4">
        <f t="shared" si="36"/>
        <v>0</v>
      </c>
      <c r="BC42" s="4">
        <f t="shared" si="37"/>
        <v>0</v>
      </c>
      <c r="BD42" s="4">
        <f t="shared" si="38"/>
        <v>0</v>
      </c>
      <c r="BE42" s="4">
        <f t="shared" si="39"/>
        <v>0</v>
      </c>
      <c r="BF42" s="4" t="str">
        <f t="shared" si="23"/>
        <v>19000100</v>
      </c>
      <c r="BG42" s="4" t="str">
        <f t="shared" si="24"/>
        <v/>
      </c>
      <c r="BH42" s="4">
        <v>37</v>
      </c>
      <c r="BI42" s="4" t="s">
        <v>297</v>
      </c>
      <c r="BJ42" s="4" t="s">
        <v>262</v>
      </c>
      <c r="BK42" s="4" t="s">
        <v>292</v>
      </c>
      <c r="BL42" s="4" t="str">
        <f t="shared" si="44"/>
        <v/>
      </c>
      <c r="BM42" s="4">
        <f t="shared" si="40"/>
        <v>0</v>
      </c>
      <c r="BN42" s="4">
        <f t="shared" si="41"/>
        <v>0</v>
      </c>
      <c r="BO42" s="4">
        <f t="shared" si="42"/>
        <v>0</v>
      </c>
      <c r="BP42" s="4">
        <f t="shared" si="43"/>
        <v>0</v>
      </c>
      <c r="BQ42" s="4">
        <f t="shared" si="26"/>
        <v>0</v>
      </c>
      <c r="BR42" s="4">
        <f t="shared" si="27"/>
        <v>0</v>
      </c>
    </row>
    <row r="43" spans="1:70" ht="16.5" customHeight="1">
      <c r="A43" s="7" t="str">
        <f t="shared" si="28"/>
        <v/>
      </c>
      <c r="B43" s="80"/>
      <c r="C43" s="183"/>
      <c r="D43" s="177"/>
      <c r="E43" s="81"/>
      <c r="F43" s="81"/>
      <c r="G43" s="81"/>
      <c r="H43" s="81"/>
      <c r="I43" s="112"/>
      <c r="J43" s="100"/>
      <c r="K43" s="141"/>
      <c r="L43" s="112"/>
      <c r="M43" s="128"/>
      <c r="N43" s="143"/>
      <c r="O43" s="112"/>
      <c r="P43" s="100"/>
      <c r="Q43" s="112"/>
      <c r="R43" s="100"/>
      <c r="S43" s="7" t="str">
        <f t="shared" si="0"/>
        <v/>
      </c>
      <c r="T43" s="119" t="str">
        <f t="shared" si="1"/>
        <v/>
      </c>
      <c r="U43" s="119" t="str">
        <f>IF(ISERROR(VLOOKUP(BG43,BH$6:$BI$88,2,0)),"",VLOOKUP(BG43,BH$6:$BI$88,2,0))</f>
        <v/>
      </c>
      <c r="V43" s="12">
        <f t="shared" si="2"/>
        <v>0</v>
      </c>
      <c r="W43" s="12">
        <f t="shared" si="29"/>
        <v>0</v>
      </c>
      <c r="X43" s="12">
        <f t="shared" si="30"/>
        <v>0</v>
      </c>
      <c r="Y43" s="12"/>
      <c r="Z43" s="4" t="str">
        <f t="shared" si="3"/>
        <v/>
      </c>
      <c r="AA43" s="4" t="str">
        <f t="shared" si="4"/>
        <v/>
      </c>
      <c r="AD43" s="4">
        <f t="shared" si="31"/>
        <v>0</v>
      </c>
      <c r="AE43" s="4">
        <f t="shared" si="32"/>
        <v>0</v>
      </c>
      <c r="AF43" s="4" t="str">
        <f t="shared" si="33"/>
        <v/>
      </c>
      <c r="AG43" s="4" t="str">
        <f t="shared" si="5"/>
        <v/>
      </c>
      <c r="AH43" s="12">
        <f t="shared" si="6"/>
        <v>0</v>
      </c>
      <c r="AI43" s="12">
        <f t="shared" si="7"/>
        <v>0</v>
      </c>
      <c r="AJ43" s="4" t="str">
        <f t="shared" si="34"/>
        <v/>
      </c>
      <c r="AK43" s="4">
        <v>0</v>
      </c>
      <c r="AL43" s="4" t="str">
        <f t="shared" si="8"/>
        <v xml:space="preserve"> </v>
      </c>
      <c r="AM43" s="4" t="str">
        <f t="shared" si="9"/>
        <v xml:space="preserve">  </v>
      </c>
      <c r="AN43" s="4" t="str">
        <f t="shared" si="10"/>
        <v/>
      </c>
      <c r="AO43" s="4" t="str">
        <f t="shared" si="11"/>
        <v/>
      </c>
      <c r="AP43" s="4" t="str">
        <f t="shared" si="12"/>
        <v/>
      </c>
      <c r="AQ43" s="4" t="str">
        <f t="shared" si="13"/>
        <v/>
      </c>
      <c r="AR43" s="4" t="str">
        <f t="shared" si="35"/>
        <v/>
      </c>
      <c r="AS43" s="4" t="str">
        <f t="shared" si="14"/>
        <v/>
      </c>
      <c r="AT43" s="4" t="str">
        <f t="shared" si="15"/>
        <v/>
      </c>
      <c r="AU43" s="4" t="str">
        <f t="shared" si="16"/>
        <v/>
      </c>
      <c r="AV43" s="4" t="str">
        <f t="shared" si="17"/>
        <v/>
      </c>
      <c r="AW43" s="4">
        <f t="shared" si="18"/>
        <v>0</v>
      </c>
      <c r="AX43" s="4" t="str">
        <f t="shared" si="19"/>
        <v>999:99.99</v>
      </c>
      <c r="AY43" s="4" t="str">
        <f t="shared" si="20"/>
        <v>999:99.99</v>
      </c>
      <c r="AZ43" s="4" t="str">
        <f t="shared" si="21"/>
        <v>999:99.99</v>
      </c>
      <c r="BA43" s="4" t="str">
        <f t="shared" si="22"/>
        <v>999:99.99</v>
      </c>
      <c r="BB43" s="4">
        <f t="shared" si="36"/>
        <v>0</v>
      </c>
      <c r="BC43" s="4">
        <f t="shared" si="37"/>
        <v>0</v>
      </c>
      <c r="BD43" s="4">
        <f t="shared" si="38"/>
        <v>0</v>
      </c>
      <c r="BE43" s="4">
        <f t="shared" si="39"/>
        <v>0</v>
      </c>
      <c r="BF43" s="4" t="str">
        <f t="shared" si="23"/>
        <v>19000100</v>
      </c>
      <c r="BG43" s="4" t="str">
        <f t="shared" si="24"/>
        <v/>
      </c>
      <c r="BH43" s="4">
        <v>38</v>
      </c>
      <c r="BI43" s="4" t="s">
        <v>297</v>
      </c>
      <c r="BJ43" s="4" t="s">
        <v>262</v>
      </c>
      <c r="BK43" s="4" t="s">
        <v>292</v>
      </c>
      <c r="BL43" s="4" t="str">
        <f t="shared" si="44"/>
        <v/>
      </c>
      <c r="BM43" s="4">
        <f t="shared" si="40"/>
        <v>0</v>
      </c>
      <c r="BN43" s="4">
        <f t="shared" si="41"/>
        <v>0</v>
      </c>
      <c r="BO43" s="4">
        <f t="shared" si="42"/>
        <v>0</v>
      </c>
      <c r="BP43" s="4">
        <f t="shared" si="43"/>
        <v>0</v>
      </c>
      <c r="BQ43" s="4">
        <f t="shared" si="26"/>
        <v>0</v>
      </c>
      <c r="BR43" s="4">
        <f t="shared" si="27"/>
        <v>0</v>
      </c>
    </row>
    <row r="44" spans="1:70" ht="16.5" customHeight="1">
      <c r="A44" s="7" t="str">
        <f t="shared" si="28"/>
        <v/>
      </c>
      <c r="B44" s="80"/>
      <c r="C44" s="183"/>
      <c r="D44" s="177"/>
      <c r="E44" s="81"/>
      <c r="F44" s="81"/>
      <c r="G44" s="81"/>
      <c r="H44" s="81"/>
      <c r="I44" s="112"/>
      <c r="J44" s="100"/>
      <c r="K44" s="141"/>
      <c r="L44" s="112"/>
      <c r="M44" s="128"/>
      <c r="N44" s="143"/>
      <c r="O44" s="112"/>
      <c r="P44" s="100"/>
      <c r="Q44" s="112"/>
      <c r="R44" s="100"/>
      <c r="S44" s="7" t="str">
        <f t="shared" si="0"/>
        <v/>
      </c>
      <c r="T44" s="119" t="str">
        <f t="shared" si="1"/>
        <v/>
      </c>
      <c r="U44" s="119" t="str">
        <f>IF(ISERROR(VLOOKUP(BG44,BH$6:$BI$88,2,0)),"",VLOOKUP(BG44,BH$6:$BI$88,2,0))</f>
        <v/>
      </c>
      <c r="V44" s="12">
        <f t="shared" si="2"/>
        <v>0</v>
      </c>
      <c r="W44" s="12">
        <f t="shared" si="29"/>
        <v>0</v>
      </c>
      <c r="X44" s="12">
        <f t="shared" si="30"/>
        <v>0</v>
      </c>
      <c r="Y44" s="12"/>
      <c r="Z44" s="4" t="str">
        <f t="shared" si="3"/>
        <v/>
      </c>
      <c r="AA44" s="4" t="str">
        <f t="shared" si="4"/>
        <v/>
      </c>
      <c r="AD44" s="4">
        <f t="shared" si="31"/>
        <v>0</v>
      </c>
      <c r="AE44" s="4">
        <f t="shared" si="32"/>
        <v>0</v>
      </c>
      <c r="AF44" s="4" t="str">
        <f t="shared" si="33"/>
        <v/>
      </c>
      <c r="AG44" s="4" t="str">
        <f t="shared" si="5"/>
        <v/>
      </c>
      <c r="AH44" s="12">
        <f t="shared" si="6"/>
        <v>0</v>
      </c>
      <c r="AI44" s="12">
        <f t="shared" si="7"/>
        <v>0</v>
      </c>
      <c r="AJ44" s="4" t="str">
        <f t="shared" si="34"/>
        <v/>
      </c>
      <c r="AK44" s="4">
        <v>0</v>
      </c>
      <c r="AL44" s="4" t="str">
        <f t="shared" si="8"/>
        <v xml:space="preserve"> </v>
      </c>
      <c r="AM44" s="4" t="str">
        <f t="shared" si="9"/>
        <v xml:space="preserve">  </v>
      </c>
      <c r="AN44" s="4" t="str">
        <f t="shared" si="10"/>
        <v/>
      </c>
      <c r="AO44" s="4" t="str">
        <f t="shared" si="11"/>
        <v/>
      </c>
      <c r="AP44" s="4" t="str">
        <f t="shared" si="12"/>
        <v/>
      </c>
      <c r="AQ44" s="4" t="str">
        <f t="shared" si="13"/>
        <v/>
      </c>
      <c r="AR44" s="4" t="str">
        <f t="shared" si="35"/>
        <v/>
      </c>
      <c r="AS44" s="4" t="str">
        <f t="shared" si="14"/>
        <v/>
      </c>
      <c r="AT44" s="4" t="str">
        <f t="shared" si="15"/>
        <v/>
      </c>
      <c r="AU44" s="4" t="str">
        <f t="shared" si="16"/>
        <v/>
      </c>
      <c r="AV44" s="4" t="str">
        <f t="shared" si="17"/>
        <v/>
      </c>
      <c r="AW44" s="4">
        <f t="shared" si="18"/>
        <v>0</v>
      </c>
      <c r="AX44" s="4" t="str">
        <f t="shared" si="19"/>
        <v>999:99.99</v>
      </c>
      <c r="AY44" s="4" t="str">
        <f t="shared" si="20"/>
        <v>999:99.99</v>
      </c>
      <c r="AZ44" s="4" t="str">
        <f t="shared" si="21"/>
        <v>999:99.99</v>
      </c>
      <c r="BA44" s="4" t="str">
        <f t="shared" si="22"/>
        <v>999:99.99</v>
      </c>
      <c r="BB44" s="4">
        <f t="shared" si="36"/>
        <v>0</v>
      </c>
      <c r="BC44" s="4">
        <f t="shared" si="37"/>
        <v>0</v>
      </c>
      <c r="BD44" s="4">
        <f t="shared" si="38"/>
        <v>0</v>
      </c>
      <c r="BE44" s="4">
        <f t="shared" si="39"/>
        <v>0</v>
      </c>
      <c r="BF44" s="4" t="str">
        <f t="shared" si="23"/>
        <v>19000100</v>
      </c>
      <c r="BG44" s="4" t="str">
        <f t="shared" si="24"/>
        <v/>
      </c>
      <c r="BH44" s="4">
        <v>39</v>
      </c>
      <c r="BI44" s="4" t="s">
        <v>297</v>
      </c>
      <c r="BJ44" s="4" t="s">
        <v>262</v>
      </c>
      <c r="BK44" s="4" t="s">
        <v>292</v>
      </c>
      <c r="BL44" s="4" t="str">
        <f t="shared" si="44"/>
        <v/>
      </c>
      <c r="BM44" s="4">
        <f t="shared" si="40"/>
        <v>0</v>
      </c>
      <c r="BN44" s="4">
        <f t="shared" si="41"/>
        <v>0</v>
      </c>
      <c r="BO44" s="4">
        <f t="shared" si="42"/>
        <v>0</v>
      </c>
      <c r="BP44" s="4">
        <f t="shared" si="43"/>
        <v>0</v>
      </c>
      <c r="BQ44" s="4">
        <f t="shared" si="26"/>
        <v>0</v>
      </c>
      <c r="BR44" s="4">
        <f t="shared" si="27"/>
        <v>0</v>
      </c>
    </row>
    <row r="45" spans="1:70" ht="16.5" customHeight="1">
      <c r="A45" s="7" t="str">
        <f t="shared" si="28"/>
        <v/>
      </c>
      <c r="B45" s="80"/>
      <c r="C45" s="183"/>
      <c r="D45" s="177"/>
      <c r="E45" s="81"/>
      <c r="F45" s="81"/>
      <c r="G45" s="81"/>
      <c r="H45" s="81"/>
      <c r="I45" s="112"/>
      <c r="J45" s="100"/>
      <c r="K45" s="141"/>
      <c r="L45" s="112"/>
      <c r="M45" s="128"/>
      <c r="N45" s="143"/>
      <c r="O45" s="112"/>
      <c r="P45" s="100"/>
      <c r="Q45" s="112"/>
      <c r="R45" s="100"/>
      <c r="S45" s="7" t="str">
        <f t="shared" si="0"/>
        <v/>
      </c>
      <c r="T45" s="119" t="str">
        <f t="shared" si="1"/>
        <v/>
      </c>
      <c r="U45" s="119" t="str">
        <f>IF(ISERROR(VLOOKUP(BG45,BH$6:$BI$88,2,0)),"",VLOOKUP(BG45,BH$6:$BI$88,2,0))</f>
        <v/>
      </c>
      <c r="V45" s="12">
        <f t="shared" si="2"/>
        <v>0</v>
      </c>
      <c r="W45" s="12">
        <f t="shared" si="29"/>
        <v>0</v>
      </c>
      <c r="X45" s="12">
        <f t="shared" si="30"/>
        <v>0</v>
      </c>
      <c r="Y45" s="12"/>
      <c r="Z45" s="4" t="str">
        <f t="shared" si="3"/>
        <v/>
      </c>
      <c r="AA45" s="4" t="str">
        <f t="shared" si="4"/>
        <v/>
      </c>
      <c r="AD45" s="4">
        <f t="shared" si="31"/>
        <v>0</v>
      </c>
      <c r="AE45" s="4">
        <f t="shared" si="32"/>
        <v>0</v>
      </c>
      <c r="AF45" s="4" t="str">
        <f t="shared" si="33"/>
        <v/>
      </c>
      <c r="AG45" s="4" t="str">
        <f t="shared" si="5"/>
        <v/>
      </c>
      <c r="AH45" s="12">
        <f t="shared" si="6"/>
        <v>0</v>
      </c>
      <c r="AI45" s="12">
        <f t="shared" si="7"/>
        <v>0</v>
      </c>
      <c r="AJ45" s="4" t="str">
        <f t="shared" si="34"/>
        <v/>
      </c>
      <c r="AK45" s="4">
        <v>0</v>
      </c>
      <c r="AL45" s="4" t="str">
        <f t="shared" si="8"/>
        <v xml:space="preserve"> </v>
      </c>
      <c r="AM45" s="4" t="str">
        <f t="shared" si="9"/>
        <v xml:space="preserve">  </v>
      </c>
      <c r="AN45" s="4" t="str">
        <f t="shared" si="10"/>
        <v/>
      </c>
      <c r="AO45" s="4" t="str">
        <f t="shared" si="11"/>
        <v/>
      </c>
      <c r="AP45" s="4" t="str">
        <f t="shared" si="12"/>
        <v/>
      </c>
      <c r="AQ45" s="4" t="str">
        <f t="shared" si="13"/>
        <v/>
      </c>
      <c r="AR45" s="4" t="str">
        <f t="shared" si="35"/>
        <v/>
      </c>
      <c r="AS45" s="4" t="str">
        <f t="shared" si="14"/>
        <v/>
      </c>
      <c r="AT45" s="4" t="str">
        <f t="shared" si="15"/>
        <v/>
      </c>
      <c r="AU45" s="4" t="str">
        <f t="shared" si="16"/>
        <v/>
      </c>
      <c r="AV45" s="4" t="str">
        <f t="shared" si="17"/>
        <v/>
      </c>
      <c r="AW45" s="4">
        <f t="shared" si="18"/>
        <v>0</v>
      </c>
      <c r="AX45" s="4" t="str">
        <f t="shared" si="19"/>
        <v>999:99.99</v>
      </c>
      <c r="AY45" s="4" t="str">
        <f t="shared" si="20"/>
        <v>999:99.99</v>
      </c>
      <c r="AZ45" s="4" t="str">
        <f t="shared" si="21"/>
        <v>999:99.99</v>
      </c>
      <c r="BA45" s="4" t="str">
        <f t="shared" si="22"/>
        <v>999:99.99</v>
      </c>
      <c r="BB45" s="4">
        <f t="shared" si="36"/>
        <v>0</v>
      </c>
      <c r="BC45" s="4">
        <f t="shared" si="37"/>
        <v>0</v>
      </c>
      <c r="BD45" s="4">
        <f t="shared" si="38"/>
        <v>0</v>
      </c>
      <c r="BE45" s="4">
        <f t="shared" si="39"/>
        <v>0</v>
      </c>
      <c r="BF45" s="4" t="str">
        <f t="shared" si="23"/>
        <v>19000100</v>
      </c>
      <c r="BG45" s="4" t="str">
        <f t="shared" si="24"/>
        <v/>
      </c>
      <c r="BH45" s="4">
        <v>40</v>
      </c>
      <c r="BI45" s="4" t="s">
        <v>297</v>
      </c>
      <c r="BJ45" s="4" t="s">
        <v>262</v>
      </c>
      <c r="BK45" s="4" t="s">
        <v>292</v>
      </c>
      <c r="BL45" s="4" t="str">
        <f t="shared" si="44"/>
        <v/>
      </c>
      <c r="BM45" s="4">
        <f t="shared" si="40"/>
        <v>0</v>
      </c>
      <c r="BN45" s="4">
        <f t="shared" si="41"/>
        <v>0</v>
      </c>
      <c r="BO45" s="4">
        <f t="shared" si="42"/>
        <v>0</v>
      </c>
      <c r="BP45" s="4">
        <f t="shared" si="43"/>
        <v>0</v>
      </c>
      <c r="BQ45" s="4">
        <f t="shared" si="26"/>
        <v>0</v>
      </c>
      <c r="BR45" s="4">
        <f t="shared" si="27"/>
        <v>0</v>
      </c>
    </row>
    <row r="46" spans="1:70" ht="16.5" customHeight="1">
      <c r="A46" s="3"/>
      <c r="B46" s="1"/>
      <c r="C46" s="1"/>
      <c r="D46" s="178"/>
      <c r="E46" s="1"/>
      <c r="F46" s="1"/>
      <c r="G46" s="1"/>
      <c r="H46" s="1"/>
      <c r="O46" s="145"/>
      <c r="P46" s="88"/>
      <c r="T46" s="120"/>
      <c r="U46" s="11"/>
      <c r="AE46" s="4">
        <f t="shared" si="32"/>
        <v>0</v>
      </c>
      <c r="AF46" s="4" t="str">
        <f t="shared" si="33"/>
        <v/>
      </c>
      <c r="AG46" s="9"/>
      <c r="AH46" s="12">
        <f>40-COUNTIF(AH6:AH45,0)</f>
        <v>0</v>
      </c>
      <c r="AI46" s="12">
        <f>40-COUNTIF(AI6:AI45,0)</f>
        <v>0</v>
      </c>
      <c r="AJ46" s="4" t="str">
        <f t="shared" si="34"/>
        <v/>
      </c>
      <c r="BB46" s="4">
        <f>SUM(BB6:BB45)</f>
        <v>0</v>
      </c>
      <c r="BC46" s="4">
        <f t="shared" ref="BC46:BE46" si="45">SUM(BC6:BC45)</f>
        <v>0</v>
      </c>
      <c r="BD46" s="4">
        <f t="shared" si="45"/>
        <v>0</v>
      </c>
      <c r="BE46" s="4">
        <f t="shared" si="45"/>
        <v>0</v>
      </c>
      <c r="BH46" s="4">
        <v>41</v>
      </c>
      <c r="BI46" s="4" t="s">
        <v>297</v>
      </c>
      <c r="BJ46" s="4" t="s">
        <v>262</v>
      </c>
      <c r="BK46" s="4" t="s">
        <v>292</v>
      </c>
      <c r="BL46" s="4" t="str">
        <f t="shared" si="44"/>
        <v/>
      </c>
    </row>
    <row r="47" spans="1:70" ht="16.5" customHeight="1">
      <c r="A47" s="2" t="s">
        <v>38</v>
      </c>
      <c r="D47" s="8"/>
      <c r="I47" s="96" t="s">
        <v>99</v>
      </c>
      <c r="J47" s="7" t="s">
        <v>21</v>
      </c>
      <c r="K47" s="96" t="s">
        <v>252</v>
      </c>
      <c r="L47" s="96" t="s">
        <v>99</v>
      </c>
      <c r="M47" s="127" t="s">
        <v>21</v>
      </c>
      <c r="N47" s="96" t="s">
        <v>252</v>
      </c>
      <c r="O47" s="96" t="s">
        <v>99</v>
      </c>
      <c r="P47" s="7" t="s">
        <v>21</v>
      </c>
      <c r="Q47" s="125" t="s">
        <v>99</v>
      </c>
      <c r="R47" s="7" t="s">
        <v>21</v>
      </c>
      <c r="T47" s="121"/>
      <c r="U47" s="11"/>
      <c r="AB47" s="6">
        <v>0</v>
      </c>
      <c r="AE47" s="4">
        <f t="shared" si="32"/>
        <v>0</v>
      </c>
      <c r="AF47" s="4" t="str">
        <f t="shared" si="33"/>
        <v/>
      </c>
      <c r="AH47" s="12">
        <f>SUM(AH6:AH45)</f>
        <v>0</v>
      </c>
      <c r="AI47" s="12">
        <f>SUM(AI6:AI45)</f>
        <v>0</v>
      </c>
      <c r="AJ47" s="4" t="str">
        <f t="shared" si="34"/>
        <v/>
      </c>
      <c r="BH47" s="4">
        <v>42</v>
      </c>
      <c r="BI47" s="4" t="s">
        <v>297</v>
      </c>
      <c r="BJ47" s="4" t="s">
        <v>262</v>
      </c>
      <c r="BK47" s="4" t="s">
        <v>292</v>
      </c>
      <c r="BL47" s="4" t="str">
        <f t="shared" si="44"/>
        <v/>
      </c>
    </row>
    <row r="48" spans="1:70" ht="16.5" customHeight="1">
      <c r="A48" s="7" t="str">
        <f>IF(B48="","",1)</f>
        <v/>
      </c>
      <c r="B48" s="82"/>
      <c r="C48" s="184"/>
      <c r="D48" s="179"/>
      <c r="E48" s="83"/>
      <c r="F48" s="83"/>
      <c r="G48" s="83"/>
      <c r="H48" s="83"/>
      <c r="I48" s="114"/>
      <c r="J48" s="101"/>
      <c r="K48" s="142"/>
      <c r="L48" s="114"/>
      <c r="M48" s="129"/>
      <c r="N48" s="144"/>
      <c r="O48" s="114"/>
      <c r="P48" s="101"/>
      <c r="Q48" s="114"/>
      <c r="R48" s="101"/>
      <c r="S48" s="7" t="str">
        <f t="shared" ref="S48:S87" si="46">IF(B48="","",INT(($AG$1-BF48)/10000))</f>
        <v/>
      </c>
      <c r="T48" s="119" t="str">
        <f t="shared" ref="T48:T87" si="47">IF(B48="","",IF(D48="知的障害者クラス",VLOOKUP(U48,$BI$11:$BK$88,2,0),VLOOKUP(U48,$BI$11:$BK$88,3,0)))</f>
        <v/>
      </c>
      <c r="U48" s="119" t="str">
        <f>IF(ISERROR(VLOOKUP(BG48,BH$6:$BI$88,2,0)),"",VLOOKUP(BG48,BH$6:$BI$88,2,0))</f>
        <v/>
      </c>
      <c r="V48" s="12">
        <f t="shared" ref="V48:V87" si="48">IF(I48="",0,IF(I48=L48,1,0))</f>
        <v>0</v>
      </c>
      <c r="W48" s="12">
        <f t="shared" ref="W48:W87" si="49">IF(I48="",0,IF(I48=L48,1,IF(L48="",0,IF(I48=O48,1,IF(L48=O48,1,IF(O48="",0,IF(I48=Q48,1,IF(L48=Q48,1,IF(O48=Q48,1,0)))))))))</f>
        <v>0</v>
      </c>
      <c r="X48" s="12">
        <f t="shared" ref="X48:X87" si="50">IF(P48="",0,IF(P48=R48,1,0))</f>
        <v>0</v>
      </c>
      <c r="Y48" s="12"/>
      <c r="Z48" s="4" t="str">
        <f t="shared" ref="Z48:Z87" si="51">TRIM(E48)</f>
        <v/>
      </c>
      <c r="AA48" s="4" t="str">
        <f t="shared" ref="AA48:AA87" si="52">TRIM(F48)</f>
        <v/>
      </c>
      <c r="AB48" s="6">
        <f>AB47+IF(AG48="",0,1)</f>
        <v>0</v>
      </c>
      <c r="AC48" s="6" t="str">
        <f>IF(AG48="","",AB48)</f>
        <v/>
      </c>
      <c r="AD48" s="4">
        <f t="shared" ref="AD48:AD87" si="53">LEN(Z48)+LEN(AA48)</f>
        <v>0</v>
      </c>
      <c r="AE48" s="4">
        <f t="shared" si="32"/>
        <v>0</v>
      </c>
      <c r="AF48" s="4" t="str">
        <f t="shared" si="33"/>
        <v/>
      </c>
      <c r="AG48" s="4" t="str">
        <f t="shared" ref="AG48:AG87" si="54">Z48&amp;IF(OR(AD48&gt;4,AD48=0),"",REPT("  ",5-AD48))&amp;AA48</f>
        <v/>
      </c>
      <c r="AH48" s="12">
        <f t="shared" ref="AH48:AH87" si="55">IF(BM48=0,0,COUNTIF(BM48:BP48,1))</f>
        <v>0</v>
      </c>
      <c r="AI48" s="12">
        <f t="shared" ref="AI48:AI87" si="56">IF(BM48=0,0,COUNTIF(BM48:BN48,5))</f>
        <v>0</v>
      </c>
      <c r="AJ48" s="4" t="str">
        <f t="shared" si="34"/>
        <v/>
      </c>
      <c r="AK48" s="4">
        <v>5</v>
      </c>
      <c r="AL48" s="4" t="str">
        <f t="shared" ref="AL48:AL87" si="57">G48&amp;" "&amp;H48</f>
        <v xml:space="preserve"> </v>
      </c>
      <c r="AM48" s="4" t="str">
        <f t="shared" ref="AM48:AM87" si="58">Z48&amp;"  "&amp;AA48</f>
        <v xml:space="preserve">  </v>
      </c>
      <c r="AN48" s="4" t="str">
        <f t="shared" ref="AN48:AN87" si="59">S48</f>
        <v/>
      </c>
      <c r="AO48" s="4" t="str">
        <f t="shared" ref="AO48:AO87" si="60">IF(I48="","",VLOOKUP(I48,$AB$6:$AC$20,2,0))</f>
        <v/>
      </c>
      <c r="AP48" s="4" t="str">
        <f t="shared" ref="AP48:AP87" si="61">IF(L48="","",VLOOKUP(L48,$AB$6:$AC$20,2,0))</f>
        <v/>
      </c>
      <c r="AQ48" s="4" t="str">
        <f t="shared" ref="AQ48:AQ87" si="62">IF(O48="","",VLOOKUP(O48,$AB$6:$AC$20,2,0))</f>
        <v/>
      </c>
      <c r="AR48" s="4" t="str">
        <f t="shared" ref="AR48" si="63">IF(Q48="","",VLOOKUP(Q48,$AB$6:$AC$20,2,0))</f>
        <v/>
      </c>
      <c r="AS48" s="4" t="str">
        <f t="shared" ref="AS48:AS87" si="64">IF(I48="","",VALUE(LEFT(I48,3)))</f>
        <v/>
      </c>
      <c r="AT48" s="4" t="str">
        <f t="shared" ref="AT48:AT87" si="65">IF(L48="","",VALUE(LEFT(L48,3)))</f>
        <v/>
      </c>
      <c r="AU48" s="4" t="str">
        <f t="shared" ref="AU48:AU87" si="66">IF(O48="","",VALUE(LEFT(O48,3)))</f>
        <v/>
      </c>
      <c r="AV48" s="4" t="str">
        <f t="shared" ref="AV48:AV87" si="67">IF(Q48="","",VALUE(LEFT(Q48,3)))</f>
        <v/>
      </c>
      <c r="AW48" s="4">
        <f t="shared" ref="AW48:AW87" si="68">IF(D48="100歳",1,0)</f>
        <v>0</v>
      </c>
      <c r="AX48" s="4" t="str">
        <f t="shared" ref="AX48:AX87" si="69">IF(J48="","999:99.99"," "&amp;LEFT(RIGHT("  "&amp;TEXT(J48,"0.00"),7),2)&amp;":"&amp;RIGHT(TEXT(J48,"0.00"),5))</f>
        <v>999:99.99</v>
      </c>
      <c r="AY48" s="4" t="str">
        <f t="shared" ref="AY48:AY87" si="70">IF(M48="","999:99.99"," "&amp;LEFT(RIGHT("  "&amp;TEXT(M48,"0.00"),7),2)&amp;":"&amp;RIGHT(TEXT(M48,"0.00"),5))</f>
        <v>999:99.99</v>
      </c>
      <c r="AZ48" s="4" t="str">
        <f t="shared" ref="AZ48:AZ87" si="71">IF(P48="","999:99.99"," "&amp;LEFT(RIGHT("  "&amp;TEXT(P48,"0.00"),7),2)&amp;":"&amp;RIGHT(TEXT(P48,"0.00"),5))</f>
        <v>999:99.99</v>
      </c>
      <c r="BA48" s="4" t="str">
        <f t="shared" ref="BA48:BA87" si="72">IF(R48="","999:99.99"," "&amp;LEFT(RIGHT("  "&amp;TEXT(R48,"0.00"),7),2)&amp;":"&amp;RIGHT(TEXT(R48,"0.00"),5))</f>
        <v>999:99.99</v>
      </c>
      <c r="BB48" s="4">
        <f t="shared" ref="BB48" si="73">IF(AH48=1,1,0)</f>
        <v>0</v>
      </c>
      <c r="BC48" s="4">
        <f t="shared" ref="BC48" si="74">IF(AH48=2,1,0)</f>
        <v>0</v>
      </c>
      <c r="BD48" s="4">
        <f t="shared" ref="BD48" si="75">IF(AH48=3,1,0)</f>
        <v>0</v>
      </c>
      <c r="BE48" s="4">
        <f t="shared" ref="BE48:BE87" si="76">IF(AH48=4,1,0)</f>
        <v>0</v>
      </c>
      <c r="BF48" s="4" t="str">
        <f t="shared" ref="BF48:BF87" si="77">YEAR(B48)&amp;RIGHT("0"&amp;MONTH(B48),2)&amp;RIGHT("0"&amp;DAY(B48),2)</f>
        <v>19000100</v>
      </c>
      <c r="BG48" s="4" t="str">
        <f t="shared" ref="BG48:BG87" si="78">IF(B48="","",INT(($AG$2-BF48)/10000))</f>
        <v/>
      </c>
      <c r="BH48" s="4">
        <v>43</v>
      </c>
      <c r="BI48" s="4" t="s">
        <v>297</v>
      </c>
      <c r="BJ48" s="4" t="s">
        <v>262</v>
      </c>
      <c r="BK48" s="4" t="s">
        <v>292</v>
      </c>
      <c r="BL48" s="4" t="str">
        <f t="shared" si="44"/>
        <v/>
      </c>
      <c r="BM48" s="4">
        <f t="shared" ref="BM48" si="79">IF(I48="",0,1)</f>
        <v>0</v>
      </c>
      <c r="BN48" s="4">
        <f t="shared" ref="BN48" si="80">IF(L48="",0,1)</f>
        <v>0</v>
      </c>
      <c r="BO48" s="4">
        <f t="shared" ref="BO48" si="81">IF(O48="",0,1)</f>
        <v>0</v>
      </c>
      <c r="BP48" s="4">
        <f t="shared" ref="BP48" si="82">IF(Q48="",0,1)</f>
        <v>0</v>
      </c>
      <c r="BQ48" s="4">
        <f t="shared" ref="BQ48:BQ87" si="83">IF(K48="オープン",5,0)</f>
        <v>0</v>
      </c>
      <c r="BR48" s="4">
        <f t="shared" ref="BR48:BR87" si="84">IF(N48="オープン",5,0)</f>
        <v>0</v>
      </c>
    </row>
    <row r="49" spans="1:70" ht="16.5" customHeight="1">
      <c r="A49" s="7" t="str">
        <f t="shared" ref="A49:A87" si="85">IF(B49="","",A48+1)</f>
        <v/>
      </c>
      <c r="B49" s="82"/>
      <c r="C49" s="184"/>
      <c r="D49" s="179"/>
      <c r="E49" s="83"/>
      <c r="F49" s="83"/>
      <c r="G49" s="83"/>
      <c r="H49" s="83"/>
      <c r="I49" s="114"/>
      <c r="J49" s="101"/>
      <c r="K49" s="142"/>
      <c r="L49" s="114"/>
      <c r="M49" s="129"/>
      <c r="N49" s="144"/>
      <c r="O49" s="114"/>
      <c r="P49" s="101"/>
      <c r="Q49" s="114"/>
      <c r="R49" s="101"/>
      <c r="S49" s="7" t="str">
        <f t="shared" si="46"/>
        <v/>
      </c>
      <c r="T49" s="119" t="str">
        <f t="shared" si="47"/>
        <v/>
      </c>
      <c r="U49" s="119" t="str">
        <f>IF(ISERROR(VLOOKUP(BG49,BH$6:$BI$88,2,0)),"",VLOOKUP(BG49,BH$6:$BI$88,2,0))</f>
        <v/>
      </c>
      <c r="V49" s="12">
        <f t="shared" si="48"/>
        <v>0</v>
      </c>
      <c r="W49" s="12">
        <f t="shared" si="49"/>
        <v>0</v>
      </c>
      <c r="X49" s="12">
        <f t="shared" si="50"/>
        <v>0</v>
      </c>
      <c r="Y49" s="12"/>
      <c r="Z49" s="4" t="str">
        <f t="shared" si="51"/>
        <v/>
      </c>
      <c r="AA49" s="4" t="str">
        <f t="shared" si="52"/>
        <v/>
      </c>
      <c r="AB49" s="6">
        <f t="shared" ref="AB49:AB87" si="86">AB48+IF(AG49="",0,1)</f>
        <v>0</v>
      </c>
      <c r="AC49" s="6" t="str">
        <f t="shared" ref="AC49:AC87" si="87">IF(AG49="","",AB49)</f>
        <v/>
      </c>
      <c r="AD49" s="4">
        <f t="shared" si="53"/>
        <v>0</v>
      </c>
      <c r="AE49" s="4">
        <f t="shared" si="32"/>
        <v>0</v>
      </c>
      <c r="AF49" s="4" t="str">
        <f t="shared" si="33"/>
        <v/>
      </c>
      <c r="AG49" s="4" t="str">
        <f t="shared" si="54"/>
        <v/>
      </c>
      <c r="AH49" s="12">
        <f t="shared" si="55"/>
        <v>0</v>
      </c>
      <c r="AI49" s="12">
        <f t="shared" si="56"/>
        <v>0</v>
      </c>
      <c r="AJ49" s="4" t="str">
        <f t="shared" si="34"/>
        <v/>
      </c>
      <c r="AK49" s="4">
        <v>5</v>
      </c>
      <c r="AL49" s="4" t="str">
        <f t="shared" si="57"/>
        <v xml:space="preserve"> </v>
      </c>
      <c r="AM49" s="4" t="str">
        <f t="shared" si="58"/>
        <v xml:space="preserve">  </v>
      </c>
      <c r="AN49" s="4" t="str">
        <f t="shared" si="59"/>
        <v/>
      </c>
      <c r="AO49" s="4" t="str">
        <f t="shared" si="60"/>
        <v/>
      </c>
      <c r="AP49" s="4" t="str">
        <f t="shared" si="61"/>
        <v/>
      </c>
      <c r="AQ49" s="4" t="str">
        <f t="shared" si="62"/>
        <v/>
      </c>
      <c r="AR49" s="4" t="str">
        <f t="shared" ref="AR49:AR87" si="88">IF(Q49="","",VLOOKUP(Q49,$AB$6:$AC$20,2,0))</f>
        <v/>
      </c>
      <c r="AS49" s="4" t="str">
        <f t="shared" si="64"/>
        <v/>
      </c>
      <c r="AT49" s="4" t="str">
        <f t="shared" si="65"/>
        <v/>
      </c>
      <c r="AU49" s="4" t="str">
        <f t="shared" si="66"/>
        <v/>
      </c>
      <c r="AV49" s="4" t="str">
        <f t="shared" si="67"/>
        <v/>
      </c>
      <c r="AW49" s="4">
        <f t="shared" si="68"/>
        <v>0</v>
      </c>
      <c r="AX49" s="4" t="str">
        <f t="shared" si="69"/>
        <v>999:99.99</v>
      </c>
      <c r="AY49" s="4" t="str">
        <f t="shared" si="70"/>
        <v>999:99.99</v>
      </c>
      <c r="AZ49" s="4" t="str">
        <f t="shared" si="71"/>
        <v>999:99.99</v>
      </c>
      <c r="BA49" s="4" t="str">
        <f t="shared" si="72"/>
        <v>999:99.99</v>
      </c>
      <c r="BB49" s="4">
        <f t="shared" ref="BB49:BB87" si="89">IF(AH49=1,1,0)</f>
        <v>0</v>
      </c>
      <c r="BC49" s="4">
        <f t="shared" ref="BC49:BC87" si="90">IF(AH49=2,1,0)</f>
        <v>0</v>
      </c>
      <c r="BD49" s="4">
        <f t="shared" ref="BD49:BD87" si="91">IF(AH49=3,1,0)</f>
        <v>0</v>
      </c>
      <c r="BE49" s="4">
        <f t="shared" si="76"/>
        <v>0</v>
      </c>
      <c r="BF49" s="4" t="str">
        <f t="shared" si="77"/>
        <v>19000100</v>
      </c>
      <c r="BG49" s="4" t="str">
        <f t="shared" si="78"/>
        <v/>
      </c>
      <c r="BH49" s="4">
        <v>44</v>
      </c>
      <c r="BI49" s="4" t="s">
        <v>297</v>
      </c>
      <c r="BJ49" s="4" t="s">
        <v>262</v>
      </c>
      <c r="BK49" s="4" t="s">
        <v>292</v>
      </c>
      <c r="BL49" s="4" t="str">
        <f t="shared" si="44"/>
        <v/>
      </c>
      <c r="BM49" s="4">
        <f t="shared" ref="BM49:BM87" si="92">IF(I49="",0,1)</f>
        <v>0</v>
      </c>
      <c r="BN49" s="4">
        <f t="shared" ref="BN49:BN87" si="93">IF(L49="",0,1)</f>
        <v>0</v>
      </c>
      <c r="BO49" s="4">
        <f t="shared" ref="BO49:BO87" si="94">IF(O49="",0,1)</f>
        <v>0</v>
      </c>
      <c r="BP49" s="4">
        <f t="shared" ref="BP49:BP87" si="95">IF(Q49="",0,1)</f>
        <v>0</v>
      </c>
      <c r="BQ49" s="4">
        <f t="shared" si="83"/>
        <v>0</v>
      </c>
      <c r="BR49" s="4">
        <f t="shared" si="84"/>
        <v>0</v>
      </c>
    </row>
    <row r="50" spans="1:70" ht="16.5" customHeight="1">
      <c r="A50" s="7" t="str">
        <f t="shared" si="85"/>
        <v/>
      </c>
      <c r="B50" s="82"/>
      <c r="C50" s="184"/>
      <c r="D50" s="179"/>
      <c r="E50" s="83"/>
      <c r="F50" s="83"/>
      <c r="G50" s="83"/>
      <c r="H50" s="83"/>
      <c r="I50" s="114"/>
      <c r="J50" s="101"/>
      <c r="K50" s="142"/>
      <c r="L50" s="114"/>
      <c r="M50" s="129"/>
      <c r="N50" s="144"/>
      <c r="O50" s="114"/>
      <c r="P50" s="101"/>
      <c r="Q50" s="114"/>
      <c r="R50" s="101"/>
      <c r="S50" s="7" t="str">
        <f t="shared" si="46"/>
        <v/>
      </c>
      <c r="T50" s="119" t="str">
        <f t="shared" si="47"/>
        <v/>
      </c>
      <c r="U50" s="119" t="str">
        <f>IF(ISERROR(VLOOKUP(BG50,BH$6:$BI$88,2,0)),"",VLOOKUP(BG50,BH$6:$BI$88,2,0))</f>
        <v/>
      </c>
      <c r="V50" s="12">
        <f t="shared" si="48"/>
        <v>0</v>
      </c>
      <c r="W50" s="12">
        <f t="shared" si="49"/>
        <v>0</v>
      </c>
      <c r="X50" s="12">
        <f t="shared" si="50"/>
        <v>0</v>
      </c>
      <c r="Y50" s="12"/>
      <c r="Z50" s="4" t="str">
        <f t="shared" si="51"/>
        <v/>
      </c>
      <c r="AA50" s="4" t="str">
        <f t="shared" si="52"/>
        <v/>
      </c>
      <c r="AB50" s="6">
        <f t="shared" si="86"/>
        <v>0</v>
      </c>
      <c r="AC50" s="6" t="str">
        <f t="shared" si="87"/>
        <v/>
      </c>
      <c r="AD50" s="4">
        <f t="shared" si="53"/>
        <v>0</v>
      </c>
      <c r="AE50" s="4">
        <f t="shared" si="32"/>
        <v>0</v>
      </c>
      <c r="AF50" s="4" t="str">
        <f t="shared" si="33"/>
        <v/>
      </c>
      <c r="AG50" s="4" t="str">
        <f t="shared" si="54"/>
        <v/>
      </c>
      <c r="AH50" s="12">
        <f t="shared" si="55"/>
        <v>0</v>
      </c>
      <c r="AI50" s="12">
        <f t="shared" si="56"/>
        <v>0</v>
      </c>
      <c r="AJ50" s="4" t="str">
        <f t="shared" si="34"/>
        <v/>
      </c>
      <c r="AK50" s="4">
        <v>5</v>
      </c>
      <c r="AL50" s="4" t="str">
        <f t="shared" si="57"/>
        <v xml:space="preserve"> </v>
      </c>
      <c r="AM50" s="4" t="str">
        <f t="shared" si="58"/>
        <v xml:space="preserve">  </v>
      </c>
      <c r="AN50" s="4" t="str">
        <f t="shared" si="59"/>
        <v/>
      </c>
      <c r="AO50" s="4" t="str">
        <f t="shared" si="60"/>
        <v/>
      </c>
      <c r="AP50" s="4" t="str">
        <f t="shared" si="61"/>
        <v/>
      </c>
      <c r="AQ50" s="4" t="str">
        <f t="shared" si="62"/>
        <v/>
      </c>
      <c r="AR50" s="4" t="str">
        <f t="shared" si="88"/>
        <v/>
      </c>
      <c r="AS50" s="4" t="str">
        <f t="shared" si="64"/>
        <v/>
      </c>
      <c r="AT50" s="4" t="str">
        <f t="shared" si="65"/>
        <v/>
      </c>
      <c r="AU50" s="4" t="str">
        <f t="shared" si="66"/>
        <v/>
      </c>
      <c r="AV50" s="4" t="str">
        <f t="shared" si="67"/>
        <v/>
      </c>
      <c r="AW50" s="4">
        <f t="shared" si="68"/>
        <v>0</v>
      </c>
      <c r="AX50" s="4" t="str">
        <f t="shared" si="69"/>
        <v>999:99.99</v>
      </c>
      <c r="AY50" s="4" t="str">
        <f t="shared" si="70"/>
        <v>999:99.99</v>
      </c>
      <c r="AZ50" s="4" t="str">
        <f t="shared" si="71"/>
        <v>999:99.99</v>
      </c>
      <c r="BA50" s="4" t="str">
        <f t="shared" si="72"/>
        <v>999:99.99</v>
      </c>
      <c r="BB50" s="4">
        <f t="shared" si="89"/>
        <v>0</v>
      </c>
      <c r="BC50" s="4">
        <f t="shared" si="90"/>
        <v>0</v>
      </c>
      <c r="BD50" s="4">
        <f t="shared" si="91"/>
        <v>0</v>
      </c>
      <c r="BE50" s="4">
        <f t="shared" si="76"/>
        <v>0</v>
      </c>
      <c r="BF50" s="4" t="str">
        <f t="shared" si="77"/>
        <v>19000100</v>
      </c>
      <c r="BG50" s="4" t="str">
        <f t="shared" si="78"/>
        <v/>
      </c>
      <c r="BH50" s="4">
        <v>45</v>
      </c>
      <c r="BI50" s="4" t="s">
        <v>297</v>
      </c>
      <c r="BJ50" s="4" t="s">
        <v>262</v>
      </c>
      <c r="BK50" s="4" t="s">
        <v>292</v>
      </c>
      <c r="BL50" s="4" t="str">
        <f t="shared" si="44"/>
        <v/>
      </c>
      <c r="BM50" s="4">
        <f t="shared" si="92"/>
        <v>0</v>
      </c>
      <c r="BN50" s="4">
        <f t="shared" si="93"/>
        <v>0</v>
      </c>
      <c r="BO50" s="4">
        <f t="shared" si="94"/>
        <v>0</v>
      </c>
      <c r="BP50" s="4">
        <f t="shared" si="95"/>
        <v>0</v>
      </c>
      <c r="BQ50" s="4">
        <f t="shared" si="83"/>
        <v>0</v>
      </c>
      <c r="BR50" s="4">
        <f t="shared" si="84"/>
        <v>0</v>
      </c>
    </row>
    <row r="51" spans="1:70" ht="16.5" customHeight="1">
      <c r="A51" s="7" t="str">
        <f t="shared" si="85"/>
        <v/>
      </c>
      <c r="B51" s="82"/>
      <c r="C51" s="184"/>
      <c r="D51" s="179"/>
      <c r="E51" s="83"/>
      <c r="F51" s="83"/>
      <c r="G51" s="83"/>
      <c r="H51" s="83"/>
      <c r="I51" s="114"/>
      <c r="J51" s="101"/>
      <c r="K51" s="142"/>
      <c r="L51" s="114"/>
      <c r="M51" s="129"/>
      <c r="N51" s="144"/>
      <c r="O51" s="114"/>
      <c r="P51" s="101"/>
      <c r="Q51" s="114"/>
      <c r="R51" s="101"/>
      <c r="S51" s="7" t="str">
        <f t="shared" si="46"/>
        <v/>
      </c>
      <c r="T51" s="119" t="str">
        <f t="shared" si="47"/>
        <v/>
      </c>
      <c r="U51" s="119" t="str">
        <f>IF(ISERROR(VLOOKUP(BG51,BH$6:$BI$88,2,0)),"",VLOOKUP(BG51,BH$6:$BI$88,2,0))</f>
        <v/>
      </c>
      <c r="V51" s="12">
        <f t="shared" si="48"/>
        <v>0</v>
      </c>
      <c r="W51" s="12">
        <f t="shared" si="49"/>
        <v>0</v>
      </c>
      <c r="X51" s="12">
        <f t="shared" si="50"/>
        <v>0</v>
      </c>
      <c r="Y51" s="12"/>
      <c r="Z51" s="4" t="str">
        <f t="shared" si="51"/>
        <v/>
      </c>
      <c r="AA51" s="4" t="str">
        <f t="shared" si="52"/>
        <v/>
      </c>
      <c r="AB51" s="6">
        <f t="shared" si="86"/>
        <v>0</v>
      </c>
      <c r="AC51" s="6" t="str">
        <f t="shared" si="87"/>
        <v/>
      </c>
      <c r="AD51" s="4">
        <f t="shared" si="53"/>
        <v>0</v>
      </c>
      <c r="AE51" s="4">
        <f t="shared" si="32"/>
        <v>0</v>
      </c>
      <c r="AF51" s="4" t="str">
        <f t="shared" si="33"/>
        <v/>
      </c>
      <c r="AG51" s="4" t="str">
        <f t="shared" si="54"/>
        <v/>
      </c>
      <c r="AH51" s="12">
        <f t="shared" si="55"/>
        <v>0</v>
      </c>
      <c r="AI51" s="12">
        <f t="shared" si="56"/>
        <v>0</v>
      </c>
      <c r="AJ51" s="4" t="str">
        <f t="shared" si="34"/>
        <v/>
      </c>
      <c r="AK51" s="4">
        <v>5</v>
      </c>
      <c r="AL51" s="4" t="str">
        <f t="shared" si="57"/>
        <v xml:space="preserve"> </v>
      </c>
      <c r="AM51" s="4" t="str">
        <f t="shared" si="58"/>
        <v xml:space="preserve">  </v>
      </c>
      <c r="AN51" s="4" t="str">
        <f t="shared" si="59"/>
        <v/>
      </c>
      <c r="AO51" s="4" t="str">
        <f t="shared" si="60"/>
        <v/>
      </c>
      <c r="AP51" s="4" t="str">
        <f t="shared" si="61"/>
        <v/>
      </c>
      <c r="AQ51" s="4" t="str">
        <f t="shared" si="62"/>
        <v/>
      </c>
      <c r="AR51" s="4" t="str">
        <f t="shared" si="88"/>
        <v/>
      </c>
      <c r="AS51" s="4" t="str">
        <f t="shared" si="64"/>
        <v/>
      </c>
      <c r="AT51" s="4" t="str">
        <f t="shared" si="65"/>
        <v/>
      </c>
      <c r="AU51" s="4" t="str">
        <f t="shared" si="66"/>
        <v/>
      </c>
      <c r="AV51" s="4" t="str">
        <f t="shared" si="67"/>
        <v/>
      </c>
      <c r="AW51" s="4">
        <f t="shared" si="68"/>
        <v>0</v>
      </c>
      <c r="AX51" s="4" t="str">
        <f t="shared" si="69"/>
        <v>999:99.99</v>
      </c>
      <c r="AY51" s="4" t="str">
        <f t="shared" si="70"/>
        <v>999:99.99</v>
      </c>
      <c r="AZ51" s="4" t="str">
        <f t="shared" si="71"/>
        <v>999:99.99</v>
      </c>
      <c r="BA51" s="4" t="str">
        <f t="shared" si="72"/>
        <v>999:99.99</v>
      </c>
      <c r="BB51" s="4">
        <f t="shared" si="89"/>
        <v>0</v>
      </c>
      <c r="BC51" s="4">
        <f t="shared" si="90"/>
        <v>0</v>
      </c>
      <c r="BD51" s="4">
        <f t="shared" si="91"/>
        <v>0</v>
      </c>
      <c r="BE51" s="4">
        <f t="shared" si="76"/>
        <v>0</v>
      </c>
      <c r="BF51" s="4" t="str">
        <f t="shared" si="77"/>
        <v>19000100</v>
      </c>
      <c r="BG51" s="4" t="str">
        <f t="shared" si="78"/>
        <v/>
      </c>
      <c r="BH51" s="4">
        <v>46</v>
      </c>
      <c r="BI51" s="4" t="s">
        <v>297</v>
      </c>
      <c r="BJ51" s="4" t="s">
        <v>262</v>
      </c>
      <c r="BK51" s="4" t="s">
        <v>292</v>
      </c>
      <c r="BL51" s="4" t="str">
        <f t="shared" si="44"/>
        <v/>
      </c>
      <c r="BM51" s="4">
        <f t="shared" si="92"/>
        <v>0</v>
      </c>
      <c r="BN51" s="4">
        <f t="shared" si="93"/>
        <v>0</v>
      </c>
      <c r="BO51" s="4">
        <f t="shared" si="94"/>
        <v>0</v>
      </c>
      <c r="BP51" s="4">
        <f t="shared" si="95"/>
        <v>0</v>
      </c>
      <c r="BQ51" s="4">
        <f t="shared" si="83"/>
        <v>0</v>
      </c>
      <c r="BR51" s="4">
        <f t="shared" si="84"/>
        <v>0</v>
      </c>
    </row>
    <row r="52" spans="1:70" ht="16.5" customHeight="1">
      <c r="A52" s="7" t="str">
        <f t="shared" si="85"/>
        <v/>
      </c>
      <c r="B52" s="82"/>
      <c r="C52" s="184"/>
      <c r="D52" s="179"/>
      <c r="E52" s="83"/>
      <c r="F52" s="83"/>
      <c r="G52" s="83"/>
      <c r="H52" s="83"/>
      <c r="I52" s="114"/>
      <c r="J52" s="101"/>
      <c r="K52" s="142"/>
      <c r="L52" s="114"/>
      <c r="M52" s="129"/>
      <c r="N52" s="144"/>
      <c r="O52" s="114"/>
      <c r="P52" s="101"/>
      <c r="Q52" s="114"/>
      <c r="R52" s="101"/>
      <c r="S52" s="7" t="str">
        <f t="shared" si="46"/>
        <v/>
      </c>
      <c r="T52" s="119" t="str">
        <f t="shared" si="47"/>
        <v/>
      </c>
      <c r="U52" s="119" t="str">
        <f>IF(ISERROR(VLOOKUP(BG52,BH$6:$BI$88,2,0)),"",VLOOKUP(BG52,BH$6:$BI$88,2,0))</f>
        <v/>
      </c>
      <c r="V52" s="12">
        <f t="shared" si="48"/>
        <v>0</v>
      </c>
      <c r="W52" s="12">
        <f t="shared" si="49"/>
        <v>0</v>
      </c>
      <c r="X52" s="12">
        <f t="shared" si="50"/>
        <v>0</v>
      </c>
      <c r="Y52" s="12"/>
      <c r="Z52" s="4" t="str">
        <f t="shared" si="51"/>
        <v/>
      </c>
      <c r="AA52" s="4" t="str">
        <f t="shared" si="52"/>
        <v/>
      </c>
      <c r="AB52" s="6">
        <f t="shared" si="86"/>
        <v>0</v>
      </c>
      <c r="AC52" s="6" t="str">
        <f t="shared" si="87"/>
        <v/>
      </c>
      <c r="AD52" s="4">
        <f t="shared" si="53"/>
        <v>0</v>
      </c>
      <c r="AE52" s="4">
        <f t="shared" si="32"/>
        <v>0</v>
      </c>
      <c r="AF52" s="4" t="str">
        <f t="shared" si="33"/>
        <v/>
      </c>
      <c r="AG52" s="4" t="str">
        <f t="shared" si="54"/>
        <v/>
      </c>
      <c r="AH52" s="12">
        <f t="shared" si="55"/>
        <v>0</v>
      </c>
      <c r="AI52" s="12">
        <f t="shared" si="56"/>
        <v>0</v>
      </c>
      <c r="AJ52" s="4" t="str">
        <f t="shared" si="34"/>
        <v/>
      </c>
      <c r="AK52" s="4">
        <v>5</v>
      </c>
      <c r="AL52" s="4" t="str">
        <f t="shared" si="57"/>
        <v xml:space="preserve"> </v>
      </c>
      <c r="AM52" s="4" t="str">
        <f t="shared" si="58"/>
        <v xml:space="preserve">  </v>
      </c>
      <c r="AN52" s="4" t="str">
        <f t="shared" si="59"/>
        <v/>
      </c>
      <c r="AO52" s="4" t="str">
        <f t="shared" si="60"/>
        <v/>
      </c>
      <c r="AP52" s="4" t="str">
        <f t="shared" si="61"/>
        <v/>
      </c>
      <c r="AQ52" s="4" t="str">
        <f t="shared" si="62"/>
        <v/>
      </c>
      <c r="AR52" s="4" t="str">
        <f t="shared" si="88"/>
        <v/>
      </c>
      <c r="AS52" s="4" t="str">
        <f t="shared" si="64"/>
        <v/>
      </c>
      <c r="AT52" s="4" t="str">
        <f t="shared" si="65"/>
        <v/>
      </c>
      <c r="AU52" s="4" t="str">
        <f t="shared" si="66"/>
        <v/>
      </c>
      <c r="AV52" s="4" t="str">
        <f t="shared" si="67"/>
        <v/>
      </c>
      <c r="AW52" s="4">
        <f t="shared" si="68"/>
        <v>0</v>
      </c>
      <c r="AX52" s="4" t="str">
        <f t="shared" si="69"/>
        <v>999:99.99</v>
      </c>
      <c r="AY52" s="4" t="str">
        <f t="shared" si="70"/>
        <v>999:99.99</v>
      </c>
      <c r="AZ52" s="4" t="str">
        <f t="shared" si="71"/>
        <v>999:99.99</v>
      </c>
      <c r="BA52" s="4" t="str">
        <f t="shared" si="72"/>
        <v>999:99.99</v>
      </c>
      <c r="BB52" s="4">
        <f t="shared" si="89"/>
        <v>0</v>
      </c>
      <c r="BC52" s="4">
        <f t="shared" si="90"/>
        <v>0</v>
      </c>
      <c r="BD52" s="4">
        <f t="shared" si="91"/>
        <v>0</v>
      </c>
      <c r="BE52" s="4">
        <f t="shared" si="76"/>
        <v>0</v>
      </c>
      <c r="BF52" s="4" t="str">
        <f t="shared" si="77"/>
        <v>19000100</v>
      </c>
      <c r="BG52" s="4" t="str">
        <f t="shared" si="78"/>
        <v/>
      </c>
      <c r="BH52" s="4">
        <v>47</v>
      </c>
      <c r="BI52" s="4" t="s">
        <v>297</v>
      </c>
      <c r="BJ52" s="4" t="s">
        <v>262</v>
      </c>
      <c r="BK52" s="4" t="s">
        <v>292</v>
      </c>
      <c r="BL52" s="4" t="str">
        <f t="shared" si="44"/>
        <v/>
      </c>
      <c r="BM52" s="4">
        <f t="shared" si="92"/>
        <v>0</v>
      </c>
      <c r="BN52" s="4">
        <f t="shared" si="93"/>
        <v>0</v>
      </c>
      <c r="BO52" s="4">
        <f t="shared" si="94"/>
        <v>0</v>
      </c>
      <c r="BP52" s="4">
        <f t="shared" si="95"/>
        <v>0</v>
      </c>
      <c r="BQ52" s="4">
        <f t="shared" si="83"/>
        <v>0</v>
      </c>
      <c r="BR52" s="4">
        <f t="shared" si="84"/>
        <v>0</v>
      </c>
    </row>
    <row r="53" spans="1:70" ht="16.5" customHeight="1">
      <c r="A53" s="7" t="str">
        <f t="shared" si="85"/>
        <v/>
      </c>
      <c r="B53" s="82"/>
      <c r="C53" s="184"/>
      <c r="D53" s="179"/>
      <c r="E53" s="83"/>
      <c r="F53" s="83"/>
      <c r="G53" s="83"/>
      <c r="H53" s="83"/>
      <c r="I53" s="114"/>
      <c r="J53" s="101"/>
      <c r="K53" s="142"/>
      <c r="L53" s="114"/>
      <c r="M53" s="129"/>
      <c r="N53" s="144"/>
      <c r="O53" s="114"/>
      <c r="P53" s="101"/>
      <c r="Q53" s="114"/>
      <c r="R53" s="101"/>
      <c r="S53" s="7" t="str">
        <f t="shared" si="46"/>
        <v/>
      </c>
      <c r="T53" s="119" t="str">
        <f t="shared" si="47"/>
        <v/>
      </c>
      <c r="U53" s="119" t="str">
        <f>IF(ISERROR(VLOOKUP(BG53,BH$6:$BI$88,2,0)),"",VLOOKUP(BG53,BH$6:$BI$88,2,0))</f>
        <v/>
      </c>
      <c r="V53" s="12">
        <f t="shared" si="48"/>
        <v>0</v>
      </c>
      <c r="W53" s="12">
        <f t="shared" si="49"/>
        <v>0</v>
      </c>
      <c r="X53" s="12">
        <f t="shared" si="50"/>
        <v>0</v>
      </c>
      <c r="Y53" s="12"/>
      <c r="Z53" s="4" t="str">
        <f t="shared" si="51"/>
        <v/>
      </c>
      <c r="AA53" s="4" t="str">
        <f t="shared" si="52"/>
        <v/>
      </c>
      <c r="AB53" s="6">
        <f t="shared" si="86"/>
        <v>0</v>
      </c>
      <c r="AC53" s="6" t="str">
        <f t="shared" si="87"/>
        <v/>
      </c>
      <c r="AD53" s="4">
        <f t="shared" si="53"/>
        <v>0</v>
      </c>
      <c r="AE53" s="4">
        <f t="shared" si="32"/>
        <v>0</v>
      </c>
      <c r="AF53" s="4" t="str">
        <f t="shared" si="33"/>
        <v/>
      </c>
      <c r="AG53" s="4" t="str">
        <f t="shared" si="54"/>
        <v/>
      </c>
      <c r="AH53" s="12">
        <f t="shared" si="55"/>
        <v>0</v>
      </c>
      <c r="AI53" s="12">
        <f t="shared" si="56"/>
        <v>0</v>
      </c>
      <c r="AJ53" s="4" t="str">
        <f t="shared" si="34"/>
        <v/>
      </c>
      <c r="AK53" s="4">
        <v>5</v>
      </c>
      <c r="AL53" s="4" t="str">
        <f t="shared" si="57"/>
        <v xml:space="preserve"> </v>
      </c>
      <c r="AM53" s="4" t="str">
        <f t="shared" si="58"/>
        <v xml:space="preserve">  </v>
      </c>
      <c r="AN53" s="4" t="str">
        <f t="shared" si="59"/>
        <v/>
      </c>
      <c r="AO53" s="4" t="str">
        <f t="shared" si="60"/>
        <v/>
      </c>
      <c r="AP53" s="4" t="str">
        <f t="shared" si="61"/>
        <v/>
      </c>
      <c r="AQ53" s="4" t="str">
        <f t="shared" si="62"/>
        <v/>
      </c>
      <c r="AR53" s="4" t="str">
        <f t="shared" si="88"/>
        <v/>
      </c>
      <c r="AS53" s="4" t="str">
        <f t="shared" si="64"/>
        <v/>
      </c>
      <c r="AT53" s="4" t="str">
        <f t="shared" si="65"/>
        <v/>
      </c>
      <c r="AU53" s="4" t="str">
        <f t="shared" si="66"/>
        <v/>
      </c>
      <c r="AV53" s="4" t="str">
        <f t="shared" si="67"/>
        <v/>
      </c>
      <c r="AW53" s="4">
        <f t="shared" si="68"/>
        <v>0</v>
      </c>
      <c r="AX53" s="4" t="str">
        <f t="shared" si="69"/>
        <v>999:99.99</v>
      </c>
      <c r="AY53" s="4" t="str">
        <f t="shared" si="70"/>
        <v>999:99.99</v>
      </c>
      <c r="AZ53" s="4" t="str">
        <f t="shared" si="71"/>
        <v>999:99.99</v>
      </c>
      <c r="BA53" s="4" t="str">
        <f t="shared" si="72"/>
        <v>999:99.99</v>
      </c>
      <c r="BB53" s="4">
        <f t="shared" si="89"/>
        <v>0</v>
      </c>
      <c r="BC53" s="4">
        <f t="shared" si="90"/>
        <v>0</v>
      </c>
      <c r="BD53" s="4">
        <f t="shared" si="91"/>
        <v>0</v>
      </c>
      <c r="BE53" s="4">
        <f t="shared" si="76"/>
        <v>0</v>
      </c>
      <c r="BF53" s="4" t="str">
        <f t="shared" si="77"/>
        <v>19000100</v>
      </c>
      <c r="BG53" s="4" t="str">
        <f t="shared" si="78"/>
        <v/>
      </c>
      <c r="BH53" s="4">
        <v>48</v>
      </c>
      <c r="BI53" s="4" t="s">
        <v>297</v>
      </c>
      <c r="BJ53" s="4" t="s">
        <v>262</v>
      </c>
      <c r="BK53" s="4" t="s">
        <v>292</v>
      </c>
      <c r="BL53" s="4" t="str">
        <f t="shared" si="44"/>
        <v/>
      </c>
      <c r="BM53" s="4">
        <f t="shared" si="92"/>
        <v>0</v>
      </c>
      <c r="BN53" s="4">
        <f t="shared" si="93"/>
        <v>0</v>
      </c>
      <c r="BO53" s="4">
        <f t="shared" si="94"/>
        <v>0</v>
      </c>
      <c r="BP53" s="4">
        <f t="shared" si="95"/>
        <v>0</v>
      </c>
      <c r="BQ53" s="4">
        <f t="shared" si="83"/>
        <v>0</v>
      </c>
      <c r="BR53" s="4">
        <f t="shared" si="84"/>
        <v>0</v>
      </c>
    </row>
    <row r="54" spans="1:70" ht="16.5" customHeight="1">
      <c r="A54" s="7" t="str">
        <f t="shared" si="85"/>
        <v/>
      </c>
      <c r="B54" s="82"/>
      <c r="C54" s="184"/>
      <c r="D54" s="179"/>
      <c r="E54" s="83"/>
      <c r="F54" s="83"/>
      <c r="G54" s="83"/>
      <c r="H54" s="83"/>
      <c r="I54" s="114"/>
      <c r="J54" s="101"/>
      <c r="K54" s="142"/>
      <c r="L54" s="114"/>
      <c r="M54" s="129"/>
      <c r="N54" s="144"/>
      <c r="O54" s="114"/>
      <c r="P54" s="101"/>
      <c r="Q54" s="114"/>
      <c r="R54" s="101"/>
      <c r="S54" s="7" t="str">
        <f t="shared" si="46"/>
        <v/>
      </c>
      <c r="T54" s="119" t="str">
        <f t="shared" si="47"/>
        <v/>
      </c>
      <c r="U54" s="119" t="str">
        <f>IF(ISERROR(VLOOKUP(BG54,BH$6:$BI$88,2,0)),"",VLOOKUP(BG54,BH$6:$BI$88,2,0))</f>
        <v/>
      </c>
      <c r="V54" s="12">
        <f t="shared" si="48"/>
        <v>0</v>
      </c>
      <c r="W54" s="12">
        <f t="shared" si="49"/>
        <v>0</v>
      </c>
      <c r="X54" s="12">
        <f t="shared" si="50"/>
        <v>0</v>
      </c>
      <c r="Y54" s="12"/>
      <c r="Z54" s="4" t="str">
        <f t="shared" si="51"/>
        <v/>
      </c>
      <c r="AA54" s="4" t="str">
        <f t="shared" si="52"/>
        <v/>
      </c>
      <c r="AB54" s="6">
        <f t="shared" si="86"/>
        <v>0</v>
      </c>
      <c r="AC54" s="6" t="str">
        <f t="shared" si="87"/>
        <v/>
      </c>
      <c r="AD54" s="4">
        <f t="shared" si="53"/>
        <v>0</v>
      </c>
      <c r="AE54" s="4">
        <f t="shared" si="32"/>
        <v>0</v>
      </c>
      <c r="AF54" s="4" t="str">
        <f t="shared" si="33"/>
        <v/>
      </c>
      <c r="AG54" s="4" t="str">
        <f t="shared" si="54"/>
        <v/>
      </c>
      <c r="AH54" s="12">
        <f t="shared" si="55"/>
        <v>0</v>
      </c>
      <c r="AI54" s="12">
        <f t="shared" si="56"/>
        <v>0</v>
      </c>
      <c r="AJ54" s="4" t="str">
        <f t="shared" si="34"/>
        <v/>
      </c>
      <c r="AK54" s="4">
        <v>5</v>
      </c>
      <c r="AL54" s="4" t="str">
        <f t="shared" si="57"/>
        <v xml:space="preserve"> </v>
      </c>
      <c r="AM54" s="4" t="str">
        <f t="shared" si="58"/>
        <v xml:space="preserve">  </v>
      </c>
      <c r="AN54" s="4" t="str">
        <f t="shared" si="59"/>
        <v/>
      </c>
      <c r="AO54" s="4" t="str">
        <f t="shared" si="60"/>
        <v/>
      </c>
      <c r="AP54" s="4" t="str">
        <f t="shared" si="61"/>
        <v/>
      </c>
      <c r="AQ54" s="4" t="str">
        <f t="shared" si="62"/>
        <v/>
      </c>
      <c r="AR54" s="4" t="str">
        <f t="shared" si="88"/>
        <v/>
      </c>
      <c r="AS54" s="4" t="str">
        <f t="shared" si="64"/>
        <v/>
      </c>
      <c r="AT54" s="4" t="str">
        <f t="shared" si="65"/>
        <v/>
      </c>
      <c r="AU54" s="4" t="str">
        <f t="shared" si="66"/>
        <v/>
      </c>
      <c r="AV54" s="4" t="str">
        <f t="shared" si="67"/>
        <v/>
      </c>
      <c r="AW54" s="4">
        <f t="shared" si="68"/>
        <v>0</v>
      </c>
      <c r="AX54" s="4" t="str">
        <f t="shared" si="69"/>
        <v>999:99.99</v>
      </c>
      <c r="AY54" s="4" t="str">
        <f t="shared" si="70"/>
        <v>999:99.99</v>
      </c>
      <c r="AZ54" s="4" t="str">
        <f t="shared" si="71"/>
        <v>999:99.99</v>
      </c>
      <c r="BA54" s="4" t="str">
        <f t="shared" si="72"/>
        <v>999:99.99</v>
      </c>
      <c r="BB54" s="4">
        <f t="shared" si="89"/>
        <v>0</v>
      </c>
      <c r="BC54" s="4">
        <f t="shared" si="90"/>
        <v>0</v>
      </c>
      <c r="BD54" s="4">
        <f t="shared" si="91"/>
        <v>0</v>
      </c>
      <c r="BE54" s="4">
        <f t="shared" si="76"/>
        <v>0</v>
      </c>
      <c r="BF54" s="4" t="str">
        <f t="shared" si="77"/>
        <v>19000100</v>
      </c>
      <c r="BG54" s="4" t="str">
        <f t="shared" si="78"/>
        <v/>
      </c>
      <c r="BH54" s="4">
        <v>49</v>
      </c>
      <c r="BI54" s="4" t="s">
        <v>297</v>
      </c>
      <c r="BJ54" s="4" t="s">
        <v>262</v>
      </c>
      <c r="BK54" s="4" t="s">
        <v>292</v>
      </c>
      <c r="BL54" s="4" t="str">
        <f t="shared" si="44"/>
        <v/>
      </c>
      <c r="BM54" s="4">
        <f t="shared" si="92"/>
        <v>0</v>
      </c>
      <c r="BN54" s="4">
        <f t="shared" si="93"/>
        <v>0</v>
      </c>
      <c r="BO54" s="4">
        <f t="shared" si="94"/>
        <v>0</v>
      </c>
      <c r="BP54" s="4">
        <f t="shared" si="95"/>
        <v>0</v>
      </c>
      <c r="BQ54" s="4">
        <f t="shared" si="83"/>
        <v>0</v>
      </c>
      <c r="BR54" s="4">
        <f t="shared" si="84"/>
        <v>0</v>
      </c>
    </row>
    <row r="55" spans="1:70" ht="16.5" customHeight="1">
      <c r="A55" s="7" t="str">
        <f t="shared" si="85"/>
        <v/>
      </c>
      <c r="B55" s="82"/>
      <c r="C55" s="184"/>
      <c r="D55" s="179"/>
      <c r="E55" s="83"/>
      <c r="F55" s="83"/>
      <c r="G55" s="83"/>
      <c r="H55" s="83"/>
      <c r="I55" s="114"/>
      <c r="J55" s="101"/>
      <c r="K55" s="142"/>
      <c r="L55" s="114"/>
      <c r="M55" s="129"/>
      <c r="N55" s="144"/>
      <c r="O55" s="114"/>
      <c r="P55" s="101"/>
      <c r="Q55" s="114"/>
      <c r="R55" s="101"/>
      <c r="S55" s="7" t="str">
        <f t="shared" si="46"/>
        <v/>
      </c>
      <c r="T55" s="119" t="str">
        <f t="shared" si="47"/>
        <v/>
      </c>
      <c r="U55" s="119" t="str">
        <f>IF(ISERROR(VLOOKUP(BG55,BH$6:$BI$88,2,0)),"",VLOOKUP(BG55,BH$6:$BI$88,2,0))</f>
        <v/>
      </c>
      <c r="V55" s="12">
        <f t="shared" si="48"/>
        <v>0</v>
      </c>
      <c r="W55" s="12">
        <f t="shared" si="49"/>
        <v>0</v>
      </c>
      <c r="X55" s="12">
        <f t="shared" si="50"/>
        <v>0</v>
      </c>
      <c r="Y55" s="12"/>
      <c r="Z55" s="4" t="str">
        <f t="shared" si="51"/>
        <v/>
      </c>
      <c r="AA55" s="4" t="str">
        <f t="shared" si="52"/>
        <v/>
      </c>
      <c r="AB55" s="6">
        <f t="shared" si="86"/>
        <v>0</v>
      </c>
      <c r="AC55" s="6" t="str">
        <f t="shared" si="87"/>
        <v/>
      </c>
      <c r="AD55" s="4">
        <f t="shared" si="53"/>
        <v>0</v>
      </c>
      <c r="AE55" s="4">
        <f t="shared" si="32"/>
        <v>0</v>
      </c>
      <c r="AF55" s="4" t="str">
        <f t="shared" si="33"/>
        <v/>
      </c>
      <c r="AG55" s="4" t="str">
        <f t="shared" si="54"/>
        <v/>
      </c>
      <c r="AH55" s="12">
        <f t="shared" si="55"/>
        <v>0</v>
      </c>
      <c r="AI55" s="12">
        <f t="shared" si="56"/>
        <v>0</v>
      </c>
      <c r="AJ55" s="4" t="str">
        <f t="shared" si="34"/>
        <v/>
      </c>
      <c r="AK55" s="4">
        <v>5</v>
      </c>
      <c r="AL55" s="4" t="str">
        <f t="shared" si="57"/>
        <v xml:space="preserve"> </v>
      </c>
      <c r="AM55" s="4" t="str">
        <f t="shared" si="58"/>
        <v xml:space="preserve">  </v>
      </c>
      <c r="AN55" s="4" t="str">
        <f t="shared" si="59"/>
        <v/>
      </c>
      <c r="AO55" s="4" t="str">
        <f t="shared" si="60"/>
        <v/>
      </c>
      <c r="AP55" s="4" t="str">
        <f t="shared" si="61"/>
        <v/>
      </c>
      <c r="AQ55" s="4" t="str">
        <f t="shared" si="62"/>
        <v/>
      </c>
      <c r="AR55" s="4" t="str">
        <f t="shared" si="88"/>
        <v/>
      </c>
      <c r="AS55" s="4" t="str">
        <f t="shared" si="64"/>
        <v/>
      </c>
      <c r="AT55" s="4" t="str">
        <f t="shared" si="65"/>
        <v/>
      </c>
      <c r="AU55" s="4" t="str">
        <f t="shared" si="66"/>
        <v/>
      </c>
      <c r="AV55" s="4" t="str">
        <f t="shared" si="67"/>
        <v/>
      </c>
      <c r="AW55" s="4">
        <f t="shared" si="68"/>
        <v>0</v>
      </c>
      <c r="AX55" s="4" t="str">
        <f t="shared" si="69"/>
        <v>999:99.99</v>
      </c>
      <c r="AY55" s="4" t="str">
        <f t="shared" si="70"/>
        <v>999:99.99</v>
      </c>
      <c r="AZ55" s="4" t="str">
        <f t="shared" si="71"/>
        <v>999:99.99</v>
      </c>
      <c r="BA55" s="4" t="str">
        <f t="shared" si="72"/>
        <v>999:99.99</v>
      </c>
      <c r="BB55" s="4">
        <f t="shared" si="89"/>
        <v>0</v>
      </c>
      <c r="BC55" s="4">
        <f t="shared" si="90"/>
        <v>0</v>
      </c>
      <c r="BD55" s="4">
        <f t="shared" si="91"/>
        <v>0</v>
      </c>
      <c r="BE55" s="4">
        <f t="shared" si="76"/>
        <v>0</v>
      </c>
      <c r="BF55" s="4" t="str">
        <f t="shared" si="77"/>
        <v>19000100</v>
      </c>
      <c r="BG55" s="4" t="str">
        <f t="shared" si="78"/>
        <v/>
      </c>
      <c r="BH55" s="4">
        <v>50</v>
      </c>
      <c r="BI55" s="4" t="s">
        <v>297</v>
      </c>
      <c r="BJ55" s="4" t="s">
        <v>262</v>
      </c>
      <c r="BK55" s="4" t="s">
        <v>292</v>
      </c>
      <c r="BL55" s="4" t="str">
        <f t="shared" si="44"/>
        <v/>
      </c>
      <c r="BM55" s="4">
        <f t="shared" si="92"/>
        <v>0</v>
      </c>
      <c r="BN55" s="4">
        <f t="shared" si="93"/>
        <v>0</v>
      </c>
      <c r="BO55" s="4">
        <f t="shared" si="94"/>
        <v>0</v>
      </c>
      <c r="BP55" s="4">
        <f t="shared" si="95"/>
        <v>0</v>
      </c>
      <c r="BQ55" s="4">
        <f t="shared" si="83"/>
        <v>0</v>
      </c>
      <c r="BR55" s="4">
        <f t="shared" si="84"/>
        <v>0</v>
      </c>
    </row>
    <row r="56" spans="1:70" ht="16.5" customHeight="1">
      <c r="A56" s="7" t="str">
        <f t="shared" si="85"/>
        <v/>
      </c>
      <c r="B56" s="82"/>
      <c r="C56" s="184"/>
      <c r="D56" s="179"/>
      <c r="E56" s="83"/>
      <c r="F56" s="83"/>
      <c r="G56" s="83"/>
      <c r="H56" s="83"/>
      <c r="I56" s="114"/>
      <c r="J56" s="101"/>
      <c r="K56" s="142"/>
      <c r="L56" s="114"/>
      <c r="M56" s="129"/>
      <c r="N56" s="144"/>
      <c r="O56" s="114"/>
      <c r="P56" s="101"/>
      <c r="Q56" s="114"/>
      <c r="R56" s="101"/>
      <c r="S56" s="7" t="str">
        <f t="shared" si="46"/>
        <v/>
      </c>
      <c r="T56" s="119" t="str">
        <f t="shared" si="47"/>
        <v/>
      </c>
      <c r="U56" s="119" t="str">
        <f>IF(ISERROR(VLOOKUP(BG56,BH$6:$BI$88,2,0)),"",VLOOKUP(BG56,BH$6:$BI$88,2,0))</f>
        <v/>
      </c>
      <c r="V56" s="12">
        <f t="shared" si="48"/>
        <v>0</v>
      </c>
      <c r="W56" s="12">
        <f t="shared" si="49"/>
        <v>0</v>
      </c>
      <c r="X56" s="12">
        <f t="shared" si="50"/>
        <v>0</v>
      </c>
      <c r="Y56" s="12"/>
      <c r="Z56" s="4" t="str">
        <f t="shared" si="51"/>
        <v/>
      </c>
      <c r="AA56" s="4" t="str">
        <f t="shared" si="52"/>
        <v/>
      </c>
      <c r="AB56" s="6">
        <f t="shared" si="86"/>
        <v>0</v>
      </c>
      <c r="AC56" s="6" t="str">
        <f t="shared" si="87"/>
        <v/>
      </c>
      <c r="AD56" s="4">
        <f t="shared" si="53"/>
        <v>0</v>
      </c>
      <c r="AE56" s="4">
        <f t="shared" si="32"/>
        <v>0</v>
      </c>
      <c r="AF56" s="4" t="str">
        <f t="shared" si="33"/>
        <v/>
      </c>
      <c r="AG56" s="4" t="str">
        <f t="shared" si="54"/>
        <v/>
      </c>
      <c r="AH56" s="12">
        <f t="shared" si="55"/>
        <v>0</v>
      </c>
      <c r="AI56" s="12">
        <f t="shared" si="56"/>
        <v>0</v>
      </c>
      <c r="AJ56" s="4" t="str">
        <f t="shared" si="34"/>
        <v/>
      </c>
      <c r="AK56" s="4">
        <v>5</v>
      </c>
      <c r="AL56" s="4" t="str">
        <f t="shared" si="57"/>
        <v xml:space="preserve"> </v>
      </c>
      <c r="AM56" s="4" t="str">
        <f t="shared" si="58"/>
        <v xml:space="preserve">  </v>
      </c>
      <c r="AN56" s="4" t="str">
        <f t="shared" si="59"/>
        <v/>
      </c>
      <c r="AO56" s="4" t="str">
        <f t="shared" si="60"/>
        <v/>
      </c>
      <c r="AP56" s="4" t="str">
        <f t="shared" si="61"/>
        <v/>
      </c>
      <c r="AQ56" s="4" t="str">
        <f t="shared" si="62"/>
        <v/>
      </c>
      <c r="AR56" s="4" t="str">
        <f t="shared" si="88"/>
        <v/>
      </c>
      <c r="AS56" s="4" t="str">
        <f t="shared" si="64"/>
        <v/>
      </c>
      <c r="AT56" s="4" t="str">
        <f t="shared" si="65"/>
        <v/>
      </c>
      <c r="AU56" s="4" t="str">
        <f t="shared" si="66"/>
        <v/>
      </c>
      <c r="AV56" s="4" t="str">
        <f t="shared" si="67"/>
        <v/>
      </c>
      <c r="AW56" s="4">
        <f t="shared" si="68"/>
        <v>0</v>
      </c>
      <c r="AX56" s="4" t="str">
        <f t="shared" si="69"/>
        <v>999:99.99</v>
      </c>
      <c r="AY56" s="4" t="str">
        <f t="shared" si="70"/>
        <v>999:99.99</v>
      </c>
      <c r="AZ56" s="4" t="str">
        <f t="shared" si="71"/>
        <v>999:99.99</v>
      </c>
      <c r="BA56" s="4" t="str">
        <f t="shared" si="72"/>
        <v>999:99.99</v>
      </c>
      <c r="BB56" s="4">
        <f t="shared" si="89"/>
        <v>0</v>
      </c>
      <c r="BC56" s="4">
        <f t="shared" si="90"/>
        <v>0</v>
      </c>
      <c r="BD56" s="4">
        <f t="shared" si="91"/>
        <v>0</v>
      </c>
      <c r="BE56" s="4">
        <f t="shared" si="76"/>
        <v>0</v>
      </c>
      <c r="BF56" s="4" t="str">
        <f t="shared" si="77"/>
        <v>19000100</v>
      </c>
      <c r="BG56" s="4" t="str">
        <f t="shared" si="78"/>
        <v/>
      </c>
      <c r="BH56" s="4">
        <v>51</v>
      </c>
      <c r="BI56" s="4" t="s">
        <v>297</v>
      </c>
      <c r="BJ56" s="4" t="s">
        <v>262</v>
      </c>
      <c r="BK56" s="4" t="s">
        <v>292</v>
      </c>
      <c r="BL56" s="4" t="str">
        <f t="shared" si="44"/>
        <v/>
      </c>
      <c r="BM56" s="4">
        <f t="shared" si="92"/>
        <v>0</v>
      </c>
      <c r="BN56" s="4">
        <f t="shared" si="93"/>
        <v>0</v>
      </c>
      <c r="BO56" s="4">
        <f t="shared" si="94"/>
        <v>0</v>
      </c>
      <c r="BP56" s="4">
        <f t="shared" si="95"/>
        <v>0</v>
      </c>
      <c r="BQ56" s="4">
        <f t="shared" si="83"/>
        <v>0</v>
      </c>
      <c r="BR56" s="4">
        <f t="shared" si="84"/>
        <v>0</v>
      </c>
    </row>
    <row r="57" spans="1:70" ht="16.5" customHeight="1">
      <c r="A57" s="7" t="str">
        <f t="shared" si="85"/>
        <v/>
      </c>
      <c r="B57" s="82"/>
      <c r="C57" s="184"/>
      <c r="D57" s="179"/>
      <c r="E57" s="83"/>
      <c r="F57" s="83"/>
      <c r="G57" s="83"/>
      <c r="H57" s="83"/>
      <c r="I57" s="114"/>
      <c r="J57" s="101"/>
      <c r="K57" s="142"/>
      <c r="L57" s="114"/>
      <c r="M57" s="129"/>
      <c r="N57" s="144"/>
      <c r="O57" s="114"/>
      <c r="P57" s="101"/>
      <c r="Q57" s="114"/>
      <c r="R57" s="101"/>
      <c r="S57" s="7" t="str">
        <f t="shared" si="46"/>
        <v/>
      </c>
      <c r="T57" s="119" t="str">
        <f t="shared" si="47"/>
        <v/>
      </c>
      <c r="U57" s="119" t="str">
        <f>IF(ISERROR(VLOOKUP(BG57,BH$6:$BI$88,2,0)),"",VLOOKUP(BG57,BH$6:$BI$88,2,0))</f>
        <v/>
      </c>
      <c r="V57" s="12">
        <f t="shared" si="48"/>
        <v>0</v>
      </c>
      <c r="W57" s="12">
        <f t="shared" si="49"/>
        <v>0</v>
      </c>
      <c r="X57" s="12">
        <f t="shared" si="50"/>
        <v>0</v>
      </c>
      <c r="Y57" s="12"/>
      <c r="Z57" s="4" t="str">
        <f t="shared" si="51"/>
        <v/>
      </c>
      <c r="AA57" s="4" t="str">
        <f t="shared" si="52"/>
        <v/>
      </c>
      <c r="AB57" s="6">
        <f t="shared" si="86"/>
        <v>0</v>
      </c>
      <c r="AC57" s="6" t="str">
        <f t="shared" si="87"/>
        <v/>
      </c>
      <c r="AD57" s="4">
        <f t="shared" si="53"/>
        <v>0</v>
      </c>
      <c r="AE57" s="4">
        <f t="shared" si="32"/>
        <v>0</v>
      </c>
      <c r="AF57" s="4" t="str">
        <f t="shared" si="33"/>
        <v/>
      </c>
      <c r="AG57" s="4" t="str">
        <f t="shared" si="54"/>
        <v/>
      </c>
      <c r="AH57" s="12">
        <f t="shared" si="55"/>
        <v>0</v>
      </c>
      <c r="AI57" s="12">
        <f t="shared" si="56"/>
        <v>0</v>
      </c>
      <c r="AJ57" s="4" t="str">
        <f t="shared" si="34"/>
        <v/>
      </c>
      <c r="AK57" s="4">
        <v>5</v>
      </c>
      <c r="AL57" s="4" t="str">
        <f t="shared" si="57"/>
        <v xml:space="preserve"> </v>
      </c>
      <c r="AM57" s="4" t="str">
        <f t="shared" si="58"/>
        <v xml:space="preserve">  </v>
      </c>
      <c r="AN57" s="4" t="str">
        <f t="shared" si="59"/>
        <v/>
      </c>
      <c r="AO57" s="4" t="str">
        <f t="shared" si="60"/>
        <v/>
      </c>
      <c r="AP57" s="4" t="str">
        <f t="shared" si="61"/>
        <v/>
      </c>
      <c r="AQ57" s="4" t="str">
        <f t="shared" si="62"/>
        <v/>
      </c>
      <c r="AR57" s="4" t="str">
        <f t="shared" si="88"/>
        <v/>
      </c>
      <c r="AS57" s="4" t="str">
        <f t="shared" si="64"/>
        <v/>
      </c>
      <c r="AT57" s="4" t="str">
        <f t="shared" si="65"/>
        <v/>
      </c>
      <c r="AU57" s="4" t="str">
        <f t="shared" si="66"/>
        <v/>
      </c>
      <c r="AV57" s="4" t="str">
        <f t="shared" si="67"/>
        <v/>
      </c>
      <c r="AW57" s="4">
        <f t="shared" si="68"/>
        <v>0</v>
      </c>
      <c r="AX57" s="4" t="str">
        <f t="shared" si="69"/>
        <v>999:99.99</v>
      </c>
      <c r="AY57" s="4" t="str">
        <f t="shared" si="70"/>
        <v>999:99.99</v>
      </c>
      <c r="AZ57" s="4" t="str">
        <f t="shared" si="71"/>
        <v>999:99.99</v>
      </c>
      <c r="BA57" s="4" t="str">
        <f t="shared" si="72"/>
        <v>999:99.99</v>
      </c>
      <c r="BB57" s="4">
        <f t="shared" si="89"/>
        <v>0</v>
      </c>
      <c r="BC57" s="4">
        <f t="shared" si="90"/>
        <v>0</v>
      </c>
      <c r="BD57" s="4">
        <f t="shared" si="91"/>
        <v>0</v>
      </c>
      <c r="BE57" s="4">
        <f t="shared" si="76"/>
        <v>0</v>
      </c>
      <c r="BF57" s="4" t="str">
        <f t="shared" si="77"/>
        <v>19000100</v>
      </c>
      <c r="BG57" s="4" t="str">
        <f t="shared" si="78"/>
        <v/>
      </c>
      <c r="BH57" s="4">
        <v>52</v>
      </c>
      <c r="BI57" s="4" t="s">
        <v>297</v>
      </c>
      <c r="BJ57" s="4" t="s">
        <v>262</v>
      </c>
      <c r="BK57" s="4" t="s">
        <v>292</v>
      </c>
      <c r="BL57" s="4" t="str">
        <f t="shared" si="44"/>
        <v/>
      </c>
      <c r="BM57" s="4">
        <f t="shared" si="92"/>
        <v>0</v>
      </c>
      <c r="BN57" s="4">
        <f t="shared" si="93"/>
        <v>0</v>
      </c>
      <c r="BO57" s="4">
        <f t="shared" si="94"/>
        <v>0</v>
      </c>
      <c r="BP57" s="4">
        <f t="shared" si="95"/>
        <v>0</v>
      </c>
      <c r="BQ57" s="4">
        <f t="shared" si="83"/>
        <v>0</v>
      </c>
      <c r="BR57" s="4">
        <f t="shared" si="84"/>
        <v>0</v>
      </c>
    </row>
    <row r="58" spans="1:70" ht="16.5" customHeight="1">
      <c r="A58" s="7" t="str">
        <f t="shared" si="85"/>
        <v/>
      </c>
      <c r="B58" s="82"/>
      <c r="C58" s="184"/>
      <c r="D58" s="179"/>
      <c r="E58" s="83"/>
      <c r="F58" s="83"/>
      <c r="G58" s="83"/>
      <c r="H58" s="83"/>
      <c r="I58" s="114"/>
      <c r="J58" s="101"/>
      <c r="K58" s="142"/>
      <c r="L58" s="114"/>
      <c r="M58" s="129"/>
      <c r="N58" s="144"/>
      <c r="O58" s="114"/>
      <c r="P58" s="101"/>
      <c r="Q58" s="114"/>
      <c r="R58" s="101"/>
      <c r="S58" s="7" t="str">
        <f t="shared" si="46"/>
        <v/>
      </c>
      <c r="T58" s="119" t="str">
        <f t="shared" si="47"/>
        <v/>
      </c>
      <c r="U58" s="119" t="str">
        <f>IF(ISERROR(VLOOKUP(BG58,BH$6:$BI$88,2,0)),"",VLOOKUP(BG58,BH$6:$BI$88,2,0))</f>
        <v/>
      </c>
      <c r="V58" s="12">
        <f t="shared" si="48"/>
        <v>0</v>
      </c>
      <c r="W58" s="12">
        <f t="shared" si="49"/>
        <v>0</v>
      </c>
      <c r="X58" s="12">
        <f t="shared" si="50"/>
        <v>0</v>
      </c>
      <c r="Y58" s="12"/>
      <c r="Z58" s="4" t="str">
        <f t="shared" si="51"/>
        <v/>
      </c>
      <c r="AA58" s="4" t="str">
        <f t="shared" si="52"/>
        <v/>
      </c>
      <c r="AB58" s="6">
        <f t="shared" si="86"/>
        <v>0</v>
      </c>
      <c r="AC58" s="6" t="str">
        <f t="shared" si="87"/>
        <v/>
      </c>
      <c r="AD58" s="4">
        <f t="shared" si="53"/>
        <v>0</v>
      </c>
      <c r="AE58" s="4">
        <f t="shared" si="32"/>
        <v>0</v>
      </c>
      <c r="AF58" s="4" t="str">
        <f t="shared" si="33"/>
        <v/>
      </c>
      <c r="AG58" s="4" t="str">
        <f t="shared" si="54"/>
        <v/>
      </c>
      <c r="AH58" s="12">
        <f t="shared" si="55"/>
        <v>0</v>
      </c>
      <c r="AI58" s="12">
        <f t="shared" si="56"/>
        <v>0</v>
      </c>
      <c r="AJ58" s="4" t="str">
        <f t="shared" si="34"/>
        <v/>
      </c>
      <c r="AK58" s="4">
        <v>5</v>
      </c>
      <c r="AL58" s="4" t="str">
        <f t="shared" si="57"/>
        <v xml:space="preserve"> </v>
      </c>
      <c r="AM58" s="4" t="str">
        <f t="shared" si="58"/>
        <v xml:space="preserve">  </v>
      </c>
      <c r="AN58" s="4" t="str">
        <f t="shared" si="59"/>
        <v/>
      </c>
      <c r="AO58" s="4" t="str">
        <f t="shared" si="60"/>
        <v/>
      </c>
      <c r="AP58" s="4" t="str">
        <f t="shared" si="61"/>
        <v/>
      </c>
      <c r="AQ58" s="4" t="str">
        <f t="shared" si="62"/>
        <v/>
      </c>
      <c r="AR58" s="4" t="str">
        <f t="shared" si="88"/>
        <v/>
      </c>
      <c r="AS58" s="4" t="str">
        <f t="shared" si="64"/>
        <v/>
      </c>
      <c r="AT58" s="4" t="str">
        <f t="shared" si="65"/>
        <v/>
      </c>
      <c r="AU58" s="4" t="str">
        <f t="shared" si="66"/>
        <v/>
      </c>
      <c r="AV58" s="4" t="str">
        <f t="shared" si="67"/>
        <v/>
      </c>
      <c r="AW58" s="4">
        <f t="shared" si="68"/>
        <v>0</v>
      </c>
      <c r="AX58" s="4" t="str">
        <f t="shared" si="69"/>
        <v>999:99.99</v>
      </c>
      <c r="AY58" s="4" t="str">
        <f t="shared" si="70"/>
        <v>999:99.99</v>
      </c>
      <c r="AZ58" s="4" t="str">
        <f t="shared" si="71"/>
        <v>999:99.99</v>
      </c>
      <c r="BA58" s="4" t="str">
        <f t="shared" si="72"/>
        <v>999:99.99</v>
      </c>
      <c r="BB58" s="4">
        <f t="shared" si="89"/>
        <v>0</v>
      </c>
      <c r="BC58" s="4">
        <f t="shared" si="90"/>
        <v>0</v>
      </c>
      <c r="BD58" s="4">
        <f t="shared" si="91"/>
        <v>0</v>
      </c>
      <c r="BE58" s="4">
        <f t="shared" si="76"/>
        <v>0</v>
      </c>
      <c r="BF58" s="4" t="str">
        <f t="shared" si="77"/>
        <v>19000100</v>
      </c>
      <c r="BG58" s="4" t="str">
        <f t="shared" si="78"/>
        <v/>
      </c>
      <c r="BH58" s="4">
        <v>53</v>
      </c>
      <c r="BI58" s="4" t="s">
        <v>297</v>
      </c>
      <c r="BJ58" s="4" t="s">
        <v>262</v>
      </c>
      <c r="BK58" s="4" t="s">
        <v>292</v>
      </c>
      <c r="BL58" s="4" t="str">
        <f t="shared" si="44"/>
        <v/>
      </c>
      <c r="BM58" s="4">
        <f t="shared" si="92"/>
        <v>0</v>
      </c>
      <c r="BN58" s="4">
        <f t="shared" si="93"/>
        <v>0</v>
      </c>
      <c r="BO58" s="4">
        <f t="shared" si="94"/>
        <v>0</v>
      </c>
      <c r="BP58" s="4">
        <f t="shared" si="95"/>
        <v>0</v>
      </c>
      <c r="BQ58" s="4">
        <f t="shared" si="83"/>
        <v>0</v>
      </c>
      <c r="BR58" s="4">
        <f t="shared" si="84"/>
        <v>0</v>
      </c>
    </row>
    <row r="59" spans="1:70" ht="16.5" customHeight="1">
      <c r="A59" s="7" t="str">
        <f t="shared" si="85"/>
        <v/>
      </c>
      <c r="B59" s="82"/>
      <c r="C59" s="184"/>
      <c r="D59" s="179"/>
      <c r="E59" s="83"/>
      <c r="F59" s="83"/>
      <c r="G59" s="83"/>
      <c r="H59" s="83"/>
      <c r="I59" s="114"/>
      <c r="J59" s="101"/>
      <c r="K59" s="142"/>
      <c r="L59" s="114"/>
      <c r="M59" s="129"/>
      <c r="N59" s="144"/>
      <c r="O59" s="114"/>
      <c r="P59" s="101"/>
      <c r="Q59" s="114"/>
      <c r="R59" s="101"/>
      <c r="S59" s="7" t="str">
        <f t="shared" si="46"/>
        <v/>
      </c>
      <c r="T59" s="119" t="str">
        <f t="shared" si="47"/>
        <v/>
      </c>
      <c r="U59" s="119" t="str">
        <f>IF(ISERROR(VLOOKUP(BG59,BH$6:$BI$88,2,0)),"",VLOOKUP(BG59,BH$6:$BI$88,2,0))</f>
        <v/>
      </c>
      <c r="V59" s="12">
        <f t="shared" si="48"/>
        <v>0</v>
      </c>
      <c r="W59" s="12">
        <f t="shared" si="49"/>
        <v>0</v>
      </c>
      <c r="X59" s="12">
        <f t="shared" si="50"/>
        <v>0</v>
      </c>
      <c r="Y59" s="12"/>
      <c r="Z59" s="4" t="str">
        <f t="shared" si="51"/>
        <v/>
      </c>
      <c r="AA59" s="4" t="str">
        <f t="shared" si="52"/>
        <v/>
      </c>
      <c r="AB59" s="6">
        <f t="shared" si="86"/>
        <v>0</v>
      </c>
      <c r="AC59" s="6" t="str">
        <f t="shared" si="87"/>
        <v/>
      </c>
      <c r="AD59" s="4">
        <f t="shared" si="53"/>
        <v>0</v>
      </c>
      <c r="AE59" s="4">
        <f t="shared" si="32"/>
        <v>0</v>
      </c>
      <c r="AF59" s="4" t="str">
        <f t="shared" si="33"/>
        <v/>
      </c>
      <c r="AG59" s="4" t="str">
        <f t="shared" si="54"/>
        <v/>
      </c>
      <c r="AH59" s="12">
        <f t="shared" si="55"/>
        <v>0</v>
      </c>
      <c r="AI59" s="12">
        <f t="shared" si="56"/>
        <v>0</v>
      </c>
      <c r="AJ59" s="4" t="str">
        <f t="shared" si="34"/>
        <v/>
      </c>
      <c r="AK59" s="4">
        <v>5</v>
      </c>
      <c r="AL59" s="4" t="str">
        <f t="shared" si="57"/>
        <v xml:space="preserve"> </v>
      </c>
      <c r="AM59" s="4" t="str">
        <f t="shared" si="58"/>
        <v xml:space="preserve">  </v>
      </c>
      <c r="AN59" s="4" t="str">
        <f t="shared" si="59"/>
        <v/>
      </c>
      <c r="AO59" s="4" t="str">
        <f t="shared" si="60"/>
        <v/>
      </c>
      <c r="AP59" s="4" t="str">
        <f t="shared" si="61"/>
        <v/>
      </c>
      <c r="AQ59" s="4" t="str">
        <f t="shared" si="62"/>
        <v/>
      </c>
      <c r="AR59" s="4" t="str">
        <f t="shared" si="88"/>
        <v/>
      </c>
      <c r="AS59" s="4" t="str">
        <f t="shared" si="64"/>
        <v/>
      </c>
      <c r="AT59" s="4" t="str">
        <f t="shared" si="65"/>
        <v/>
      </c>
      <c r="AU59" s="4" t="str">
        <f t="shared" si="66"/>
        <v/>
      </c>
      <c r="AV59" s="4" t="str">
        <f t="shared" si="67"/>
        <v/>
      </c>
      <c r="AW59" s="4">
        <f t="shared" si="68"/>
        <v>0</v>
      </c>
      <c r="AX59" s="4" t="str">
        <f t="shared" si="69"/>
        <v>999:99.99</v>
      </c>
      <c r="AY59" s="4" t="str">
        <f t="shared" si="70"/>
        <v>999:99.99</v>
      </c>
      <c r="AZ59" s="4" t="str">
        <f t="shared" si="71"/>
        <v>999:99.99</v>
      </c>
      <c r="BA59" s="4" t="str">
        <f t="shared" si="72"/>
        <v>999:99.99</v>
      </c>
      <c r="BB59" s="4">
        <f t="shared" si="89"/>
        <v>0</v>
      </c>
      <c r="BC59" s="4">
        <f t="shared" si="90"/>
        <v>0</v>
      </c>
      <c r="BD59" s="4">
        <f t="shared" si="91"/>
        <v>0</v>
      </c>
      <c r="BE59" s="4">
        <f t="shared" si="76"/>
        <v>0</v>
      </c>
      <c r="BF59" s="4" t="str">
        <f t="shared" si="77"/>
        <v>19000100</v>
      </c>
      <c r="BG59" s="4" t="str">
        <f t="shared" si="78"/>
        <v/>
      </c>
      <c r="BH59" s="4">
        <v>54</v>
      </c>
      <c r="BI59" s="4" t="s">
        <v>297</v>
      </c>
      <c r="BJ59" s="4" t="s">
        <v>262</v>
      </c>
      <c r="BK59" s="4" t="s">
        <v>292</v>
      </c>
      <c r="BL59" s="4" t="str">
        <f t="shared" si="44"/>
        <v/>
      </c>
      <c r="BM59" s="4">
        <f t="shared" si="92"/>
        <v>0</v>
      </c>
      <c r="BN59" s="4">
        <f t="shared" si="93"/>
        <v>0</v>
      </c>
      <c r="BO59" s="4">
        <f t="shared" si="94"/>
        <v>0</v>
      </c>
      <c r="BP59" s="4">
        <f t="shared" si="95"/>
        <v>0</v>
      </c>
      <c r="BQ59" s="4">
        <f t="shared" si="83"/>
        <v>0</v>
      </c>
      <c r="BR59" s="4">
        <f t="shared" si="84"/>
        <v>0</v>
      </c>
    </row>
    <row r="60" spans="1:70" ht="16.5" customHeight="1">
      <c r="A60" s="7" t="str">
        <f t="shared" si="85"/>
        <v/>
      </c>
      <c r="B60" s="82"/>
      <c r="C60" s="184"/>
      <c r="D60" s="179"/>
      <c r="E60" s="83"/>
      <c r="F60" s="83"/>
      <c r="G60" s="83"/>
      <c r="H60" s="83"/>
      <c r="I60" s="114"/>
      <c r="J60" s="101"/>
      <c r="K60" s="142"/>
      <c r="L60" s="114"/>
      <c r="M60" s="129"/>
      <c r="N60" s="144"/>
      <c r="O60" s="114"/>
      <c r="P60" s="101"/>
      <c r="Q60" s="114"/>
      <c r="R60" s="101"/>
      <c r="S60" s="7" t="str">
        <f t="shared" si="46"/>
        <v/>
      </c>
      <c r="T60" s="119" t="str">
        <f t="shared" si="47"/>
        <v/>
      </c>
      <c r="U60" s="119" t="str">
        <f>IF(ISERROR(VLOOKUP(BG60,BH$6:$BI$88,2,0)),"",VLOOKUP(BG60,BH$6:$BI$88,2,0))</f>
        <v/>
      </c>
      <c r="V60" s="12">
        <f t="shared" si="48"/>
        <v>0</v>
      </c>
      <c r="W60" s="12">
        <f t="shared" si="49"/>
        <v>0</v>
      </c>
      <c r="X60" s="12">
        <f t="shared" si="50"/>
        <v>0</v>
      </c>
      <c r="Y60" s="12"/>
      <c r="Z60" s="4" t="str">
        <f t="shared" si="51"/>
        <v/>
      </c>
      <c r="AA60" s="4" t="str">
        <f t="shared" si="52"/>
        <v/>
      </c>
      <c r="AB60" s="6">
        <f t="shared" si="86"/>
        <v>0</v>
      </c>
      <c r="AC60" s="6" t="str">
        <f t="shared" si="87"/>
        <v/>
      </c>
      <c r="AD60" s="4">
        <f t="shared" si="53"/>
        <v>0</v>
      </c>
      <c r="AE60" s="4">
        <f t="shared" si="32"/>
        <v>0</v>
      </c>
      <c r="AF60" s="4" t="str">
        <f t="shared" si="33"/>
        <v/>
      </c>
      <c r="AG60" s="4" t="str">
        <f t="shared" si="54"/>
        <v/>
      </c>
      <c r="AH60" s="12">
        <f t="shared" si="55"/>
        <v>0</v>
      </c>
      <c r="AI60" s="12">
        <f t="shared" si="56"/>
        <v>0</v>
      </c>
      <c r="AJ60" s="4" t="str">
        <f t="shared" si="34"/>
        <v/>
      </c>
      <c r="AK60" s="4">
        <v>5</v>
      </c>
      <c r="AL60" s="4" t="str">
        <f t="shared" si="57"/>
        <v xml:space="preserve"> </v>
      </c>
      <c r="AM60" s="4" t="str">
        <f t="shared" si="58"/>
        <v xml:space="preserve">  </v>
      </c>
      <c r="AN60" s="4" t="str">
        <f t="shared" si="59"/>
        <v/>
      </c>
      <c r="AO60" s="4" t="str">
        <f t="shared" si="60"/>
        <v/>
      </c>
      <c r="AP60" s="4" t="str">
        <f t="shared" si="61"/>
        <v/>
      </c>
      <c r="AQ60" s="4" t="str">
        <f t="shared" si="62"/>
        <v/>
      </c>
      <c r="AR60" s="4" t="str">
        <f t="shared" si="88"/>
        <v/>
      </c>
      <c r="AS60" s="4" t="str">
        <f t="shared" si="64"/>
        <v/>
      </c>
      <c r="AT60" s="4" t="str">
        <f t="shared" si="65"/>
        <v/>
      </c>
      <c r="AU60" s="4" t="str">
        <f t="shared" si="66"/>
        <v/>
      </c>
      <c r="AV60" s="4" t="str">
        <f t="shared" si="67"/>
        <v/>
      </c>
      <c r="AW60" s="4">
        <f t="shared" si="68"/>
        <v>0</v>
      </c>
      <c r="AX60" s="4" t="str">
        <f t="shared" si="69"/>
        <v>999:99.99</v>
      </c>
      <c r="AY60" s="4" t="str">
        <f t="shared" si="70"/>
        <v>999:99.99</v>
      </c>
      <c r="AZ60" s="4" t="str">
        <f t="shared" si="71"/>
        <v>999:99.99</v>
      </c>
      <c r="BA60" s="4" t="str">
        <f t="shared" si="72"/>
        <v>999:99.99</v>
      </c>
      <c r="BB60" s="4">
        <f t="shared" si="89"/>
        <v>0</v>
      </c>
      <c r="BC60" s="4">
        <f t="shared" si="90"/>
        <v>0</v>
      </c>
      <c r="BD60" s="4">
        <f t="shared" si="91"/>
        <v>0</v>
      </c>
      <c r="BE60" s="4">
        <f t="shared" si="76"/>
        <v>0</v>
      </c>
      <c r="BF60" s="4" t="str">
        <f t="shared" si="77"/>
        <v>19000100</v>
      </c>
      <c r="BG60" s="4" t="str">
        <f t="shared" si="78"/>
        <v/>
      </c>
      <c r="BH60" s="4">
        <v>55</v>
      </c>
      <c r="BI60" s="4" t="s">
        <v>297</v>
      </c>
      <c r="BJ60" s="4" t="s">
        <v>262</v>
      </c>
      <c r="BK60" s="4" t="s">
        <v>292</v>
      </c>
      <c r="BL60" s="4" t="str">
        <f t="shared" si="44"/>
        <v/>
      </c>
      <c r="BM60" s="4">
        <f t="shared" si="92"/>
        <v>0</v>
      </c>
      <c r="BN60" s="4">
        <f t="shared" si="93"/>
        <v>0</v>
      </c>
      <c r="BO60" s="4">
        <f t="shared" si="94"/>
        <v>0</v>
      </c>
      <c r="BP60" s="4">
        <f t="shared" si="95"/>
        <v>0</v>
      </c>
      <c r="BQ60" s="4">
        <f t="shared" si="83"/>
        <v>0</v>
      </c>
      <c r="BR60" s="4">
        <f t="shared" si="84"/>
        <v>0</v>
      </c>
    </row>
    <row r="61" spans="1:70" ht="16.5" customHeight="1">
      <c r="A61" s="7" t="str">
        <f t="shared" si="85"/>
        <v/>
      </c>
      <c r="B61" s="82"/>
      <c r="C61" s="184"/>
      <c r="D61" s="179"/>
      <c r="E61" s="83"/>
      <c r="F61" s="83"/>
      <c r="G61" s="83"/>
      <c r="H61" s="83"/>
      <c r="I61" s="114"/>
      <c r="J61" s="101"/>
      <c r="K61" s="142"/>
      <c r="L61" s="114"/>
      <c r="M61" s="129"/>
      <c r="N61" s="144"/>
      <c r="O61" s="114"/>
      <c r="P61" s="101"/>
      <c r="Q61" s="114"/>
      <c r="R61" s="101"/>
      <c r="S61" s="7" t="str">
        <f t="shared" si="46"/>
        <v/>
      </c>
      <c r="T61" s="119" t="str">
        <f t="shared" si="47"/>
        <v/>
      </c>
      <c r="U61" s="119" t="str">
        <f>IF(ISERROR(VLOOKUP(BG61,BH$6:$BI$88,2,0)),"",VLOOKUP(BG61,BH$6:$BI$88,2,0))</f>
        <v/>
      </c>
      <c r="V61" s="12">
        <f t="shared" si="48"/>
        <v>0</v>
      </c>
      <c r="W61" s="12">
        <f t="shared" si="49"/>
        <v>0</v>
      </c>
      <c r="X61" s="12">
        <f t="shared" si="50"/>
        <v>0</v>
      </c>
      <c r="Y61" s="12"/>
      <c r="Z61" s="4" t="str">
        <f t="shared" si="51"/>
        <v/>
      </c>
      <c r="AA61" s="4" t="str">
        <f t="shared" si="52"/>
        <v/>
      </c>
      <c r="AB61" s="6">
        <f t="shared" si="86"/>
        <v>0</v>
      </c>
      <c r="AC61" s="6" t="str">
        <f t="shared" si="87"/>
        <v/>
      </c>
      <c r="AD61" s="4">
        <f t="shared" si="53"/>
        <v>0</v>
      </c>
      <c r="AE61" s="4">
        <f t="shared" si="32"/>
        <v>0</v>
      </c>
      <c r="AF61" s="4" t="str">
        <f t="shared" si="33"/>
        <v/>
      </c>
      <c r="AG61" s="4" t="str">
        <f t="shared" si="54"/>
        <v/>
      </c>
      <c r="AH61" s="12">
        <f t="shared" si="55"/>
        <v>0</v>
      </c>
      <c r="AI61" s="12">
        <f t="shared" si="56"/>
        <v>0</v>
      </c>
      <c r="AJ61" s="4" t="str">
        <f t="shared" si="34"/>
        <v/>
      </c>
      <c r="AK61" s="4">
        <v>5</v>
      </c>
      <c r="AL61" s="4" t="str">
        <f t="shared" si="57"/>
        <v xml:space="preserve"> </v>
      </c>
      <c r="AM61" s="4" t="str">
        <f t="shared" si="58"/>
        <v xml:space="preserve">  </v>
      </c>
      <c r="AN61" s="4" t="str">
        <f t="shared" si="59"/>
        <v/>
      </c>
      <c r="AO61" s="4" t="str">
        <f t="shared" si="60"/>
        <v/>
      </c>
      <c r="AP61" s="4" t="str">
        <f t="shared" si="61"/>
        <v/>
      </c>
      <c r="AQ61" s="4" t="str">
        <f t="shared" si="62"/>
        <v/>
      </c>
      <c r="AR61" s="4" t="str">
        <f t="shared" si="88"/>
        <v/>
      </c>
      <c r="AS61" s="4" t="str">
        <f t="shared" si="64"/>
        <v/>
      </c>
      <c r="AT61" s="4" t="str">
        <f t="shared" si="65"/>
        <v/>
      </c>
      <c r="AU61" s="4" t="str">
        <f t="shared" si="66"/>
        <v/>
      </c>
      <c r="AV61" s="4" t="str">
        <f t="shared" si="67"/>
        <v/>
      </c>
      <c r="AW61" s="4">
        <f t="shared" si="68"/>
        <v>0</v>
      </c>
      <c r="AX61" s="4" t="str">
        <f t="shared" si="69"/>
        <v>999:99.99</v>
      </c>
      <c r="AY61" s="4" t="str">
        <f t="shared" si="70"/>
        <v>999:99.99</v>
      </c>
      <c r="AZ61" s="4" t="str">
        <f t="shared" si="71"/>
        <v>999:99.99</v>
      </c>
      <c r="BA61" s="4" t="str">
        <f t="shared" si="72"/>
        <v>999:99.99</v>
      </c>
      <c r="BB61" s="4">
        <f t="shared" si="89"/>
        <v>0</v>
      </c>
      <c r="BC61" s="4">
        <f t="shared" si="90"/>
        <v>0</v>
      </c>
      <c r="BD61" s="4">
        <f t="shared" si="91"/>
        <v>0</v>
      </c>
      <c r="BE61" s="4">
        <f t="shared" si="76"/>
        <v>0</v>
      </c>
      <c r="BF61" s="4" t="str">
        <f t="shared" si="77"/>
        <v>19000100</v>
      </c>
      <c r="BG61" s="4" t="str">
        <f t="shared" si="78"/>
        <v/>
      </c>
      <c r="BH61" s="4">
        <v>56</v>
      </c>
      <c r="BI61" s="4" t="s">
        <v>297</v>
      </c>
      <c r="BJ61" s="4" t="s">
        <v>262</v>
      </c>
      <c r="BK61" s="4" t="s">
        <v>292</v>
      </c>
      <c r="BL61" s="4" t="str">
        <f t="shared" si="44"/>
        <v/>
      </c>
      <c r="BM61" s="4">
        <f t="shared" si="92"/>
        <v>0</v>
      </c>
      <c r="BN61" s="4">
        <f t="shared" si="93"/>
        <v>0</v>
      </c>
      <c r="BO61" s="4">
        <f t="shared" si="94"/>
        <v>0</v>
      </c>
      <c r="BP61" s="4">
        <f t="shared" si="95"/>
        <v>0</v>
      </c>
      <c r="BQ61" s="4">
        <f t="shared" si="83"/>
        <v>0</v>
      </c>
      <c r="BR61" s="4">
        <f t="shared" si="84"/>
        <v>0</v>
      </c>
    </row>
    <row r="62" spans="1:70" ht="16.5" customHeight="1">
      <c r="A62" s="7" t="str">
        <f t="shared" si="85"/>
        <v/>
      </c>
      <c r="B62" s="82"/>
      <c r="C62" s="184"/>
      <c r="D62" s="179"/>
      <c r="E62" s="83"/>
      <c r="F62" s="83"/>
      <c r="G62" s="83"/>
      <c r="H62" s="83"/>
      <c r="I62" s="114"/>
      <c r="J62" s="101"/>
      <c r="K62" s="142"/>
      <c r="L62" s="114"/>
      <c r="M62" s="129"/>
      <c r="N62" s="144"/>
      <c r="O62" s="114"/>
      <c r="P62" s="101"/>
      <c r="Q62" s="114"/>
      <c r="R62" s="101"/>
      <c r="S62" s="7" t="str">
        <f t="shared" si="46"/>
        <v/>
      </c>
      <c r="T62" s="119" t="str">
        <f t="shared" si="47"/>
        <v/>
      </c>
      <c r="U62" s="119" t="str">
        <f>IF(ISERROR(VLOOKUP(BG62,BH$6:$BI$88,2,0)),"",VLOOKUP(BG62,BH$6:$BI$88,2,0))</f>
        <v/>
      </c>
      <c r="V62" s="12">
        <f t="shared" si="48"/>
        <v>0</v>
      </c>
      <c r="W62" s="12">
        <f t="shared" si="49"/>
        <v>0</v>
      </c>
      <c r="X62" s="12">
        <f t="shared" si="50"/>
        <v>0</v>
      </c>
      <c r="Y62" s="12"/>
      <c r="Z62" s="4" t="str">
        <f t="shared" si="51"/>
        <v/>
      </c>
      <c r="AA62" s="4" t="str">
        <f t="shared" si="52"/>
        <v/>
      </c>
      <c r="AB62" s="6">
        <f t="shared" si="86"/>
        <v>0</v>
      </c>
      <c r="AC62" s="6" t="str">
        <f t="shared" si="87"/>
        <v/>
      </c>
      <c r="AD62" s="4">
        <f t="shared" si="53"/>
        <v>0</v>
      </c>
      <c r="AE62" s="4">
        <f t="shared" si="32"/>
        <v>0</v>
      </c>
      <c r="AF62" s="4" t="str">
        <f t="shared" si="33"/>
        <v/>
      </c>
      <c r="AG62" s="4" t="str">
        <f t="shared" si="54"/>
        <v/>
      </c>
      <c r="AH62" s="12">
        <f t="shared" si="55"/>
        <v>0</v>
      </c>
      <c r="AI62" s="12">
        <f t="shared" si="56"/>
        <v>0</v>
      </c>
      <c r="AJ62" s="4" t="str">
        <f t="shared" si="34"/>
        <v/>
      </c>
      <c r="AK62" s="4">
        <v>5</v>
      </c>
      <c r="AL62" s="4" t="str">
        <f t="shared" si="57"/>
        <v xml:space="preserve"> </v>
      </c>
      <c r="AM62" s="4" t="str">
        <f t="shared" si="58"/>
        <v xml:space="preserve">  </v>
      </c>
      <c r="AN62" s="4" t="str">
        <f t="shared" si="59"/>
        <v/>
      </c>
      <c r="AO62" s="4" t="str">
        <f t="shared" si="60"/>
        <v/>
      </c>
      <c r="AP62" s="4" t="str">
        <f t="shared" si="61"/>
        <v/>
      </c>
      <c r="AQ62" s="4" t="str">
        <f t="shared" si="62"/>
        <v/>
      </c>
      <c r="AR62" s="4" t="str">
        <f t="shared" si="88"/>
        <v/>
      </c>
      <c r="AS62" s="4" t="str">
        <f t="shared" si="64"/>
        <v/>
      </c>
      <c r="AT62" s="4" t="str">
        <f t="shared" si="65"/>
        <v/>
      </c>
      <c r="AU62" s="4" t="str">
        <f t="shared" si="66"/>
        <v/>
      </c>
      <c r="AV62" s="4" t="str">
        <f t="shared" si="67"/>
        <v/>
      </c>
      <c r="AW62" s="4">
        <f t="shared" si="68"/>
        <v>0</v>
      </c>
      <c r="AX62" s="4" t="str">
        <f t="shared" si="69"/>
        <v>999:99.99</v>
      </c>
      <c r="AY62" s="4" t="str">
        <f t="shared" si="70"/>
        <v>999:99.99</v>
      </c>
      <c r="AZ62" s="4" t="str">
        <f t="shared" si="71"/>
        <v>999:99.99</v>
      </c>
      <c r="BA62" s="4" t="str">
        <f t="shared" si="72"/>
        <v>999:99.99</v>
      </c>
      <c r="BB62" s="4">
        <f t="shared" si="89"/>
        <v>0</v>
      </c>
      <c r="BC62" s="4">
        <f t="shared" si="90"/>
        <v>0</v>
      </c>
      <c r="BD62" s="4">
        <f t="shared" si="91"/>
        <v>0</v>
      </c>
      <c r="BE62" s="4">
        <f t="shared" si="76"/>
        <v>0</v>
      </c>
      <c r="BF62" s="4" t="str">
        <f t="shared" si="77"/>
        <v>19000100</v>
      </c>
      <c r="BG62" s="4" t="str">
        <f t="shared" si="78"/>
        <v/>
      </c>
      <c r="BH62" s="4">
        <v>57</v>
      </c>
      <c r="BI62" s="4" t="s">
        <v>297</v>
      </c>
      <c r="BJ62" s="4" t="s">
        <v>262</v>
      </c>
      <c r="BK62" s="4" t="s">
        <v>292</v>
      </c>
      <c r="BL62" s="4" t="str">
        <f t="shared" si="44"/>
        <v/>
      </c>
      <c r="BM62" s="4">
        <f t="shared" si="92"/>
        <v>0</v>
      </c>
      <c r="BN62" s="4">
        <f t="shared" si="93"/>
        <v>0</v>
      </c>
      <c r="BO62" s="4">
        <f t="shared" si="94"/>
        <v>0</v>
      </c>
      <c r="BP62" s="4">
        <f t="shared" si="95"/>
        <v>0</v>
      </c>
      <c r="BQ62" s="4">
        <f t="shared" si="83"/>
        <v>0</v>
      </c>
      <c r="BR62" s="4">
        <f t="shared" si="84"/>
        <v>0</v>
      </c>
    </row>
    <row r="63" spans="1:70" ht="16.5" customHeight="1">
      <c r="A63" s="7" t="str">
        <f t="shared" si="85"/>
        <v/>
      </c>
      <c r="B63" s="82"/>
      <c r="C63" s="184"/>
      <c r="D63" s="179"/>
      <c r="E63" s="83"/>
      <c r="F63" s="83"/>
      <c r="G63" s="83"/>
      <c r="H63" s="83"/>
      <c r="I63" s="114"/>
      <c r="J63" s="101"/>
      <c r="K63" s="142"/>
      <c r="L63" s="114"/>
      <c r="M63" s="129"/>
      <c r="N63" s="144"/>
      <c r="O63" s="114"/>
      <c r="P63" s="101"/>
      <c r="Q63" s="114"/>
      <c r="R63" s="101"/>
      <c r="S63" s="7" t="str">
        <f t="shared" si="46"/>
        <v/>
      </c>
      <c r="T63" s="119" t="str">
        <f t="shared" si="47"/>
        <v/>
      </c>
      <c r="U63" s="119" t="str">
        <f>IF(ISERROR(VLOOKUP(BG63,BH$6:$BI$88,2,0)),"",VLOOKUP(BG63,BH$6:$BI$88,2,0))</f>
        <v/>
      </c>
      <c r="V63" s="12">
        <f t="shared" si="48"/>
        <v>0</v>
      </c>
      <c r="W63" s="12">
        <f t="shared" si="49"/>
        <v>0</v>
      </c>
      <c r="X63" s="12">
        <f t="shared" si="50"/>
        <v>0</v>
      </c>
      <c r="Y63" s="12"/>
      <c r="Z63" s="4" t="str">
        <f t="shared" si="51"/>
        <v/>
      </c>
      <c r="AA63" s="4" t="str">
        <f t="shared" si="52"/>
        <v/>
      </c>
      <c r="AB63" s="6">
        <f t="shared" si="86"/>
        <v>0</v>
      </c>
      <c r="AC63" s="6" t="str">
        <f t="shared" si="87"/>
        <v/>
      </c>
      <c r="AD63" s="4">
        <f t="shared" si="53"/>
        <v>0</v>
      </c>
      <c r="AE63" s="4">
        <f t="shared" si="32"/>
        <v>0</v>
      </c>
      <c r="AF63" s="4" t="str">
        <f t="shared" si="33"/>
        <v/>
      </c>
      <c r="AG63" s="4" t="str">
        <f t="shared" si="54"/>
        <v/>
      </c>
      <c r="AH63" s="12">
        <f t="shared" si="55"/>
        <v>0</v>
      </c>
      <c r="AI63" s="12">
        <f t="shared" si="56"/>
        <v>0</v>
      </c>
      <c r="AJ63" s="4" t="str">
        <f t="shared" si="34"/>
        <v/>
      </c>
      <c r="AK63" s="4">
        <v>5</v>
      </c>
      <c r="AL63" s="4" t="str">
        <f t="shared" si="57"/>
        <v xml:space="preserve"> </v>
      </c>
      <c r="AM63" s="4" t="str">
        <f t="shared" si="58"/>
        <v xml:space="preserve">  </v>
      </c>
      <c r="AN63" s="4" t="str">
        <f t="shared" si="59"/>
        <v/>
      </c>
      <c r="AO63" s="4" t="str">
        <f t="shared" si="60"/>
        <v/>
      </c>
      <c r="AP63" s="4" t="str">
        <f t="shared" si="61"/>
        <v/>
      </c>
      <c r="AQ63" s="4" t="str">
        <f t="shared" si="62"/>
        <v/>
      </c>
      <c r="AR63" s="4" t="str">
        <f t="shared" si="88"/>
        <v/>
      </c>
      <c r="AS63" s="4" t="str">
        <f t="shared" si="64"/>
        <v/>
      </c>
      <c r="AT63" s="4" t="str">
        <f t="shared" si="65"/>
        <v/>
      </c>
      <c r="AU63" s="4" t="str">
        <f t="shared" si="66"/>
        <v/>
      </c>
      <c r="AV63" s="4" t="str">
        <f t="shared" si="67"/>
        <v/>
      </c>
      <c r="AW63" s="4">
        <f t="shared" si="68"/>
        <v>0</v>
      </c>
      <c r="AX63" s="4" t="str">
        <f t="shared" si="69"/>
        <v>999:99.99</v>
      </c>
      <c r="AY63" s="4" t="str">
        <f t="shared" si="70"/>
        <v>999:99.99</v>
      </c>
      <c r="AZ63" s="4" t="str">
        <f t="shared" si="71"/>
        <v>999:99.99</v>
      </c>
      <c r="BA63" s="4" t="str">
        <f t="shared" si="72"/>
        <v>999:99.99</v>
      </c>
      <c r="BB63" s="4">
        <f t="shared" si="89"/>
        <v>0</v>
      </c>
      <c r="BC63" s="4">
        <f t="shared" si="90"/>
        <v>0</v>
      </c>
      <c r="BD63" s="4">
        <f t="shared" si="91"/>
        <v>0</v>
      </c>
      <c r="BE63" s="4">
        <f t="shared" si="76"/>
        <v>0</v>
      </c>
      <c r="BF63" s="4" t="str">
        <f t="shared" si="77"/>
        <v>19000100</v>
      </c>
      <c r="BG63" s="4" t="str">
        <f t="shared" si="78"/>
        <v/>
      </c>
      <c r="BH63" s="4">
        <v>58</v>
      </c>
      <c r="BI63" s="4" t="s">
        <v>297</v>
      </c>
      <c r="BJ63" s="4" t="s">
        <v>262</v>
      </c>
      <c r="BK63" s="4" t="s">
        <v>292</v>
      </c>
      <c r="BL63" s="4" t="str">
        <f t="shared" si="44"/>
        <v/>
      </c>
      <c r="BM63" s="4">
        <f t="shared" si="92"/>
        <v>0</v>
      </c>
      <c r="BN63" s="4">
        <f t="shared" si="93"/>
        <v>0</v>
      </c>
      <c r="BO63" s="4">
        <f t="shared" si="94"/>
        <v>0</v>
      </c>
      <c r="BP63" s="4">
        <f t="shared" si="95"/>
        <v>0</v>
      </c>
      <c r="BQ63" s="4">
        <f t="shared" si="83"/>
        <v>0</v>
      </c>
      <c r="BR63" s="4">
        <f t="shared" si="84"/>
        <v>0</v>
      </c>
    </row>
    <row r="64" spans="1:70" ht="16.5" customHeight="1">
      <c r="A64" s="7" t="str">
        <f t="shared" si="85"/>
        <v/>
      </c>
      <c r="B64" s="82"/>
      <c r="C64" s="184"/>
      <c r="D64" s="179"/>
      <c r="E64" s="83"/>
      <c r="F64" s="83"/>
      <c r="G64" s="83"/>
      <c r="H64" s="83"/>
      <c r="I64" s="114"/>
      <c r="J64" s="101"/>
      <c r="K64" s="142"/>
      <c r="L64" s="114"/>
      <c r="M64" s="129"/>
      <c r="N64" s="144"/>
      <c r="O64" s="114"/>
      <c r="P64" s="101"/>
      <c r="Q64" s="114"/>
      <c r="R64" s="101"/>
      <c r="S64" s="7" t="str">
        <f t="shared" si="46"/>
        <v/>
      </c>
      <c r="T64" s="119" t="str">
        <f t="shared" si="47"/>
        <v/>
      </c>
      <c r="U64" s="119" t="str">
        <f>IF(ISERROR(VLOOKUP(BG64,BH$6:$BI$88,2,0)),"",VLOOKUP(BG64,BH$6:$BI$88,2,0))</f>
        <v/>
      </c>
      <c r="V64" s="12">
        <f t="shared" si="48"/>
        <v>0</v>
      </c>
      <c r="W64" s="12">
        <f t="shared" si="49"/>
        <v>0</v>
      </c>
      <c r="X64" s="12">
        <f t="shared" si="50"/>
        <v>0</v>
      </c>
      <c r="Y64" s="12"/>
      <c r="Z64" s="4" t="str">
        <f t="shared" si="51"/>
        <v/>
      </c>
      <c r="AA64" s="4" t="str">
        <f t="shared" si="52"/>
        <v/>
      </c>
      <c r="AB64" s="6">
        <f t="shared" si="86"/>
        <v>0</v>
      </c>
      <c r="AC64" s="6" t="str">
        <f t="shared" si="87"/>
        <v/>
      </c>
      <c r="AD64" s="4">
        <f t="shared" si="53"/>
        <v>0</v>
      </c>
      <c r="AE64" s="4">
        <f t="shared" si="32"/>
        <v>0</v>
      </c>
      <c r="AF64" s="4" t="str">
        <f t="shared" si="33"/>
        <v/>
      </c>
      <c r="AG64" s="4" t="str">
        <f t="shared" si="54"/>
        <v/>
      </c>
      <c r="AH64" s="12">
        <f t="shared" si="55"/>
        <v>0</v>
      </c>
      <c r="AI64" s="12">
        <f t="shared" si="56"/>
        <v>0</v>
      </c>
      <c r="AJ64" s="4" t="str">
        <f t="shared" si="34"/>
        <v/>
      </c>
      <c r="AK64" s="4">
        <v>5</v>
      </c>
      <c r="AL64" s="4" t="str">
        <f t="shared" si="57"/>
        <v xml:space="preserve"> </v>
      </c>
      <c r="AM64" s="4" t="str">
        <f t="shared" si="58"/>
        <v xml:space="preserve">  </v>
      </c>
      <c r="AN64" s="4" t="str">
        <f t="shared" si="59"/>
        <v/>
      </c>
      <c r="AO64" s="4" t="str">
        <f t="shared" si="60"/>
        <v/>
      </c>
      <c r="AP64" s="4" t="str">
        <f t="shared" si="61"/>
        <v/>
      </c>
      <c r="AQ64" s="4" t="str">
        <f t="shared" si="62"/>
        <v/>
      </c>
      <c r="AR64" s="4" t="str">
        <f t="shared" si="88"/>
        <v/>
      </c>
      <c r="AS64" s="4" t="str">
        <f t="shared" si="64"/>
        <v/>
      </c>
      <c r="AT64" s="4" t="str">
        <f t="shared" si="65"/>
        <v/>
      </c>
      <c r="AU64" s="4" t="str">
        <f t="shared" si="66"/>
        <v/>
      </c>
      <c r="AV64" s="4" t="str">
        <f t="shared" si="67"/>
        <v/>
      </c>
      <c r="AW64" s="4">
        <f t="shared" si="68"/>
        <v>0</v>
      </c>
      <c r="AX64" s="4" t="str">
        <f t="shared" si="69"/>
        <v>999:99.99</v>
      </c>
      <c r="AY64" s="4" t="str">
        <f t="shared" si="70"/>
        <v>999:99.99</v>
      </c>
      <c r="AZ64" s="4" t="str">
        <f t="shared" si="71"/>
        <v>999:99.99</v>
      </c>
      <c r="BA64" s="4" t="str">
        <f t="shared" si="72"/>
        <v>999:99.99</v>
      </c>
      <c r="BB64" s="4">
        <f t="shared" si="89"/>
        <v>0</v>
      </c>
      <c r="BC64" s="4">
        <f t="shared" si="90"/>
        <v>0</v>
      </c>
      <c r="BD64" s="4">
        <f t="shared" si="91"/>
        <v>0</v>
      </c>
      <c r="BE64" s="4">
        <f t="shared" si="76"/>
        <v>0</v>
      </c>
      <c r="BF64" s="4" t="str">
        <f t="shared" si="77"/>
        <v>19000100</v>
      </c>
      <c r="BG64" s="4" t="str">
        <f t="shared" si="78"/>
        <v/>
      </c>
      <c r="BH64" s="4">
        <v>59</v>
      </c>
      <c r="BI64" s="4" t="s">
        <v>297</v>
      </c>
      <c r="BJ64" s="4" t="s">
        <v>262</v>
      </c>
      <c r="BK64" s="4" t="s">
        <v>292</v>
      </c>
      <c r="BL64" s="4" t="str">
        <f t="shared" si="44"/>
        <v/>
      </c>
      <c r="BM64" s="4">
        <f t="shared" si="92"/>
        <v>0</v>
      </c>
      <c r="BN64" s="4">
        <f t="shared" si="93"/>
        <v>0</v>
      </c>
      <c r="BO64" s="4">
        <f t="shared" si="94"/>
        <v>0</v>
      </c>
      <c r="BP64" s="4">
        <f t="shared" si="95"/>
        <v>0</v>
      </c>
      <c r="BQ64" s="4">
        <f t="shared" si="83"/>
        <v>0</v>
      </c>
      <c r="BR64" s="4">
        <f t="shared" si="84"/>
        <v>0</v>
      </c>
    </row>
    <row r="65" spans="1:70" ht="16.5" customHeight="1">
      <c r="A65" s="7" t="str">
        <f t="shared" si="85"/>
        <v/>
      </c>
      <c r="B65" s="82"/>
      <c r="C65" s="184"/>
      <c r="D65" s="179"/>
      <c r="E65" s="83"/>
      <c r="F65" s="83"/>
      <c r="G65" s="83"/>
      <c r="H65" s="83"/>
      <c r="I65" s="114"/>
      <c r="J65" s="101"/>
      <c r="K65" s="142"/>
      <c r="L65" s="114"/>
      <c r="M65" s="129"/>
      <c r="N65" s="144"/>
      <c r="O65" s="114"/>
      <c r="P65" s="101"/>
      <c r="Q65" s="114"/>
      <c r="R65" s="101"/>
      <c r="S65" s="7" t="str">
        <f t="shared" si="46"/>
        <v/>
      </c>
      <c r="T65" s="119" t="str">
        <f t="shared" si="47"/>
        <v/>
      </c>
      <c r="U65" s="119" t="str">
        <f>IF(ISERROR(VLOOKUP(BG65,BH$6:$BI$88,2,0)),"",VLOOKUP(BG65,BH$6:$BI$88,2,0))</f>
        <v/>
      </c>
      <c r="V65" s="12">
        <f t="shared" si="48"/>
        <v>0</v>
      </c>
      <c r="W65" s="12">
        <f t="shared" si="49"/>
        <v>0</v>
      </c>
      <c r="X65" s="12">
        <f t="shared" si="50"/>
        <v>0</v>
      </c>
      <c r="Y65" s="12"/>
      <c r="Z65" s="4" t="str">
        <f t="shared" si="51"/>
        <v/>
      </c>
      <c r="AA65" s="4" t="str">
        <f t="shared" si="52"/>
        <v/>
      </c>
      <c r="AB65" s="6">
        <f t="shared" si="86"/>
        <v>0</v>
      </c>
      <c r="AC65" s="6" t="str">
        <f t="shared" si="87"/>
        <v/>
      </c>
      <c r="AD65" s="4">
        <f t="shared" si="53"/>
        <v>0</v>
      </c>
      <c r="AE65" s="4">
        <f t="shared" si="32"/>
        <v>0</v>
      </c>
      <c r="AF65" s="4" t="str">
        <f t="shared" si="33"/>
        <v/>
      </c>
      <c r="AG65" s="4" t="str">
        <f t="shared" si="54"/>
        <v/>
      </c>
      <c r="AH65" s="12">
        <f t="shared" si="55"/>
        <v>0</v>
      </c>
      <c r="AI65" s="12">
        <f t="shared" si="56"/>
        <v>0</v>
      </c>
      <c r="AJ65" s="4" t="str">
        <f t="shared" si="34"/>
        <v/>
      </c>
      <c r="AK65" s="4">
        <v>5</v>
      </c>
      <c r="AL65" s="4" t="str">
        <f t="shared" si="57"/>
        <v xml:space="preserve"> </v>
      </c>
      <c r="AM65" s="4" t="str">
        <f t="shared" si="58"/>
        <v xml:space="preserve">  </v>
      </c>
      <c r="AN65" s="4" t="str">
        <f t="shared" si="59"/>
        <v/>
      </c>
      <c r="AO65" s="4" t="str">
        <f t="shared" si="60"/>
        <v/>
      </c>
      <c r="AP65" s="4" t="str">
        <f t="shared" si="61"/>
        <v/>
      </c>
      <c r="AQ65" s="4" t="str">
        <f t="shared" si="62"/>
        <v/>
      </c>
      <c r="AR65" s="4" t="str">
        <f t="shared" si="88"/>
        <v/>
      </c>
      <c r="AS65" s="4" t="str">
        <f t="shared" si="64"/>
        <v/>
      </c>
      <c r="AT65" s="4" t="str">
        <f t="shared" si="65"/>
        <v/>
      </c>
      <c r="AU65" s="4" t="str">
        <f t="shared" si="66"/>
        <v/>
      </c>
      <c r="AV65" s="4" t="str">
        <f t="shared" si="67"/>
        <v/>
      </c>
      <c r="AW65" s="4">
        <f t="shared" si="68"/>
        <v>0</v>
      </c>
      <c r="AX65" s="4" t="str">
        <f t="shared" si="69"/>
        <v>999:99.99</v>
      </c>
      <c r="AY65" s="4" t="str">
        <f t="shared" si="70"/>
        <v>999:99.99</v>
      </c>
      <c r="AZ65" s="4" t="str">
        <f t="shared" si="71"/>
        <v>999:99.99</v>
      </c>
      <c r="BA65" s="4" t="str">
        <f t="shared" si="72"/>
        <v>999:99.99</v>
      </c>
      <c r="BB65" s="4">
        <f t="shared" si="89"/>
        <v>0</v>
      </c>
      <c r="BC65" s="4">
        <f t="shared" si="90"/>
        <v>0</v>
      </c>
      <c r="BD65" s="4">
        <f t="shared" si="91"/>
        <v>0</v>
      </c>
      <c r="BE65" s="4">
        <f t="shared" si="76"/>
        <v>0</v>
      </c>
      <c r="BF65" s="4" t="str">
        <f t="shared" si="77"/>
        <v>19000100</v>
      </c>
      <c r="BG65" s="4" t="str">
        <f t="shared" si="78"/>
        <v/>
      </c>
      <c r="BH65" s="4">
        <v>60</v>
      </c>
      <c r="BI65" s="4" t="s">
        <v>297</v>
      </c>
      <c r="BJ65" s="4" t="s">
        <v>262</v>
      </c>
      <c r="BK65" s="4" t="s">
        <v>292</v>
      </c>
      <c r="BL65" s="4" t="str">
        <f t="shared" si="44"/>
        <v/>
      </c>
      <c r="BM65" s="4">
        <f t="shared" si="92"/>
        <v>0</v>
      </c>
      <c r="BN65" s="4">
        <f t="shared" si="93"/>
        <v>0</v>
      </c>
      <c r="BO65" s="4">
        <f t="shared" si="94"/>
        <v>0</v>
      </c>
      <c r="BP65" s="4">
        <f t="shared" si="95"/>
        <v>0</v>
      </c>
      <c r="BQ65" s="4">
        <f t="shared" si="83"/>
        <v>0</v>
      </c>
      <c r="BR65" s="4">
        <f t="shared" si="84"/>
        <v>0</v>
      </c>
    </row>
    <row r="66" spans="1:70" ht="16.5" customHeight="1">
      <c r="A66" s="7" t="str">
        <f t="shared" si="85"/>
        <v/>
      </c>
      <c r="B66" s="82"/>
      <c r="C66" s="184"/>
      <c r="D66" s="179"/>
      <c r="E66" s="83"/>
      <c r="F66" s="83"/>
      <c r="G66" s="83"/>
      <c r="H66" s="83"/>
      <c r="I66" s="114"/>
      <c r="J66" s="101"/>
      <c r="K66" s="142"/>
      <c r="L66" s="114"/>
      <c r="M66" s="129"/>
      <c r="N66" s="144"/>
      <c r="O66" s="114"/>
      <c r="P66" s="101"/>
      <c r="Q66" s="114"/>
      <c r="R66" s="101"/>
      <c r="S66" s="7" t="str">
        <f t="shared" si="46"/>
        <v/>
      </c>
      <c r="T66" s="119" t="str">
        <f t="shared" si="47"/>
        <v/>
      </c>
      <c r="U66" s="119" t="str">
        <f>IF(ISERROR(VLOOKUP(BG66,BH$6:$BI$88,2,0)),"",VLOOKUP(BG66,BH$6:$BI$88,2,0))</f>
        <v/>
      </c>
      <c r="V66" s="12">
        <f t="shared" si="48"/>
        <v>0</v>
      </c>
      <c r="W66" s="12">
        <f t="shared" si="49"/>
        <v>0</v>
      </c>
      <c r="X66" s="12">
        <f t="shared" si="50"/>
        <v>0</v>
      </c>
      <c r="Y66" s="12"/>
      <c r="Z66" s="4" t="str">
        <f t="shared" si="51"/>
        <v/>
      </c>
      <c r="AA66" s="4" t="str">
        <f t="shared" si="52"/>
        <v/>
      </c>
      <c r="AB66" s="6">
        <f t="shared" si="86"/>
        <v>0</v>
      </c>
      <c r="AC66" s="6" t="str">
        <f t="shared" si="87"/>
        <v/>
      </c>
      <c r="AD66" s="4">
        <f t="shared" si="53"/>
        <v>0</v>
      </c>
      <c r="AE66" s="4">
        <f t="shared" si="32"/>
        <v>0</v>
      </c>
      <c r="AF66" s="4" t="str">
        <f t="shared" si="33"/>
        <v/>
      </c>
      <c r="AG66" s="4" t="str">
        <f t="shared" si="54"/>
        <v/>
      </c>
      <c r="AH66" s="12">
        <f t="shared" si="55"/>
        <v>0</v>
      </c>
      <c r="AI66" s="12">
        <f t="shared" si="56"/>
        <v>0</v>
      </c>
      <c r="AJ66" s="4" t="str">
        <f t="shared" si="34"/>
        <v/>
      </c>
      <c r="AK66" s="4">
        <v>5</v>
      </c>
      <c r="AL66" s="4" t="str">
        <f t="shared" si="57"/>
        <v xml:space="preserve"> </v>
      </c>
      <c r="AM66" s="4" t="str">
        <f t="shared" si="58"/>
        <v xml:space="preserve">  </v>
      </c>
      <c r="AN66" s="4" t="str">
        <f t="shared" si="59"/>
        <v/>
      </c>
      <c r="AO66" s="4" t="str">
        <f t="shared" si="60"/>
        <v/>
      </c>
      <c r="AP66" s="4" t="str">
        <f t="shared" si="61"/>
        <v/>
      </c>
      <c r="AQ66" s="4" t="str">
        <f t="shared" si="62"/>
        <v/>
      </c>
      <c r="AR66" s="4" t="str">
        <f t="shared" si="88"/>
        <v/>
      </c>
      <c r="AS66" s="4" t="str">
        <f t="shared" si="64"/>
        <v/>
      </c>
      <c r="AT66" s="4" t="str">
        <f t="shared" si="65"/>
        <v/>
      </c>
      <c r="AU66" s="4" t="str">
        <f t="shared" si="66"/>
        <v/>
      </c>
      <c r="AV66" s="4" t="str">
        <f t="shared" si="67"/>
        <v/>
      </c>
      <c r="AW66" s="4">
        <f t="shared" si="68"/>
        <v>0</v>
      </c>
      <c r="AX66" s="4" t="str">
        <f t="shared" si="69"/>
        <v>999:99.99</v>
      </c>
      <c r="AY66" s="4" t="str">
        <f t="shared" si="70"/>
        <v>999:99.99</v>
      </c>
      <c r="AZ66" s="4" t="str">
        <f t="shared" si="71"/>
        <v>999:99.99</v>
      </c>
      <c r="BA66" s="4" t="str">
        <f t="shared" si="72"/>
        <v>999:99.99</v>
      </c>
      <c r="BB66" s="4">
        <f t="shared" si="89"/>
        <v>0</v>
      </c>
      <c r="BC66" s="4">
        <f t="shared" si="90"/>
        <v>0</v>
      </c>
      <c r="BD66" s="4">
        <f t="shared" si="91"/>
        <v>0</v>
      </c>
      <c r="BE66" s="4">
        <f t="shared" si="76"/>
        <v>0</v>
      </c>
      <c r="BF66" s="4" t="str">
        <f t="shared" si="77"/>
        <v>19000100</v>
      </c>
      <c r="BG66" s="4" t="str">
        <f t="shared" si="78"/>
        <v/>
      </c>
      <c r="BH66" s="4">
        <v>61</v>
      </c>
      <c r="BI66" s="4" t="s">
        <v>297</v>
      </c>
      <c r="BJ66" s="4" t="s">
        <v>262</v>
      </c>
      <c r="BK66" s="4" t="s">
        <v>292</v>
      </c>
      <c r="BL66" s="4" t="str">
        <f t="shared" si="44"/>
        <v/>
      </c>
      <c r="BM66" s="4">
        <f t="shared" si="92"/>
        <v>0</v>
      </c>
      <c r="BN66" s="4">
        <f t="shared" si="93"/>
        <v>0</v>
      </c>
      <c r="BO66" s="4">
        <f t="shared" si="94"/>
        <v>0</v>
      </c>
      <c r="BP66" s="4">
        <f t="shared" si="95"/>
        <v>0</v>
      </c>
      <c r="BQ66" s="4">
        <f t="shared" si="83"/>
        <v>0</v>
      </c>
      <c r="BR66" s="4">
        <f t="shared" si="84"/>
        <v>0</v>
      </c>
    </row>
    <row r="67" spans="1:70" ht="16.5" customHeight="1">
      <c r="A67" s="7" t="str">
        <f t="shared" si="85"/>
        <v/>
      </c>
      <c r="B67" s="82"/>
      <c r="C67" s="184"/>
      <c r="D67" s="179"/>
      <c r="E67" s="83"/>
      <c r="F67" s="83"/>
      <c r="G67" s="83"/>
      <c r="H67" s="83"/>
      <c r="I67" s="114"/>
      <c r="J67" s="101"/>
      <c r="K67" s="142"/>
      <c r="L67" s="114"/>
      <c r="M67" s="129"/>
      <c r="N67" s="144"/>
      <c r="O67" s="114"/>
      <c r="P67" s="101"/>
      <c r="Q67" s="114"/>
      <c r="R67" s="101"/>
      <c r="S67" s="7" t="str">
        <f t="shared" si="46"/>
        <v/>
      </c>
      <c r="T67" s="119" t="str">
        <f t="shared" si="47"/>
        <v/>
      </c>
      <c r="U67" s="119" t="str">
        <f>IF(ISERROR(VLOOKUP(BG67,BH$6:$BI$88,2,0)),"",VLOOKUP(BG67,BH$6:$BI$88,2,0))</f>
        <v/>
      </c>
      <c r="V67" s="12">
        <f t="shared" si="48"/>
        <v>0</v>
      </c>
      <c r="W67" s="12">
        <f t="shared" si="49"/>
        <v>0</v>
      </c>
      <c r="X67" s="12">
        <f t="shared" si="50"/>
        <v>0</v>
      </c>
      <c r="Y67" s="12"/>
      <c r="Z67" s="4" t="str">
        <f t="shared" si="51"/>
        <v/>
      </c>
      <c r="AA67" s="4" t="str">
        <f t="shared" si="52"/>
        <v/>
      </c>
      <c r="AB67" s="6">
        <f t="shared" si="86"/>
        <v>0</v>
      </c>
      <c r="AC67" s="6" t="str">
        <f t="shared" si="87"/>
        <v/>
      </c>
      <c r="AD67" s="4">
        <f t="shared" si="53"/>
        <v>0</v>
      </c>
      <c r="AE67" s="4">
        <f t="shared" si="32"/>
        <v>0</v>
      </c>
      <c r="AF67" s="4" t="str">
        <f t="shared" si="33"/>
        <v/>
      </c>
      <c r="AG67" s="4" t="str">
        <f t="shared" si="54"/>
        <v/>
      </c>
      <c r="AH67" s="12">
        <f t="shared" si="55"/>
        <v>0</v>
      </c>
      <c r="AI67" s="12">
        <f t="shared" si="56"/>
        <v>0</v>
      </c>
      <c r="AJ67" s="4" t="str">
        <f t="shared" si="34"/>
        <v/>
      </c>
      <c r="AK67" s="4">
        <v>5</v>
      </c>
      <c r="AL67" s="4" t="str">
        <f t="shared" si="57"/>
        <v xml:space="preserve"> </v>
      </c>
      <c r="AM67" s="4" t="str">
        <f t="shared" si="58"/>
        <v xml:space="preserve">  </v>
      </c>
      <c r="AN67" s="4" t="str">
        <f t="shared" si="59"/>
        <v/>
      </c>
      <c r="AO67" s="4" t="str">
        <f t="shared" si="60"/>
        <v/>
      </c>
      <c r="AP67" s="4" t="str">
        <f t="shared" si="61"/>
        <v/>
      </c>
      <c r="AQ67" s="4" t="str">
        <f t="shared" si="62"/>
        <v/>
      </c>
      <c r="AR67" s="4" t="str">
        <f t="shared" si="88"/>
        <v/>
      </c>
      <c r="AS67" s="4" t="str">
        <f t="shared" si="64"/>
        <v/>
      </c>
      <c r="AT67" s="4" t="str">
        <f t="shared" si="65"/>
        <v/>
      </c>
      <c r="AU67" s="4" t="str">
        <f t="shared" si="66"/>
        <v/>
      </c>
      <c r="AV67" s="4" t="str">
        <f t="shared" si="67"/>
        <v/>
      </c>
      <c r="AW67" s="4">
        <f t="shared" si="68"/>
        <v>0</v>
      </c>
      <c r="AX67" s="4" t="str">
        <f t="shared" si="69"/>
        <v>999:99.99</v>
      </c>
      <c r="AY67" s="4" t="str">
        <f t="shared" si="70"/>
        <v>999:99.99</v>
      </c>
      <c r="AZ67" s="4" t="str">
        <f t="shared" si="71"/>
        <v>999:99.99</v>
      </c>
      <c r="BA67" s="4" t="str">
        <f t="shared" si="72"/>
        <v>999:99.99</v>
      </c>
      <c r="BB67" s="4">
        <f t="shared" si="89"/>
        <v>0</v>
      </c>
      <c r="BC67" s="4">
        <f t="shared" si="90"/>
        <v>0</v>
      </c>
      <c r="BD67" s="4">
        <f t="shared" si="91"/>
        <v>0</v>
      </c>
      <c r="BE67" s="4">
        <f t="shared" si="76"/>
        <v>0</v>
      </c>
      <c r="BF67" s="4" t="str">
        <f t="shared" si="77"/>
        <v>19000100</v>
      </c>
      <c r="BG67" s="4" t="str">
        <f t="shared" si="78"/>
        <v/>
      </c>
      <c r="BH67" s="4">
        <v>62</v>
      </c>
      <c r="BI67" s="4" t="s">
        <v>297</v>
      </c>
      <c r="BJ67" s="4" t="s">
        <v>262</v>
      </c>
      <c r="BK67" s="4" t="s">
        <v>292</v>
      </c>
      <c r="BL67" s="4" t="str">
        <f t="shared" si="44"/>
        <v/>
      </c>
      <c r="BM67" s="4">
        <f t="shared" si="92"/>
        <v>0</v>
      </c>
      <c r="BN67" s="4">
        <f t="shared" si="93"/>
        <v>0</v>
      </c>
      <c r="BO67" s="4">
        <f t="shared" si="94"/>
        <v>0</v>
      </c>
      <c r="BP67" s="4">
        <f t="shared" si="95"/>
        <v>0</v>
      </c>
      <c r="BQ67" s="4">
        <f t="shared" si="83"/>
        <v>0</v>
      </c>
      <c r="BR67" s="4">
        <f t="shared" si="84"/>
        <v>0</v>
      </c>
    </row>
    <row r="68" spans="1:70" ht="16.5" customHeight="1">
      <c r="A68" s="7" t="str">
        <f t="shared" si="85"/>
        <v/>
      </c>
      <c r="B68" s="82"/>
      <c r="C68" s="184"/>
      <c r="D68" s="179"/>
      <c r="E68" s="83"/>
      <c r="F68" s="83"/>
      <c r="G68" s="83"/>
      <c r="H68" s="83"/>
      <c r="I68" s="114"/>
      <c r="J68" s="101"/>
      <c r="K68" s="142"/>
      <c r="L68" s="114"/>
      <c r="M68" s="129"/>
      <c r="N68" s="144"/>
      <c r="O68" s="114"/>
      <c r="P68" s="101"/>
      <c r="Q68" s="114"/>
      <c r="R68" s="101"/>
      <c r="S68" s="7" t="str">
        <f t="shared" si="46"/>
        <v/>
      </c>
      <c r="T68" s="119" t="str">
        <f t="shared" si="47"/>
        <v/>
      </c>
      <c r="U68" s="119" t="str">
        <f>IF(ISERROR(VLOOKUP(BG68,BH$6:$BI$88,2,0)),"",VLOOKUP(BG68,BH$6:$BI$88,2,0))</f>
        <v/>
      </c>
      <c r="V68" s="12">
        <f t="shared" si="48"/>
        <v>0</v>
      </c>
      <c r="W68" s="12">
        <f t="shared" si="49"/>
        <v>0</v>
      </c>
      <c r="X68" s="12">
        <f t="shared" si="50"/>
        <v>0</v>
      </c>
      <c r="Y68" s="12"/>
      <c r="Z68" s="4" t="str">
        <f t="shared" si="51"/>
        <v/>
      </c>
      <c r="AA68" s="4" t="str">
        <f t="shared" si="52"/>
        <v/>
      </c>
      <c r="AB68" s="6">
        <f t="shared" si="86"/>
        <v>0</v>
      </c>
      <c r="AC68" s="6" t="str">
        <f t="shared" si="87"/>
        <v/>
      </c>
      <c r="AD68" s="4">
        <f t="shared" si="53"/>
        <v>0</v>
      </c>
      <c r="AE68" s="4">
        <f t="shared" si="32"/>
        <v>0</v>
      </c>
      <c r="AF68" s="4" t="str">
        <f t="shared" si="33"/>
        <v/>
      </c>
      <c r="AG68" s="4" t="str">
        <f t="shared" si="54"/>
        <v/>
      </c>
      <c r="AH68" s="12">
        <f t="shared" si="55"/>
        <v>0</v>
      </c>
      <c r="AI68" s="12">
        <f t="shared" si="56"/>
        <v>0</v>
      </c>
      <c r="AJ68" s="4" t="str">
        <f t="shared" si="34"/>
        <v/>
      </c>
      <c r="AK68" s="4">
        <v>5</v>
      </c>
      <c r="AL68" s="4" t="str">
        <f t="shared" si="57"/>
        <v xml:space="preserve"> </v>
      </c>
      <c r="AM68" s="4" t="str">
        <f t="shared" si="58"/>
        <v xml:space="preserve">  </v>
      </c>
      <c r="AN68" s="4" t="str">
        <f t="shared" si="59"/>
        <v/>
      </c>
      <c r="AO68" s="4" t="str">
        <f t="shared" si="60"/>
        <v/>
      </c>
      <c r="AP68" s="4" t="str">
        <f t="shared" si="61"/>
        <v/>
      </c>
      <c r="AQ68" s="4" t="str">
        <f t="shared" si="62"/>
        <v/>
      </c>
      <c r="AR68" s="4" t="str">
        <f t="shared" si="88"/>
        <v/>
      </c>
      <c r="AS68" s="4" t="str">
        <f t="shared" si="64"/>
        <v/>
      </c>
      <c r="AT68" s="4" t="str">
        <f t="shared" si="65"/>
        <v/>
      </c>
      <c r="AU68" s="4" t="str">
        <f t="shared" si="66"/>
        <v/>
      </c>
      <c r="AV68" s="4" t="str">
        <f t="shared" si="67"/>
        <v/>
      </c>
      <c r="AW68" s="4">
        <f t="shared" si="68"/>
        <v>0</v>
      </c>
      <c r="AX68" s="4" t="str">
        <f t="shared" si="69"/>
        <v>999:99.99</v>
      </c>
      <c r="AY68" s="4" t="str">
        <f t="shared" si="70"/>
        <v>999:99.99</v>
      </c>
      <c r="AZ68" s="4" t="str">
        <f t="shared" si="71"/>
        <v>999:99.99</v>
      </c>
      <c r="BA68" s="4" t="str">
        <f t="shared" si="72"/>
        <v>999:99.99</v>
      </c>
      <c r="BB68" s="4">
        <f t="shared" si="89"/>
        <v>0</v>
      </c>
      <c r="BC68" s="4">
        <f t="shared" si="90"/>
        <v>0</v>
      </c>
      <c r="BD68" s="4">
        <f t="shared" si="91"/>
        <v>0</v>
      </c>
      <c r="BE68" s="4">
        <f t="shared" si="76"/>
        <v>0</v>
      </c>
      <c r="BF68" s="4" t="str">
        <f t="shared" si="77"/>
        <v>19000100</v>
      </c>
      <c r="BG68" s="4" t="str">
        <f t="shared" si="78"/>
        <v/>
      </c>
      <c r="BH68" s="4">
        <v>63</v>
      </c>
      <c r="BI68" s="4" t="s">
        <v>297</v>
      </c>
      <c r="BJ68" s="4" t="s">
        <v>262</v>
      </c>
      <c r="BK68" s="4" t="s">
        <v>292</v>
      </c>
      <c r="BL68" s="4" t="str">
        <f t="shared" si="44"/>
        <v/>
      </c>
      <c r="BM68" s="4">
        <f t="shared" si="92"/>
        <v>0</v>
      </c>
      <c r="BN68" s="4">
        <f t="shared" si="93"/>
        <v>0</v>
      </c>
      <c r="BO68" s="4">
        <f t="shared" si="94"/>
        <v>0</v>
      </c>
      <c r="BP68" s="4">
        <f t="shared" si="95"/>
        <v>0</v>
      </c>
      <c r="BQ68" s="4">
        <f t="shared" si="83"/>
        <v>0</v>
      </c>
      <c r="BR68" s="4">
        <f t="shared" si="84"/>
        <v>0</v>
      </c>
    </row>
    <row r="69" spans="1:70" ht="16.5" customHeight="1">
      <c r="A69" s="7" t="str">
        <f t="shared" si="85"/>
        <v/>
      </c>
      <c r="B69" s="82"/>
      <c r="C69" s="184"/>
      <c r="D69" s="179"/>
      <c r="E69" s="83"/>
      <c r="F69" s="83"/>
      <c r="G69" s="83"/>
      <c r="H69" s="83"/>
      <c r="I69" s="114"/>
      <c r="J69" s="101"/>
      <c r="K69" s="142"/>
      <c r="L69" s="114"/>
      <c r="M69" s="129"/>
      <c r="N69" s="144"/>
      <c r="O69" s="114"/>
      <c r="P69" s="101"/>
      <c r="Q69" s="114"/>
      <c r="R69" s="101"/>
      <c r="S69" s="7" t="str">
        <f t="shared" si="46"/>
        <v/>
      </c>
      <c r="T69" s="119" t="str">
        <f t="shared" si="47"/>
        <v/>
      </c>
      <c r="U69" s="119" t="str">
        <f>IF(ISERROR(VLOOKUP(BG69,BH$6:$BI$88,2,0)),"",VLOOKUP(BG69,BH$6:$BI$88,2,0))</f>
        <v/>
      </c>
      <c r="V69" s="12">
        <f t="shared" si="48"/>
        <v>0</v>
      </c>
      <c r="W69" s="12">
        <f t="shared" si="49"/>
        <v>0</v>
      </c>
      <c r="X69" s="12">
        <f t="shared" si="50"/>
        <v>0</v>
      </c>
      <c r="Y69" s="12"/>
      <c r="Z69" s="4" t="str">
        <f t="shared" si="51"/>
        <v/>
      </c>
      <c r="AA69" s="4" t="str">
        <f t="shared" si="52"/>
        <v/>
      </c>
      <c r="AB69" s="6">
        <f t="shared" si="86"/>
        <v>0</v>
      </c>
      <c r="AC69" s="6" t="str">
        <f t="shared" si="87"/>
        <v/>
      </c>
      <c r="AD69" s="4">
        <f t="shared" si="53"/>
        <v>0</v>
      </c>
      <c r="AE69" s="4">
        <f t="shared" si="32"/>
        <v>0</v>
      </c>
      <c r="AF69" s="4" t="str">
        <f t="shared" si="33"/>
        <v/>
      </c>
      <c r="AG69" s="4" t="str">
        <f t="shared" si="54"/>
        <v/>
      </c>
      <c r="AH69" s="12">
        <f t="shared" si="55"/>
        <v>0</v>
      </c>
      <c r="AI69" s="12">
        <f t="shared" si="56"/>
        <v>0</v>
      </c>
      <c r="AJ69" s="4" t="str">
        <f t="shared" si="34"/>
        <v/>
      </c>
      <c r="AK69" s="4">
        <v>5</v>
      </c>
      <c r="AL69" s="4" t="str">
        <f t="shared" si="57"/>
        <v xml:space="preserve"> </v>
      </c>
      <c r="AM69" s="4" t="str">
        <f t="shared" si="58"/>
        <v xml:space="preserve">  </v>
      </c>
      <c r="AN69" s="4" t="str">
        <f t="shared" si="59"/>
        <v/>
      </c>
      <c r="AO69" s="4" t="str">
        <f t="shared" si="60"/>
        <v/>
      </c>
      <c r="AP69" s="4" t="str">
        <f t="shared" si="61"/>
        <v/>
      </c>
      <c r="AQ69" s="4" t="str">
        <f t="shared" si="62"/>
        <v/>
      </c>
      <c r="AR69" s="4" t="str">
        <f t="shared" si="88"/>
        <v/>
      </c>
      <c r="AS69" s="4" t="str">
        <f t="shared" si="64"/>
        <v/>
      </c>
      <c r="AT69" s="4" t="str">
        <f t="shared" si="65"/>
        <v/>
      </c>
      <c r="AU69" s="4" t="str">
        <f t="shared" si="66"/>
        <v/>
      </c>
      <c r="AV69" s="4" t="str">
        <f t="shared" si="67"/>
        <v/>
      </c>
      <c r="AW69" s="4">
        <f t="shared" si="68"/>
        <v>0</v>
      </c>
      <c r="AX69" s="4" t="str">
        <f t="shared" si="69"/>
        <v>999:99.99</v>
      </c>
      <c r="AY69" s="4" t="str">
        <f t="shared" si="70"/>
        <v>999:99.99</v>
      </c>
      <c r="AZ69" s="4" t="str">
        <f t="shared" si="71"/>
        <v>999:99.99</v>
      </c>
      <c r="BA69" s="4" t="str">
        <f t="shared" si="72"/>
        <v>999:99.99</v>
      </c>
      <c r="BB69" s="4">
        <f t="shared" si="89"/>
        <v>0</v>
      </c>
      <c r="BC69" s="4">
        <f t="shared" si="90"/>
        <v>0</v>
      </c>
      <c r="BD69" s="4">
        <f t="shared" si="91"/>
        <v>0</v>
      </c>
      <c r="BE69" s="4">
        <f t="shared" si="76"/>
        <v>0</v>
      </c>
      <c r="BF69" s="4" t="str">
        <f t="shared" si="77"/>
        <v>19000100</v>
      </c>
      <c r="BG69" s="4" t="str">
        <f t="shared" si="78"/>
        <v/>
      </c>
      <c r="BH69" s="4">
        <v>64</v>
      </c>
      <c r="BI69" s="4" t="s">
        <v>297</v>
      </c>
      <c r="BJ69" s="4" t="s">
        <v>262</v>
      </c>
      <c r="BK69" s="4" t="s">
        <v>292</v>
      </c>
      <c r="BL69" s="4" t="str">
        <f t="shared" si="44"/>
        <v/>
      </c>
      <c r="BM69" s="4">
        <f t="shared" si="92"/>
        <v>0</v>
      </c>
      <c r="BN69" s="4">
        <f t="shared" si="93"/>
        <v>0</v>
      </c>
      <c r="BO69" s="4">
        <f t="shared" si="94"/>
        <v>0</v>
      </c>
      <c r="BP69" s="4">
        <f t="shared" si="95"/>
        <v>0</v>
      </c>
      <c r="BQ69" s="4">
        <f t="shared" si="83"/>
        <v>0</v>
      </c>
      <c r="BR69" s="4">
        <f t="shared" si="84"/>
        <v>0</v>
      </c>
    </row>
    <row r="70" spans="1:70" ht="16.5" customHeight="1">
      <c r="A70" s="7" t="str">
        <f t="shared" si="85"/>
        <v/>
      </c>
      <c r="B70" s="82"/>
      <c r="C70" s="184"/>
      <c r="D70" s="179"/>
      <c r="E70" s="83"/>
      <c r="F70" s="83"/>
      <c r="G70" s="83"/>
      <c r="H70" s="83"/>
      <c r="I70" s="114"/>
      <c r="J70" s="101"/>
      <c r="K70" s="142"/>
      <c r="L70" s="114"/>
      <c r="M70" s="129"/>
      <c r="N70" s="144"/>
      <c r="O70" s="114"/>
      <c r="P70" s="101"/>
      <c r="Q70" s="114"/>
      <c r="R70" s="101"/>
      <c r="S70" s="7" t="str">
        <f t="shared" si="46"/>
        <v/>
      </c>
      <c r="T70" s="119" t="str">
        <f t="shared" si="47"/>
        <v/>
      </c>
      <c r="U70" s="119" t="str">
        <f>IF(ISERROR(VLOOKUP(BG70,BH$6:$BI$88,2,0)),"",VLOOKUP(BG70,BH$6:$BI$88,2,0))</f>
        <v/>
      </c>
      <c r="V70" s="12">
        <f t="shared" si="48"/>
        <v>0</v>
      </c>
      <c r="W70" s="12">
        <f t="shared" si="49"/>
        <v>0</v>
      </c>
      <c r="X70" s="12">
        <f t="shared" si="50"/>
        <v>0</v>
      </c>
      <c r="Y70" s="12"/>
      <c r="Z70" s="4" t="str">
        <f t="shared" si="51"/>
        <v/>
      </c>
      <c r="AA70" s="4" t="str">
        <f t="shared" si="52"/>
        <v/>
      </c>
      <c r="AB70" s="6">
        <f t="shared" si="86"/>
        <v>0</v>
      </c>
      <c r="AC70" s="6" t="str">
        <f t="shared" si="87"/>
        <v/>
      </c>
      <c r="AD70" s="4">
        <f t="shared" si="53"/>
        <v>0</v>
      </c>
      <c r="AE70" s="4">
        <f t="shared" si="32"/>
        <v>0</v>
      </c>
      <c r="AF70" s="4" t="str">
        <f t="shared" si="33"/>
        <v/>
      </c>
      <c r="AG70" s="4" t="str">
        <f t="shared" si="54"/>
        <v/>
      </c>
      <c r="AH70" s="12">
        <f t="shared" si="55"/>
        <v>0</v>
      </c>
      <c r="AI70" s="12">
        <f t="shared" si="56"/>
        <v>0</v>
      </c>
      <c r="AJ70" s="4" t="str">
        <f t="shared" si="34"/>
        <v/>
      </c>
      <c r="AK70" s="4">
        <v>5</v>
      </c>
      <c r="AL70" s="4" t="str">
        <f t="shared" si="57"/>
        <v xml:space="preserve"> </v>
      </c>
      <c r="AM70" s="4" t="str">
        <f t="shared" si="58"/>
        <v xml:space="preserve">  </v>
      </c>
      <c r="AN70" s="4" t="str">
        <f t="shared" si="59"/>
        <v/>
      </c>
      <c r="AO70" s="4" t="str">
        <f t="shared" si="60"/>
        <v/>
      </c>
      <c r="AP70" s="4" t="str">
        <f t="shared" si="61"/>
        <v/>
      </c>
      <c r="AQ70" s="4" t="str">
        <f t="shared" si="62"/>
        <v/>
      </c>
      <c r="AR70" s="4" t="str">
        <f t="shared" si="88"/>
        <v/>
      </c>
      <c r="AS70" s="4" t="str">
        <f t="shared" si="64"/>
        <v/>
      </c>
      <c r="AT70" s="4" t="str">
        <f t="shared" si="65"/>
        <v/>
      </c>
      <c r="AU70" s="4" t="str">
        <f t="shared" si="66"/>
        <v/>
      </c>
      <c r="AV70" s="4" t="str">
        <f t="shared" si="67"/>
        <v/>
      </c>
      <c r="AW70" s="4">
        <f t="shared" si="68"/>
        <v>0</v>
      </c>
      <c r="AX70" s="4" t="str">
        <f t="shared" si="69"/>
        <v>999:99.99</v>
      </c>
      <c r="AY70" s="4" t="str">
        <f t="shared" si="70"/>
        <v>999:99.99</v>
      </c>
      <c r="AZ70" s="4" t="str">
        <f t="shared" si="71"/>
        <v>999:99.99</v>
      </c>
      <c r="BA70" s="4" t="str">
        <f t="shared" si="72"/>
        <v>999:99.99</v>
      </c>
      <c r="BB70" s="4">
        <f t="shared" si="89"/>
        <v>0</v>
      </c>
      <c r="BC70" s="4">
        <f t="shared" si="90"/>
        <v>0</v>
      </c>
      <c r="BD70" s="4">
        <f t="shared" si="91"/>
        <v>0</v>
      </c>
      <c r="BE70" s="4">
        <f t="shared" si="76"/>
        <v>0</v>
      </c>
      <c r="BF70" s="4" t="str">
        <f t="shared" si="77"/>
        <v>19000100</v>
      </c>
      <c r="BG70" s="4" t="str">
        <f t="shared" si="78"/>
        <v/>
      </c>
      <c r="BH70" s="4">
        <v>65</v>
      </c>
      <c r="BI70" s="4" t="s">
        <v>297</v>
      </c>
      <c r="BJ70" s="4" t="s">
        <v>262</v>
      </c>
      <c r="BK70" s="4" t="s">
        <v>292</v>
      </c>
      <c r="BL70" s="4" t="str">
        <f t="shared" ref="BL70:BL87" si="96">IF(B70="","",VLOOKUP(U70,$BI$6:$BJ$88,2,0))</f>
        <v/>
      </c>
      <c r="BM70" s="4">
        <f t="shared" si="92"/>
        <v>0</v>
      </c>
      <c r="BN70" s="4">
        <f t="shared" si="93"/>
        <v>0</v>
      </c>
      <c r="BO70" s="4">
        <f t="shared" si="94"/>
        <v>0</v>
      </c>
      <c r="BP70" s="4">
        <f t="shared" si="95"/>
        <v>0</v>
      </c>
      <c r="BQ70" s="4">
        <f t="shared" si="83"/>
        <v>0</v>
      </c>
      <c r="BR70" s="4">
        <f t="shared" si="84"/>
        <v>0</v>
      </c>
    </row>
    <row r="71" spans="1:70" ht="16.5" customHeight="1">
      <c r="A71" s="7" t="str">
        <f t="shared" si="85"/>
        <v/>
      </c>
      <c r="B71" s="82"/>
      <c r="C71" s="184"/>
      <c r="D71" s="179"/>
      <c r="E71" s="83"/>
      <c r="F71" s="83"/>
      <c r="G71" s="83"/>
      <c r="H71" s="83"/>
      <c r="I71" s="114"/>
      <c r="J71" s="101"/>
      <c r="K71" s="142"/>
      <c r="L71" s="114"/>
      <c r="M71" s="129"/>
      <c r="N71" s="144"/>
      <c r="O71" s="114"/>
      <c r="P71" s="101"/>
      <c r="Q71" s="114"/>
      <c r="R71" s="101"/>
      <c r="S71" s="7" t="str">
        <f t="shared" si="46"/>
        <v/>
      </c>
      <c r="T71" s="119" t="str">
        <f t="shared" si="47"/>
        <v/>
      </c>
      <c r="U71" s="119" t="str">
        <f>IF(ISERROR(VLOOKUP(BG71,BH$6:$BI$88,2,0)),"",VLOOKUP(BG71,BH$6:$BI$88,2,0))</f>
        <v/>
      </c>
      <c r="V71" s="12">
        <f t="shared" si="48"/>
        <v>0</v>
      </c>
      <c r="W71" s="12">
        <f t="shared" si="49"/>
        <v>0</v>
      </c>
      <c r="X71" s="12">
        <f t="shared" si="50"/>
        <v>0</v>
      </c>
      <c r="Y71" s="12"/>
      <c r="Z71" s="4" t="str">
        <f t="shared" si="51"/>
        <v/>
      </c>
      <c r="AA71" s="4" t="str">
        <f t="shared" si="52"/>
        <v/>
      </c>
      <c r="AB71" s="6">
        <f t="shared" si="86"/>
        <v>0</v>
      </c>
      <c r="AC71" s="6" t="str">
        <f t="shared" si="87"/>
        <v/>
      </c>
      <c r="AD71" s="4">
        <f t="shared" si="53"/>
        <v>0</v>
      </c>
      <c r="AE71" s="4">
        <f t="shared" ref="AE71:AE87" si="97">AE70+IF(AG71="",0,1)</f>
        <v>0</v>
      </c>
      <c r="AF71" s="4" t="str">
        <f t="shared" ref="AF71:AF87" si="98">IF(AG71="","",AE71)</f>
        <v/>
      </c>
      <c r="AG71" s="4" t="str">
        <f t="shared" si="54"/>
        <v/>
      </c>
      <c r="AH71" s="12">
        <f t="shared" si="55"/>
        <v>0</v>
      </c>
      <c r="AI71" s="12">
        <f t="shared" si="56"/>
        <v>0</v>
      </c>
      <c r="AJ71" s="4" t="str">
        <f t="shared" ref="AJ71:AJ87" si="99">IF(T71="Ａ",1,IF(T71="Ｂ",2,IF(T71="Ｃ",3,IF(T71="Ｄ",4,IF(T71="Ｅ",5,IF(T71="Ｆ",6,IF(T71="Ｇ",7,"")))))))</f>
        <v/>
      </c>
      <c r="AK71" s="4">
        <v>5</v>
      </c>
      <c r="AL71" s="4" t="str">
        <f t="shared" si="57"/>
        <v xml:space="preserve"> </v>
      </c>
      <c r="AM71" s="4" t="str">
        <f t="shared" si="58"/>
        <v xml:space="preserve">  </v>
      </c>
      <c r="AN71" s="4" t="str">
        <f t="shared" si="59"/>
        <v/>
      </c>
      <c r="AO71" s="4" t="str">
        <f t="shared" si="60"/>
        <v/>
      </c>
      <c r="AP71" s="4" t="str">
        <f t="shared" si="61"/>
        <v/>
      </c>
      <c r="AQ71" s="4" t="str">
        <f t="shared" si="62"/>
        <v/>
      </c>
      <c r="AR71" s="4" t="str">
        <f t="shared" si="88"/>
        <v/>
      </c>
      <c r="AS71" s="4" t="str">
        <f t="shared" si="64"/>
        <v/>
      </c>
      <c r="AT71" s="4" t="str">
        <f t="shared" si="65"/>
        <v/>
      </c>
      <c r="AU71" s="4" t="str">
        <f t="shared" si="66"/>
        <v/>
      </c>
      <c r="AV71" s="4" t="str">
        <f t="shared" si="67"/>
        <v/>
      </c>
      <c r="AW71" s="4">
        <f t="shared" si="68"/>
        <v>0</v>
      </c>
      <c r="AX71" s="4" t="str">
        <f t="shared" si="69"/>
        <v>999:99.99</v>
      </c>
      <c r="AY71" s="4" t="str">
        <f t="shared" si="70"/>
        <v>999:99.99</v>
      </c>
      <c r="AZ71" s="4" t="str">
        <f t="shared" si="71"/>
        <v>999:99.99</v>
      </c>
      <c r="BA71" s="4" t="str">
        <f t="shared" si="72"/>
        <v>999:99.99</v>
      </c>
      <c r="BB71" s="4">
        <f t="shared" si="89"/>
        <v>0</v>
      </c>
      <c r="BC71" s="4">
        <f t="shared" si="90"/>
        <v>0</v>
      </c>
      <c r="BD71" s="4">
        <f t="shared" si="91"/>
        <v>0</v>
      </c>
      <c r="BE71" s="4">
        <f t="shared" si="76"/>
        <v>0</v>
      </c>
      <c r="BF71" s="4" t="str">
        <f t="shared" si="77"/>
        <v>19000100</v>
      </c>
      <c r="BG71" s="4" t="str">
        <f t="shared" si="78"/>
        <v/>
      </c>
      <c r="BH71" s="4">
        <v>66</v>
      </c>
      <c r="BI71" s="4" t="s">
        <v>297</v>
      </c>
      <c r="BJ71" s="4" t="s">
        <v>262</v>
      </c>
      <c r="BK71" s="4" t="s">
        <v>292</v>
      </c>
      <c r="BL71" s="4" t="str">
        <f t="shared" si="96"/>
        <v/>
      </c>
      <c r="BM71" s="4">
        <f t="shared" si="92"/>
        <v>0</v>
      </c>
      <c r="BN71" s="4">
        <f t="shared" si="93"/>
        <v>0</v>
      </c>
      <c r="BO71" s="4">
        <f t="shared" si="94"/>
        <v>0</v>
      </c>
      <c r="BP71" s="4">
        <f t="shared" si="95"/>
        <v>0</v>
      </c>
      <c r="BQ71" s="4">
        <f t="shared" si="83"/>
        <v>0</v>
      </c>
      <c r="BR71" s="4">
        <f t="shared" si="84"/>
        <v>0</v>
      </c>
    </row>
    <row r="72" spans="1:70" ht="16.5" customHeight="1">
      <c r="A72" s="7" t="str">
        <f t="shared" si="85"/>
        <v/>
      </c>
      <c r="B72" s="82"/>
      <c r="C72" s="184"/>
      <c r="D72" s="179"/>
      <c r="E72" s="83"/>
      <c r="F72" s="83"/>
      <c r="G72" s="83"/>
      <c r="H72" s="83"/>
      <c r="I72" s="114"/>
      <c r="J72" s="101"/>
      <c r="K72" s="142"/>
      <c r="L72" s="114"/>
      <c r="M72" s="129"/>
      <c r="N72" s="144"/>
      <c r="O72" s="114"/>
      <c r="P72" s="101"/>
      <c r="Q72" s="114"/>
      <c r="R72" s="101"/>
      <c r="S72" s="7" t="str">
        <f t="shared" si="46"/>
        <v/>
      </c>
      <c r="T72" s="119" t="str">
        <f t="shared" si="47"/>
        <v/>
      </c>
      <c r="U72" s="119" t="str">
        <f>IF(ISERROR(VLOOKUP(BG72,BH$6:$BI$88,2,0)),"",VLOOKUP(BG72,BH$6:$BI$88,2,0))</f>
        <v/>
      </c>
      <c r="V72" s="12">
        <f t="shared" si="48"/>
        <v>0</v>
      </c>
      <c r="W72" s="12">
        <f t="shared" si="49"/>
        <v>0</v>
      </c>
      <c r="X72" s="12">
        <f t="shared" si="50"/>
        <v>0</v>
      </c>
      <c r="Y72" s="12"/>
      <c r="Z72" s="4" t="str">
        <f t="shared" si="51"/>
        <v/>
      </c>
      <c r="AA72" s="4" t="str">
        <f t="shared" si="52"/>
        <v/>
      </c>
      <c r="AB72" s="6">
        <f t="shared" si="86"/>
        <v>0</v>
      </c>
      <c r="AC72" s="6" t="str">
        <f t="shared" si="87"/>
        <v/>
      </c>
      <c r="AD72" s="4">
        <f t="shared" si="53"/>
        <v>0</v>
      </c>
      <c r="AE72" s="4">
        <f t="shared" si="97"/>
        <v>0</v>
      </c>
      <c r="AF72" s="4" t="str">
        <f t="shared" si="98"/>
        <v/>
      </c>
      <c r="AG72" s="4" t="str">
        <f t="shared" si="54"/>
        <v/>
      </c>
      <c r="AH72" s="12">
        <f t="shared" si="55"/>
        <v>0</v>
      </c>
      <c r="AI72" s="12">
        <f t="shared" si="56"/>
        <v>0</v>
      </c>
      <c r="AJ72" s="4" t="str">
        <f t="shared" si="99"/>
        <v/>
      </c>
      <c r="AK72" s="4">
        <v>5</v>
      </c>
      <c r="AL72" s="4" t="str">
        <f t="shared" si="57"/>
        <v xml:space="preserve"> </v>
      </c>
      <c r="AM72" s="4" t="str">
        <f t="shared" si="58"/>
        <v xml:space="preserve">  </v>
      </c>
      <c r="AN72" s="4" t="str">
        <f t="shared" si="59"/>
        <v/>
      </c>
      <c r="AO72" s="4" t="str">
        <f t="shared" si="60"/>
        <v/>
      </c>
      <c r="AP72" s="4" t="str">
        <f t="shared" si="61"/>
        <v/>
      </c>
      <c r="AQ72" s="4" t="str">
        <f t="shared" si="62"/>
        <v/>
      </c>
      <c r="AR72" s="4" t="str">
        <f t="shared" si="88"/>
        <v/>
      </c>
      <c r="AS72" s="4" t="str">
        <f t="shared" si="64"/>
        <v/>
      </c>
      <c r="AT72" s="4" t="str">
        <f t="shared" si="65"/>
        <v/>
      </c>
      <c r="AU72" s="4" t="str">
        <f t="shared" si="66"/>
        <v/>
      </c>
      <c r="AV72" s="4" t="str">
        <f t="shared" si="67"/>
        <v/>
      </c>
      <c r="AW72" s="4">
        <f t="shared" si="68"/>
        <v>0</v>
      </c>
      <c r="AX72" s="4" t="str">
        <f t="shared" si="69"/>
        <v>999:99.99</v>
      </c>
      <c r="AY72" s="4" t="str">
        <f t="shared" si="70"/>
        <v>999:99.99</v>
      </c>
      <c r="AZ72" s="4" t="str">
        <f t="shared" si="71"/>
        <v>999:99.99</v>
      </c>
      <c r="BA72" s="4" t="str">
        <f t="shared" si="72"/>
        <v>999:99.99</v>
      </c>
      <c r="BB72" s="4">
        <f t="shared" si="89"/>
        <v>0</v>
      </c>
      <c r="BC72" s="4">
        <f t="shared" si="90"/>
        <v>0</v>
      </c>
      <c r="BD72" s="4">
        <f t="shared" si="91"/>
        <v>0</v>
      </c>
      <c r="BE72" s="4">
        <f t="shared" si="76"/>
        <v>0</v>
      </c>
      <c r="BF72" s="4" t="str">
        <f t="shared" si="77"/>
        <v>19000100</v>
      </c>
      <c r="BG72" s="4" t="str">
        <f t="shared" si="78"/>
        <v/>
      </c>
      <c r="BH72" s="4">
        <v>67</v>
      </c>
      <c r="BI72" s="4" t="s">
        <v>297</v>
      </c>
      <c r="BJ72" s="4" t="s">
        <v>262</v>
      </c>
      <c r="BK72" s="4" t="s">
        <v>292</v>
      </c>
      <c r="BL72" s="4" t="str">
        <f t="shared" si="96"/>
        <v/>
      </c>
      <c r="BM72" s="4">
        <f t="shared" si="92"/>
        <v>0</v>
      </c>
      <c r="BN72" s="4">
        <f t="shared" si="93"/>
        <v>0</v>
      </c>
      <c r="BO72" s="4">
        <f t="shared" si="94"/>
        <v>0</v>
      </c>
      <c r="BP72" s="4">
        <f t="shared" si="95"/>
        <v>0</v>
      </c>
      <c r="BQ72" s="4">
        <f t="shared" si="83"/>
        <v>0</v>
      </c>
      <c r="BR72" s="4">
        <f t="shared" si="84"/>
        <v>0</v>
      </c>
    </row>
    <row r="73" spans="1:70" ht="16.5" customHeight="1">
      <c r="A73" s="7" t="str">
        <f t="shared" si="85"/>
        <v/>
      </c>
      <c r="B73" s="82"/>
      <c r="C73" s="184"/>
      <c r="D73" s="179"/>
      <c r="E73" s="83"/>
      <c r="F73" s="83"/>
      <c r="G73" s="83"/>
      <c r="H73" s="83"/>
      <c r="I73" s="114"/>
      <c r="J73" s="101"/>
      <c r="K73" s="142"/>
      <c r="L73" s="114"/>
      <c r="M73" s="129"/>
      <c r="N73" s="144"/>
      <c r="O73" s="114"/>
      <c r="P73" s="101"/>
      <c r="Q73" s="114"/>
      <c r="R73" s="101"/>
      <c r="S73" s="7" t="str">
        <f t="shared" si="46"/>
        <v/>
      </c>
      <c r="T73" s="119" t="str">
        <f t="shared" si="47"/>
        <v/>
      </c>
      <c r="U73" s="119" t="str">
        <f>IF(ISERROR(VLOOKUP(BG73,BH$6:$BI$88,2,0)),"",VLOOKUP(BG73,BH$6:$BI$88,2,0))</f>
        <v/>
      </c>
      <c r="V73" s="12">
        <f t="shared" si="48"/>
        <v>0</v>
      </c>
      <c r="W73" s="12">
        <f t="shared" si="49"/>
        <v>0</v>
      </c>
      <c r="X73" s="12">
        <f t="shared" si="50"/>
        <v>0</v>
      </c>
      <c r="Y73" s="12"/>
      <c r="Z73" s="4" t="str">
        <f t="shared" si="51"/>
        <v/>
      </c>
      <c r="AA73" s="4" t="str">
        <f t="shared" si="52"/>
        <v/>
      </c>
      <c r="AB73" s="6">
        <f t="shared" si="86"/>
        <v>0</v>
      </c>
      <c r="AC73" s="6" t="str">
        <f t="shared" si="87"/>
        <v/>
      </c>
      <c r="AD73" s="4">
        <f t="shared" si="53"/>
        <v>0</v>
      </c>
      <c r="AE73" s="4">
        <f t="shared" si="97"/>
        <v>0</v>
      </c>
      <c r="AF73" s="4" t="str">
        <f t="shared" si="98"/>
        <v/>
      </c>
      <c r="AG73" s="4" t="str">
        <f t="shared" si="54"/>
        <v/>
      </c>
      <c r="AH73" s="12">
        <f t="shared" si="55"/>
        <v>0</v>
      </c>
      <c r="AI73" s="12">
        <f t="shared" si="56"/>
        <v>0</v>
      </c>
      <c r="AJ73" s="4" t="str">
        <f t="shared" si="99"/>
        <v/>
      </c>
      <c r="AK73" s="4">
        <v>5</v>
      </c>
      <c r="AL73" s="4" t="str">
        <f t="shared" si="57"/>
        <v xml:space="preserve"> </v>
      </c>
      <c r="AM73" s="4" t="str">
        <f t="shared" si="58"/>
        <v xml:space="preserve">  </v>
      </c>
      <c r="AN73" s="4" t="str">
        <f t="shared" si="59"/>
        <v/>
      </c>
      <c r="AO73" s="4" t="str">
        <f t="shared" si="60"/>
        <v/>
      </c>
      <c r="AP73" s="4" t="str">
        <f t="shared" si="61"/>
        <v/>
      </c>
      <c r="AQ73" s="4" t="str">
        <f t="shared" si="62"/>
        <v/>
      </c>
      <c r="AR73" s="4" t="str">
        <f t="shared" si="88"/>
        <v/>
      </c>
      <c r="AS73" s="4" t="str">
        <f t="shared" si="64"/>
        <v/>
      </c>
      <c r="AT73" s="4" t="str">
        <f t="shared" si="65"/>
        <v/>
      </c>
      <c r="AU73" s="4" t="str">
        <f t="shared" si="66"/>
        <v/>
      </c>
      <c r="AV73" s="4" t="str">
        <f t="shared" si="67"/>
        <v/>
      </c>
      <c r="AW73" s="4">
        <f t="shared" si="68"/>
        <v>0</v>
      </c>
      <c r="AX73" s="4" t="str">
        <f t="shared" si="69"/>
        <v>999:99.99</v>
      </c>
      <c r="AY73" s="4" t="str">
        <f t="shared" si="70"/>
        <v>999:99.99</v>
      </c>
      <c r="AZ73" s="4" t="str">
        <f t="shared" si="71"/>
        <v>999:99.99</v>
      </c>
      <c r="BA73" s="4" t="str">
        <f t="shared" si="72"/>
        <v>999:99.99</v>
      </c>
      <c r="BB73" s="4">
        <f t="shared" si="89"/>
        <v>0</v>
      </c>
      <c r="BC73" s="4">
        <f t="shared" si="90"/>
        <v>0</v>
      </c>
      <c r="BD73" s="4">
        <f t="shared" si="91"/>
        <v>0</v>
      </c>
      <c r="BE73" s="4">
        <f t="shared" si="76"/>
        <v>0</v>
      </c>
      <c r="BF73" s="4" t="str">
        <f t="shared" si="77"/>
        <v>19000100</v>
      </c>
      <c r="BG73" s="4" t="str">
        <f t="shared" si="78"/>
        <v/>
      </c>
      <c r="BH73" s="4">
        <v>68</v>
      </c>
      <c r="BI73" s="4" t="s">
        <v>297</v>
      </c>
      <c r="BJ73" s="4" t="s">
        <v>262</v>
      </c>
      <c r="BK73" s="4" t="s">
        <v>292</v>
      </c>
      <c r="BL73" s="4" t="str">
        <f t="shared" si="96"/>
        <v/>
      </c>
      <c r="BM73" s="4">
        <f t="shared" si="92"/>
        <v>0</v>
      </c>
      <c r="BN73" s="4">
        <f t="shared" si="93"/>
        <v>0</v>
      </c>
      <c r="BO73" s="4">
        <f t="shared" si="94"/>
        <v>0</v>
      </c>
      <c r="BP73" s="4">
        <f t="shared" si="95"/>
        <v>0</v>
      </c>
      <c r="BQ73" s="4">
        <f t="shared" si="83"/>
        <v>0</v>
      </c>
      <c r="BR73" s="4">
        <f t="shared" si="84"/>
        <v>0</v>
      </c>
    </row>
    <row r="74" spans="1:70" ht="16.5" customHeight="1">
      <c r="A74" s="7" t="str">
        <f t="shared" si="85"/>
        <v/>
      </c>
      <c r="B74" s="82"/>
      <c r="C74" s="184"/>
      <c r="D74" s="179"/>
      <c r="E74" s="83"/>
      <c r="F74" s="83"/>
      <c r="G74" s="83"/>
      <c r="H74" s="83"/>
      <c r="I74" s="114"/>
      <c r="J74" s="101"/>
      <c r="K74" s="142"/>
      <c r="L74" s="114"/>
      <c r="M74" s="129"/>
      <c r="N74" s="144"/>
      <c r="O74" s="114"/>
      <c r="P74" s="101"/>
      <c r="Q74" s="114"/>
      <c r="R74" s="101"/>
      <c r="S74" s="7" t="str">
        <f t="shared" si="46"/>
        <v/>
      </c>
      <c r="T74" s="119" t="str">
        <f t="shared" si="47"/>
        <v/>
      </c>
      <c r="U74" s="119" t="str">
        <f>IF(ISERROR(VLOOKUP(BG74,BH$6:$BI$88,2,0)),"",VLOOKUP(BG74,BH$6:$BI$88,2,0))</f>
        <v/>
      </c>
      <c r="V74" s="12">
        <f t="shared" si="48"/>
        <v>0</v>
      </c>
      <c r="W74" s="12">
        <f t="shared" si="49"/>
        <v>0</v>
      </c>
      <c r="X74" s="12">
        <f t="shared" si="50"/>
        <v>0</v>
      </c>
      <c r="Y74" s="12"/>
      <c r="Z74" s="4" t="str">
        <f t="shared" si="51"/>
        <v/>
      </c>
      <c r="AA74" s="4" t="str">
        <f t="shared" si="52"/>
        <v/>
      </c>
      <c r="AB74" s="6">
        <f t="shared" si="86"/>
        <v>0</v>
      </c>
      <c r="AC74" s="6" t="str">
        <f t="shared" si="87"/>
        <v/>
      </c>
      <c r="AD74" s="4">
        <f t="shared" si="53"/>
        <v>0</v>
      </c>
      <c r="AE74" s="4">
        <f t="shared" si="97"/>
        <v>0</v>
      </c>
      <c r="AF74" s="4" t="str">
        <f t="shared" si="98"/>
        <v/>
      </c>
      <c r="AG74" s="4" t="str">
        <f t="shared" si="54"/>
        <v/>
      </c>
      <c r="AH74" s="12">
        <f t="shared" si="55"/>
        <v>0</v>
      </c>
      <c r="AI74" s="12">
        <f t="shared" si="56"/>
        <v>0</v>
      </c>
      <c r="AJ74" s="4" t="str">
        <f t="shared" si="99"/>
        <v/>
      </c>
      <c r="AK74" s="4">
        <v>5</v>
      </c>
      <c r="AL74" s="4" t="str">
        <f t="shared" si="57"/>
        <v xml:space="preserve"> </v>
      </c>
      <c r="AM74" s="4" t="str">
        <f t="shared" si="58"/>
        <v xml:space="preserve">  </v>
      </c>
      <c r="AN74" s="4" t="str">
        <f t="shared" si="59"/>
        <v/>
      </c>
      <c r="AO74" s="4" t="str">
        <f t="shared" si="60"/>
        <v/>
      </c>
      <c r="AP74" s="4" t="str">
        <f t="shared" si="61"/>
        <v/>
      </c>
      <c r="AQ74" s="4" t="str">
        <f t="shared" si="62"/>
        <v/>
      </c>
      <c r="AR74" s="4" t="str">
        <f t="shared" si="88"/>
        <v/>
      </c>
      <c r="AS74" s="4" t="str">
        <f t="shared" si="64"/>
        <v/>
      </c>
      <c r="AT74" s="4" t="str">
        <f t="shared" si="65"/>
        <v/>
      </c>
      <c r="AU74" s="4" t="str">
        <f t="shared" si="66"/>
        <v/>
      </c>
      <c r="AV74" s="4" t="str">
        <f t="shared" si="67"/>
        <v/>
      </c>
      <c r="AW74" s="4">
        <f t="shared" si="68"/>
        <v>0</v>
      </c>
      <c r="AX74" s="4" t="str">
        <f t="shared" si="69"/>
        <v>999:99.99</v>
      </c>
      <c r="AY74" s="4" t="str">
        <f t="shared" si="70"/>
        <v>999:99.99</v>
      </c>
      <c r="AZ74" s="4" t="str">
        <f t="shared" si="71"/>
        <v>999:99.99</v>
      </c>
      <c r="BA74" s="4" t="str">
        <f t="shared" si="72"/>
        <v>999:99.99</v>
      </c>
      <c r="BB74" s="4">
        <f t="shared" si="89"/>
        <v>0</v>
      </c>
      <c r="BC74" s="4">
        <f t="shared" si="90"/>
        <v>0</v>
      </c>
      <c r="BD74" s="4">
        <f t="shared" si="91"/>
        <v>0</v>
      </c>
      <c r="BE74" s="4">
        <f t="shared" si="76"/>
        <v>0</v>
      </c>
      <c r="BF74" s="4" t="str">
        <f t="shared" si="77"/>
        <v>19000100</v>
      </c>
      <c r="BG74" s="4" t="str">
        <f t="shared" si="78"/>
        <v/>
      </c>
      <c r="BH74" s="4">
        <v>69</v>
      </c>
      <c r="BI74" s="4" t="s">
        <v>297</v>
      </c>
      <c r="BJ74" s="4" t="s">
        <v>262</v>
      </c>
      <c r="BK74" s="4" t="s">
        <v>292</v>
      </c>
      <c r="BL74" s="4" t="str">
        <f t="shared" si="96"/>
        <v/>
      </c>
      <c r="BM74" s="4">
        <f t="shared" si="92"/>
        <v>0</v>
      </c>
      <c r="BN74" s="4">
        <f t="shared" si="93"/>
        <v>0</v>
      </c>
      <c r="BO74" s="4">
        <f t="shared" si="94"/>
        <v>0</v>
      </c>
      <c r="BP74" s="4">
        <f t="shared" si="95"/>
        <v>0</v>
      </c>
      <c r="BQ74" s="4">
        <f t="shared" si="83"/>
        <v>0</v>
      </c>
      <c r="BR74" s="4">
        <f t="shared" si="84"/>
        <v>0</v>
      </c>
    </row>
    <row r="75" spans="1:70" ht="16.5" customHeight="1">
      <c r="A75" s="7" t="str">
        <f t="shared" si="85"/>
        <v/>
      </c>
      <c r="B75" s="82"/>
      <c r="C75" s="184"/>
      <c r="D75" s="179"/>
      <c r="E75" s="83"/>
      <c r="F75" s="83"/>
      <c r="G75" s="83"/>
      <c r="H75" s="83"/>
      <c r="I75" s="114"/>
      <c r="J75" s="101"/>
      <c r="K75" s="142"/>
      <c r="L75" s="114"/>
      <c r="M75" s="129"/>
      <c r="N75" s="144"/>
      <c r="O75" s="114"/>
      <c r="P75" s="101"/>
      <c r="Q75" s="114"/>
      <c r="R75" s="101"/>
      <c r="S75" s="7" t="str">
        <f t="shared" si="46"/>
        <v/>
      </c>
      <c r="T75" s="119" t="str">
        <f t="shared" si="47"/>
        <v/>
      </c>
      <c r="U75" s="119" t="str">
        <f>IF(ISERROR(VLOOKUP(BG75,BH$6:$BI$88,2,0)),"",VLOOKUP(BG75,BH$6:$BI$88,2,0))</f>
        <v/>
      </c>
      <c r="V75" s="12">
        <f t="shared" si="48"/>
        <v>0</v>
      </c>
      <c r="W75" s="12">
        <f t="shared" si="49"/>
        <v>0</v>
      </c>
      <c r="X75" s="12">
        <f t="shared" si="50"/>
        <v>0</v>
      </c>
      <c r="Y75" s="12"/>
      <c r="Z75" s="4" t="str">
        <f t="shared" si="51"/>
        <v/>
      </c>
      <c r="AA75" s="4" t="str">
        <f t="shared" si="52"/>
        <v/>
      </c>
      <c r="AB75" s="6">
        <f t="shared" si="86"/>
        <v>0</v>
      </c>
      <c r="AC75" s="6" t="str">
        <f t="shared" si="87"/>
        <v/>
      </c>
      <c r="AD75" s="4">
        <f t="shared" si="53"/>
        <v>0</v>
      </c>
      <c r="AE75" s="4">
        <f t="shared" si="97"/>
        <v>0</v>
      </c>
      <c r="AF75" s="4" t="str">
        <f t="shared" si="98"/>
        <v/>
      </c>
      <c r="AG75" s="4" t="str">
        <f t="shared" si="54"/>
        <v/>
      </c>
      <c r="AH75" s="12">
        <f t="shared" si="55"/>
        <v>0</v>
      </c>
      <c r="AI75" s="12">
        <f t="shared" si="56"/>
        <v>0</v>
      </c>
      <c r="AJ75" s="4" t="str">
        <f t="shared" si="99"/>
        <v/>
      </c>
      <c r="AK75" s="4">
        <v>5</v>
      </c>
      <c r="AL75" s="4" t="str">
        <f t="shared" si="57"/>
        <v xml:space="preserve"> </v>
      </c>
      <c r="AM75" s="4" t="str">
        <f t="shared" si="58"/>
        <v xml:space="preserve">  </v>
      </c>
      <c r="AN75" s="4" t="str">
        <f t="shared" si="59"/>
        <v/>
      </c>
      <c r="AO75" s="4" t="str">
        <f t="shared" si="60"/>
        <v/>
      </c>
      <c r="AP75" s="4" t="str">
        <f t="shared" si="61"/>
        <v/>
      </c>
      <c r="AQ75" s="4" t="str">
        <f t="shared" si="62"/>
        <v/>
      </c>
      <c r="AR75" s="4" t="str">
        <f t="shared" si="88"/>
        <v/>
      </c>
      <c r="AS75" s="4" t="str">
        <f t="shared" si="64"/>
        <v/>
      </c>
      <c r="AT75" s="4" t="str">
        <f t="shared" si="65"/>
        <v/>
      </c>
      <c r="AU75" s="4" t="str">
        <f t="shared" si="66"/>
        <v/>
      </c>
      <c r="AV75" s="4" t="str">
        <f t="shared" si="67"/>
        <v/>
      </c>
      <c r="AW75" s="4">
        <f t="shared" si="68"/>
        <v>0</v>
      </c>
      <c r="AX75" s="4" t="str">
        <f t="shared" si="69"/>
        <v>999:99.99</v>
      </c>
      <c r="AY75" s="4" t="str">
        <f t="shared" si="70"/>
        <v>999:99.99</v>
      </c>
      <c r="AZ75" s="4" t="str">
        <f t="shared" si="71"/>
        <v>999:99.99</v>
      </c>
      <c r="BA75" s="4" t="str">
        <f t="shared" si="72"/>
        <v>999:99.99</v>
      </c>
      <c r="BB75" s="4">
        <f t="shared" si="89"/>
        <v>0</v>
      </c>
      <c r="BC75" s="4">
        <f t="shared" si="90"/>
        <v>0</v>
      </c>
      <c r="BD75" s="4">
        <f t="shared" si="91"/>
        <v>0</v>
      </c>
      <c r="BE75" s="4">
        <f t="shared" si="76"/>
        <v>0</v>
      </c>
      <c r="BF75" s="4" t="str">
        <f t="shared" si="77"/>
        <v>19000100</v>
      </c>
      <c r="BG75" s="4" t="str">
        <f t="shared" si="78"/>
        <v/>
      </c>
      <c r="BH75" s="4">
        <v>70</v>
      </c>
      <c r="BI75" s="4" t="s">
        <v>297</v>
      </c>
      <c r="BJ75" s="4" t="s">
        <v>262</v>
      </c>
      <c r="BK75" s="4" t="s">
        <v>292</v>
      </c>
      <c r="BL75" s="4" t="str">
        <f t="shared" si="96"/>
        <v/>
      </c>
      <c r="BM75" s="4">
        <f t="shared" si="92"/>
        <v>0</v>
      </c>
      <c r="BN75" s="4">
        <f t="shared" si="93"/>
        <v>0</v>
      </c>
      <c r="BO75" s="4">
        <f t="shared" si="94"/>
        <v>0</v>
      </c>
      <c r="BP75" s="4">
        <f t="shared" si="95"/>
        <v>0</v>
      </c>
      <c r="BQ75" s="4">
        <f t="shared" si="83"/>
        <v>0</v>
      </c>
      <c r="BR75" s="4">
        <f t="shared" si="84"/>
        <v>0</v>
      </c>
    </row>
    <row r="76" spans="1:70" ht="16.5" customHeight="1">
      <c r="A76" s="7" t="str">
        <f t="shared" si="85"/>
        <v/>
      </c>
      <c r="B76" s="82"/>
      <c r="C76" s="184"/>
      <c r="D76" s="179"/>
      <c r="E76" s="83"/>
      <c r="F76" s="83"/>
      <c r="G76" s="83"/>
      <c r="H76" s="83"/>
      <c r="I76" s="114"/>
      <c r="J76" s="101"/>
      <c r="K76" s="142"/>
      <c r="L76" s="114"/>
      <c r="M76" s="129"/>
      <c r="N76" s="144"/>
      <c r="O76" s="114"/>
      <c r="P76" s="101"/>
      <c r="Q76" s="114"/>
      <c r="R76" s="101"/>
      <c r="S76" s="7" t="str">
        <f t="shared" si="46"/>
        <v/>
      </c>
      <c r="T76" s="119" t="str">
        <f t="shared" si="47"/>
        <v/>
      </c>
      <c r="U76" s="119" t="str">
        <f>IF(ISERROR(VLOOKUP(BG76,BH$6:$BI$88,2,0)),"",VLOOKUP(BG76,BH$6:$BI$88,2,0))</f>
        <v/>
      </c>
      <c r="V76" s="12">
        <f t="shared" si="48"/>
        <v>0</v>
      </c>
      <c r="W76" s="12">
        <f t="shared" si="49"/>
        <v>0</v>
      </c>
      <c r="X76" s="12">
        <f t="shared" si="50"/>
        <v>0</v>
      </c>
      <c r="Y76" s="12"/>
      <c r="Z76" s="4" t="str">
        <f t="shared" si="51"/>
        <v/>
      </c>
      <c r="AA76" s="4" t="str">
        <f t="shared" si="52"/>
        <v/>
      </c>
      <c r="AB76" s="6">
        <f t="shared" si="86"/>
        <v>0</v>
      </c>
      <c r="AC76" s="6" t="str">
        <f t="shared" si="87"/>
        <v/>
      </c>
      <c r="AD76" s="4">
        <f t="shared" si="53"/>
        <v>0</v>
      </c>
      <c r="AE76" s="4">
        <f t="shared" si="97"/>
        <v>0</v>
      </c>
      <c r="AF76" s="4" t="str">
        <f t="shared" si="98"/>
        <v/>
      </c>
      <c r="AG76" s="4" t="str">
        <f t="shared" si="54"/>
        <v/>
      </c>
      <c r="AH76" s="12">
        <f t="shared" si="55"/>
        <v>0</v>
      </c>
      <c r="AI76" s="12">
        <f t="shared" si="56"/>
        <v>0</v>
      </c>
      <c r="AJ76" s="4" t="str">
        <f t="shared" si="99"/>
        <v/>
      </c>
      <c r="AK76" s="4">
        <v>5</v>
      </c>
      <c r="AL76" s="4" t="str">
        <f t="shared" si="57"/>
        <v xml:space="preserve"> </v>
      </c>
      <c r="AM76" s="4" t="str">
        <f t="shared" si="58"/>
        <v xml:space="preserve">  </v>
      </c>
      <c r="AN76" s="4" t="str">
        <f t="shared" si="59"/>
        <v/>
      </c>
      <c r="AO76" s="4" t="str">
        <f t="shared" si="60"/>
        <v/>
      </c>
      <c r="AP76" s="4" t="str">
        <f t="shared" si="61"/>
        <v/>
      </c>
      <c r="AQ76" s="4" t="str">
        <f t="shared" si="62"/>
        <v/>
      </c>
      <c r="AR76" s="4" t="str">
        <f t="shared" si="88"/>
        <v/>
      </c>
      <c r="AS76" s="4" t="str">
        <f t="shared" si="64"/>
        <v/>
      </c>
      <c r="AT76" s="4" t="str">
        <f t="shared" si="65"/>
        <v/>
      </c>
      <c r="AU76" s="4" t="str">
        <f t="shared" si="66"/>
        <v/>
      </c>
      <c r="AV76" s="4" t="str">
        <f t="shared" si="67"/>
        <v/>
      </c>
      <c r="AW76" s="4">
        <f t="shared" si="68"/>
        <v>0</v>
      </c>
      <c r="AX76" s="4" t="str">
        <f t="shared" si="69"/>
        <v>999:99.99</v>
      </c>
      <c r="AY76" s="4" t="str">
        <f t="shared" si="70"/>
        <v>999:99.99</v>
      </c>
      <c r="AZ76" s="4" t="str">
        <f t="shared" si="71"/>
        <v>999:99.99</v>
      </c>
      <c r="BA76" s="4" t="str">
        <f t="shared" si="72"/>
        <v>999:99.99</v>
      </c>
      <c r="BB76" s="4">
        <f t="shared" si="89"/>
        <v>0</v>
      </c>
      <c r="BC76" s="4">
        <f t="shared" si="90"/>
        <v>0</v>
      </c>
      <c r="BD76" s="4">
        <f t="shared" si="91"/>
        <v>0</v>
      </c>
      <c r="BE76" s="4">
        <f t="shared" si="76"/>
        <v>0</v>
      </c>
      <c r="BF76" s="4" t="str">
        <f t="shared" si="77"/>
        <v>19000100</v>
      </c>
      <c r="BG76" s="4" t="str">
        <f t="shared" si="78"/>
        <v/>
      </c>
      <c r="BH76" s="4">
        <v>71</v>
      </c>
      <c r="BI76" s="4" t="s">
        <v>297</v>
      </c>
      <c r="BJ76" s="4" t="s">
        <v>262</v>
      </c>
      <c r="BK76" s="4" t="s">
        <v>292</v>
      </c>
      <c r="BL76" s="4" t="str">
        <f t="shared" si="96"/>
        <v/>
      </c>
      <c r="BM76" s="4">
        <f t="shared" si="92"/>
        <v>0</v>
      </c>
      <c r="BN76" s="4">
        <f t="shared" si="93"/>
        <v>0</v>
      </c>
      <c r="BO76" s="4">
        <f t="shared" si="94"/>
        <v>0</v>
      </c>
      <c r="BP76" s="4">
        <f t="shared" si="95"/>
        <v>0</v>
      </c>
      <c r="BQ76" s="4">
        <f t="shared" si="83"/>
        <v>0</v>
      </c>
      <c r="BR76" s="4">
        <f t="shared" si="84"/>
        <v>0</v>
      </c>
    </row>
    <row r="77" spans="1:70" ht="16.5" customHeight="1">
      <c r="A77" s="7" t="str">
        <f t="shared" si="85"/>
        <v/>
      </c>
      <c r="B77" s="82"/>
      <c r="C77" s="184"/>
      <c r="D77" s="179"/>
      <c r="E77" s="83"/>
      <c r="F77" s="83"/>
      <c r="G77" s="83"/>
      <c r="H77" s="83"/>
      <c r="I77" s="114"/>
      <c r="J77" s="101"/>
      <c r="K77" s="142"/>
      <c r="L77" s="114"/>
      <c r="M77" s="129"/>
      <c r="N77" s="144"/>
      <c r="O77" s="114"/>
      <c r="P77" s="101"/>
      <c r="Q77" s="114"/>
      <c r="R77" s="101"/>
      <c r="S77" s="7" t="str">
        <f t="shared" si="46"/>
        <v/>
      </c>
      <c r="T77" s="119" t="str">
        <f t="shared" si="47"/>
        <v/>
      </c>
      <c r="U77" s="119" t="str">
        <f>IF(ISERROR(VLOOKUP(BG77,BH$6:$BI$88,2,0)),"",VLOOKUP(BG77,BH$6:$BI$88,2,0))</f>
        <v/>
      </c>
      <c r="V77" s="12">
        <f t="shared" si="48"/>
        <v>0</v>
      </c>
      <c r="W77" s="12">
        <f t="shared" si="49"/>
        <v>0</v>
      </c>
      <c r="X77" s="12">
        <f t="shared" si="50"/>
        <v>0</v>
      </c>
      <c r="Y77" s="12"/>
      <c r="Z77" s="4" t="str">
        <f t="shared" si="51"/>
        <v/>
      </c>
      <c r="AA77" s="4" t="str">
        <f t="shared" si="52"/>
        <v/>
      </c>
      <c r="AB77" s="6">
        <f t="shared" si="86"/>
        <v>0</v>
      </c>
      <c r="AC77" s="6" t="str">
        <f t="shared" si="87"/>
        <v/>
      </c>
      <c r="AD77" s="4">
        <f t="shared" si="53"/>
        <v>0</v>
      </c>
      <c r="AE77" s="4">
        <f t="shared" si="97"/>
        <v>0</v>
      </c>
      <c r="AF77" s="4" t="str">
        <f t="shared" si="98"/>
        <v/>
      </c>
      <c r="AG77" s="4" t="str">
        <f t="shared" si="54"/>
        <v/>
      </c>
      <c r="AH77" s="12">
        <f t="shared" si="55"/>
        <v>0</v>
      </c>
      <c r="AI77" s="12">
        <f t="shared" si="56"/>
        <v>0</v>
      </c>
      <c r="AJ77" s="4" t="str">
        <f t="shared" si="99"/>
        <v/>
      </c>
      <c r="AK77" s="4">
        <v>5</v>
      </c>
      <c r="AL77" s="4" t="str">
        <f t="shared" si="57"/>
        <v xml:space="preserve"> </v>
      </c>
      <c r="AM77" s="4" t="str">
        <f t="shared" si="58"/>
        <v xml:space="preserve">  </v>
      </c>
      <c r="AN77" s="4" t="str">
        <f t="shared" si="59"/>
        <v/>
      </c>
      <c r="AO77" s="4" t="str">
        <f t="shared" si="60"/>
        <v/>
      </c>
      <c r="AP77" s="4" t="str">
        <f t="shared" si="61"/>
        <v/>
      </c>
      <c r="AQ77" s="4" t="str">
        <f t="shared" si="62"/>
        <v/>
      </c>
      <c r="AR77" s="4" t="str">
        <f t="shared" si="88"/>
        <v/>
      </c>
      <c r="AS77" s="4" t="str">
        <f t="shared" si="64"/>
        <v/>
      </c>
      <c r="AT77" s="4" t="str">
        <f t="shared" si="65"/>
        <v/>
      </c>
      <c r="AU77" s="4" t="str">
        <f t="shared" si="66"/>
        <v/>
      </c>
      <c r="AV77" s="4" t="str">
        <f t="shared" si="67"/>
        <v/>
      </c>
      <c r="AW77" s="4">
        <f t="shared" si="68"/>
        <v>0</v>
      </c>
      <c r="AX77" s="4" t="str">
        <f t="shared" si="69"/>
        <v>999:99.99</v>
      </c>
      <c r="AY77" s="4" t="str">
        <f t="shared" si="70"/>
        <v>999:99.99</v>
      </c>
      <c r="AZ77" s="4" t="str">
        <f t="shared" si="71"/>
        <v>999:99.99</v>
      </c>
      <c r="BA77" s="4" t="str">
        <f t="shared" si="72"/>
        <v>999:99.99</v>
      </c>
      <c r="BB77" s="4">
        <f t="shared" si="89"/>
        <v>0</v>
      </c>
      <c r="BC77" s="4">
        <f t="shared" si="90"/>
        <v>0</v>
      </c>
      <c r="BD77" s="4">
        <f t="shared" si="91"/>
        <v>0</v>
      </c>
      <c r="BE77" s="4">
        <f t="shared" si="76"/>
        <v>0</v>
      </c>
      <c r="BF77" s="4" t="str">
        <f t="shared" si="77"/>
        <v>19000100</v>
      </c>
      <c r="BG77" s="4" t="str">
        <f t="shared" si="78"/>
        <v/>
      </c>
      <c r="BH77" s="4">
        <v>72</v>
      </c>
      <c r="BI77" s="4" t="s">
        <v>297</v>
      </c>
      <c r="BJ77" s="4" t="s">
        <v>262</v>
      </c>
      <c r="BK77" s="4" t="s">
        <v>292</v>
      </c>
      <c r="BL77" s="4" t="str">
        <f t="shared" si="96"/>
        <v/>
      </c>
      <c r="BM77" s="4">
        <f t="shared" si="92"/>
        <v>0</v>
      </c>
      <c r="BN77" s="4">
        <f t="shared" si="93"/>
        <v>0</v>
      </c>
      <c r="BO77" s="4">
        <f t="shared" si="94"/>
        <v>0</v>
      </c>
      <c r="BP77" s="4">
        <f t="shared" si="95"/>
        <v>0</v>
      </c>
      <c r="BQ77" s="4">
        <f t="shared" si="83"/>
        <v>0</v>
      </c>
      <c r="BR77" s="4">
        <f t="shared" si="84"/>
        <v>0</v>
      </c>
    </row>
    <row r="78" spans="1:70" ht="16.5" customHeight="1">
      <c r="A78" s="7" t="str">
        <f t="shared" si="85"/>
        <v/>
      </c>
      <c r="B78" s="82"/>
      <c r="C78" s="184"/>
      <c r="D78" s="179"/>
      <c r="E78" s="83"/>
      <c r="F78" s="83"/>
      <c r="G78" s="83"/>
      <c r="H78" s="83"/>
      <c r="I78" s="114"/>
      <c r="J78" s="101"/>
      <c r="K78" s="142"/>
      <c r="L78" s="114"/>
      <c r="M78" s="129"/>
      <c r="N78" s="144"/>
      <c r="O78" s="114"/>
      <c r="P78" s="101"/>
      <c r="Q78" s="114"/>
      <c r="R78" s="101"/>
      <c r="S78" s="7" t="str">
        <f t="shared" si="46"/>
        <v/>
      </c>
      <c r="T78" s="119" t="str">
        <f t="shared" si="47"/>
        <v/>
      </c>
      <c r="U78" s="119" t="str">
        <f>IF(ISERROR(VLOOKUP(BG78,BH$6:$BI$88,2,0)),"",VLOOKUP(BG78,BH$6:$BI$88,2,0))</f>
        <v/>
      </c>
      <c r="V78" s="12">
        <f t="shared" si="48"/>
        <v>0</v>
      </c>
      <c r="W78" s="12">
        <f t="shared" si="49"/>
        <v>0</v>
      </c>
      <c r="X78" s="12">
        <f t="shared" si="50"/>
        <v>0</v>
      </c>
      <c r="Y78" s="12"/>
      <c r="Z78" s="4" t="str">
        <f t="shared" si="51"/>
        <v/>
      </c>
      <c r="AA78" s="4" t="str">
        <f t="shared" si="52"/>
        <v/>
      </c>
      <c r="AB78" s="6">
        <f t="shared" si="86"/>
        <v>0</v>
      </c>
      <c r="AC78" s="6" t="str">
        <f t="shared" si="87"/>
        <v/>
      </c>
      <c r="AD78" s="4">
        <f t="shared" si="53"/>
        <v>0</v>
      </c>
      <c r="AE78" s="4">
        <f t="shared" si="97"/>
        <v>0</v>
      </c>
      <c r="AF78" s="4" t="str">
        <f t="shared" si="98"/>
        <v/>
      </c>
      <c r="AG78" s="4" t="str">
        <f t="shared" si="54"/>
        <v/>
      </c>
      <c r="AH78" s="12">
        <f t="shared" si="55"/>
        <v>0</v>
      </c>
      <c r="AI78" s="12">
        <f t="shared" si="56"/>
        <v>0</v>
      </c>
      <c r="AJ78" s="4" t="str">
        <f t="shared" si="99"/>
        <v/>
      </c>
      <c r="AK78" s="4">
        <v>5</v>
      </c>
      <c r="AL78" s="4" t="str">
        <f t="shared" si="57"/>
        <v xml:space="preserve"> </v>
      </c>
      <c r="AM78" s="4" t="str">
        <f t="shared" si="58"/>
        <v xml:space="preserve">  </v>
      </c>
      <c r="AN78" s="4" t="str">
        <f t="shared" si="59"/>
        <v/>
      </c>
      <c r="AO78" s="4" t="str">
        <f t="shared" si="60"/>
        <v/>
      </c>
      <c r="AP78" s="4" t="str">
        <f t="shared" si="61"/>
        <v/>
      </c>
      <c r="AQ78" s="4" t="str">
        <f t="shared" si="62"/>
        <v/>
      </c>
      <c r="AR78" s="4" t="str">
        <f t="shared" si="88"/>
        <v/>
      </c>
      <c r="AS78" s="4" t="str">
        <f t="shared" si="64"/>
        <v/>
      </c>
      <c r="AT78" s="4" t="str">
        <f t="shared" si="65"/>
        <v/>
      </c>
      <c r="AU78" s="4" t="str">
        <f t="shared" si="66"/>
        <v/>
      </c>
      <c r="AV78" s="4" t="str">
        <f t="shared" si="67"/>
        <v/>
      </c>
      <c r="AW78" s="4">
        <f t="shared" si="68"/>
        <v>0</v>
      </c>
      <c r="AX78" s="4" t="str">
        <f t="shared" si="69"/>
        <v>999:99.99</v>
      </c>
      <c r="AY78" s="4" t="str">
        <f t="shared" si="70"/>
        <v>999:99.99</v>
      </c>
      <c r="AZ78" s="4" t="str">
        <f t="shared" si="71"/>
        <v>999:99.99</v>
      </c>
      <c r="BA78" s="4" t="str">
        <f t="shared" si="72"/>
        <v>999:99.99</v>
      </c>
      <c r="BB78" s="4">
        <f t="shared" si="89"/>
        <v>0</v>
      </c>
      <c r="BC78" s="4">
        <f t="shared" si="90"/>
        <v>0</v>
      </c>
      <c r="BD78" s="4">
        <f t="shared" si="91"/>
        <v>0</v>
      </c>
      <c r="BE78" s="4">
        <f t="shared" si="76"/>
        <v>0</v>
      </c>
      <c r="BF78" s="4" t="str">
        <f t="shared" si="77"/>
        <v>19000100</v>
      </c>
      <c r="BG78" s="4" t="str">
        <f t="shared" si="78"/>
        <v/>
      </c>
      <c r="BH78" s="4">
        <v>73</v>
      </c>
      <c r="BI78" s="4" t="s">
        <v>297</v>
      </c>
      <c r="BJ78" s="4" t="s">
        <v>262</v>
      </c>
      <c r="BK78" s="4" t="s">
        <v>292</v>
      </c>
      <c r="BL78" s="4" t="str">
        <f t="shared" si="96"/>
        <v/>
      </c>
      <c r="BM78" s="4">
        <f t="shared" si="92"/>
        <v>0</v>
      </c>
      <c r="BN78" s="4">
        <f t="shared" si="93"/>
        <v>0</v>
      </c>
      <c r="BO78" s="4">
        <f t="shared" si="94"/>
        <v>0</v>
      </c>
      <c r="BP78" s="4">
        <f t="shared" si="95"/>
        <v>0</v>
      </c>
      <c r="BQ78" s="4">
        <f t="shared" si="83"/>
        <v>0</v>
      </c>
      <c r="BR78" s="4">
        <f t="shared" si="84"/>
        <v>0</v>
      </c>
    </row>
    <row r="79" spans="1:70" ht="16.5" customHeight="1">
      <c r="A79" s="7" t="str">
        <f t="shared" si="85"/>
        <v/>
      </c>
      <c r="B79" s="82"/>
      <c r="C79" s="184"/>
      <c r="D79" s="179"/>
      <c r="E79" s="83"/>
      <c r="F79" s="83"/>
      <c r="G79" s="83"/>
      <c r="H79" s="83"/>
      <c r="I79" s="114"/>
      <c r="J79" s="101"/>
      <c r="K79" s="142"/>
      <c r="L79" s="114"/>
      <c r="M79" s="129"/>
      <c r="N79" s="144"/>
      <c r="O79" s="114"/>
      <c r="P79" s="101"/>
      <c r="Q79" s="114"/>
      <c r="R79" s="101"/>
      <c r="S79" s="7" t="str">
        <f t="shared" si="46"/>
        <v/>
      </c>
      <c r="T79" s="119" t="str">
        <f t="shared" si="47"/>
        <v/>
      </c>
      <c r="U79" s="119" t="str">
        <f>IF(ISERROR(VLOOKUP(BG79,BH$6:$BI$88,2,0)),"",VLOOKUP(BG79,BH$6:$BI$88,2,0))</f>
        <v/>
      </c>
      <c r="V79" s="12">
        <f t="shared" si="48"/>
        <v>0</v>
      </c>
      <c r="W79" s="12">
        <f t="shared" si="49"/>
        <v>0</v>
      </c>
      <c r="X79" s="12">
        <f t="shared" si="50"/>
        <v>0</v>
      </c>
      <c r="Y79" s="12"/>
      <c r="Z79" s="4" t="str">
        <f t="shared" si="51"/>
        <v/>
      </c>
      <c r="AA79" s="4" t="str">
        <f t="shared" si="52"/>
        <v/>
      </c>
      <c r="AB79" s="6">
        <f t="shared" si="86"/>
        <v>0</v>
      </c>
      <c r="AC79" s="6" t="str">
        <f t="shared" si="87"/>
        <v/>
      </c>
      <c r="AD79" s="4">
        <f t="shared" si="53"/>
        <v>0</v>
      </c>
      <c r="AE79" s="4">
        <f t="shared" si="97"/>
        <v>0</v>
      </c>
      <c r="AF79" s="4" t="str">
        <f t="shared" si="98"/>
        <v/>
      </c>
      <c r="AG79" s="4" t="str">
        <f t="shared" si="54"/>
        <v/>
      </c>
      <c r="AH79" s="12">
        <f t="shared" si="55"/>
        <v>0</v>
      </c>
      <c r="AI79" s="12">
        <f t="shared" si="56"/>
        <v>0</v>
      </c>
      <c r="AJ79" s="4" t="str">
        <f t="shared" si="99"/>
        <v/>
      </c>
      <c r="AK79" s="4">
        <v>5</v>
      </c>
      <c r="AL79" s="4" t="str">
        <f t="shared" si="57"/>
        <v xml:space="preserve"> </v>
      </c>
      <c r="AM79" s="4" t="str">
        <f t="shared" si="58"/>
        <v xml:space="preserve">  </v>
      </c>
      <c r="AN79" s="4" t="str">
        <f t="shared" si="59"/>
        <v/>
      </c>
      <c r="AO79" s="4" t="str">
        <f t="shared" si="60"/>
        <v/>
      </c>
      <c r="AP79" s="4" t="str">
        <f t="shared" si="61"/>
        <v/>
      </c>
      <c r="AQ79" s="4" t="str">
        <f t="shared" si="62"/>
        <v/>
      </c>
      <c r="AR79" s="4" t="str">
        <f t="shared" si="88"/>
        <v/>
      </c>
      <c r="AS79" s="4" t="str">
        <f t="shared" si="64"/>
        <v/>
      </c>
      <c r="AT79" s="4" t="str">
        <f t="shared" si="65"/>
        <v/>
      </c>
      <c r="AU79" s="4" t="str">
        <f t="shared" si="66"/>
        <v/>
      </c>
      <c r="AV79" s="4" t="str">
        <f t="shared" si="67"/>
        <v/>
      </c>
      <c r="AW79" s="4">
        <f t="shared" si="68"/>
        <v>0</v>
      </c>
      <c r="AX79" s="4" t="str">
        <f t="shared" si="69"/>
        <v>999:99.99</v>
      </c>
      <c r="AY79" s="4" t="str">
        <f t="shared" si="70"/>
        <v>999:99.99</v>
      </c>
      <c r="AZ79" s="4" t="str">
        <f t="shared" si="71"/>
        <v>999:99.99</v>
      </c>
      <c r="BA79" s="4" t="str">
        <f t="shared" si="72"/>
        <v>999:99.99</v>
      </c>
      <c r="BB79" s="4">
        <f t="shared" si="89"/>
        <v>0</v>
      </c>
      <c r="BC79" s="4">
        <f t="shared" si="90"/>
        <v>0</v>
      </c>
      <c r="BD79" s="4">
        <f t="shared" si="91"/>
        <v>0</v>
      </c>
      <c r="BE79" s="4">
        <f t="shared" si="76"/>
        <v>0</v>
      </c>
      <c r="BF79" s="4" t="str">
        <f t="shared" si="77"/>
        <v>19000100</v>
      </c>
      <c r="BG79" s="4" t="str">
        <f t="shared" si="78"/>
        <v/>
      </c>
      <c r="BH79" s="4">
        <v>74</v>
      </c>
      <c r="BI79" s="4" t="s">
        <v>297</v>
      </c>
      <c r="BJ79" s="4" t="s">
        <v>262</v>
      </c>
      <c r="BK79" s="4" t="s">
        <v>292</v>
      </c>
      <c r="BL79" s="4" t="str">
        <f t="shared" si="96"/>
        <v/>
      </c>
      <c r="BM79" s="4">
        <f t="shared" si="92"/>
        <v>0</v>
      </c>
      <c r="BN79" s="4">
        <f t="shared" si="93"/>
        <v>0</v>
      </c>
      <c r="BO79" s="4">
        <f t="shared" si="94"/>
        <v>0</v>
      </c>
      <c r="BP79" s="4">
        <f t="shared" si="95"/>
        <v>0</v>
      </c>
      <c r="BQ79" s="4">
        <f t="shared" si="83"/>
        <v>0</v>
      </c>
      <c r="BR79" s="4">
        <f t="shared" si="84"/>
        <v>0</v>
      </c>
    </row>
    <row r="80" spans="1:70" ht="16.5" customHeight="1">
      <c r="A80" s="7" t="str">
        <f t="shared" si="85"/>
        <v/>
      </c>
      <c r="B80" s="82"/>
      <c r="C80" s="184"/>
      <c r="D80" s="179"/>
      <c r="E80" s="83"/>
      <c r="F80" s="83"/>
      <c r="G80" s="83"/>
      <c r="H80" s="83"/>
      <c r="I80" s="114"/>
      <c r="J80" s="101"/>
      <c r="K80" s="142"/>
      <c r="L80" s="114"/>
      <c r="M80" s="129"/>
      <c r="N80" s="144"/>
      <c r="O80" s="114"/>
      <c r="P80" s="101"/>
      <c r="Q80" s="114"/>
      <c r="R80" s="101"/>
      <c r="S80" s="7" t="str">
        <f t="shared" si="46"/>
        <v/>
      </c>
      <c r="T80" s="119" t="str">
        <f t="shared" si="47"/>
        <v/>
      </c>
      <c r="U80" s="119" t="str">
        <f>IF(ISERROR(VLOOKUP(BG80,BH$6:$BI$88,2,0)),"",VLOOKUP(BG80,BH$6:$BI$88,2,0))</f>
        <v/>
      </c>
      <c r="V80" s="12">
        <f t="shared" si="48"/>
        <v>0</v>
      </c>
      <c r="W80" s="12">
        <f t="shared" si="49"/>
        <v>0</v>
      </c>
      <c r="X80" s="12">
        <f t="shared" si="50"/>
        <v>0</v>
      </c>
      <c r="Y80" s="12"/>
      <c r="Z80" s="4" t="str">
        <f t="shared" si="51"/>
        <v/>
      </c>
      <c r="AA80" s="4" t="str">
        <f t="shared" si="52"/>
        <v/>
      </c>
      <c r="AB80" s="6">
        <f t="shared" si="86"/>
        <v>0</v>
      </c>
      <c r="AC80" s="6" t="str">
        <f t="shared" si="87"/>
        <v/>
      </c>
      <c r="AD80" s="4">
        <f t="shared" si="53"/>
        <v>0</v>
      </c>
      <c r="AE80" s="4">
        <f t="shared" si="97"/>
        <v>0</v>
      </c>
      <c r="AF80" s="4" t="str">
        <f t="shared" si="98"/>
        <v/>
      </c>
      <c r="AG80" s="4" t="str">
        <f t="shared" si="54"/>
        <v/>
      </c>
      <c r="AH80" s="12">
        <f t="shared" si="55"/>
        <v>0</v>
      </c>
      <c r="AI80" s="12">
        <f t="shared" si="56"/>
        <v>0</v>
      </c>
      <c r="AJ80" s="4" t="str">
        <f t="shared" si="99"/>
        <v/>
      </c>
      <c r="AK80" s="4">
        <v>5</v>
      </c>
      <c r="AL80" s="4" t="str">
        <f t="shared" si="57"/>
        <v xml:space="preserve"> </v>
      </c>
      <c r="AM80" s="4" t="str">
        <f t="shared" si="58"/>
        <v xml:space="preserve">  </v>
      </c>
      <c r="AN80" s="4" t="str">
        <f t="shared" si="59"/>
        <v/>
      </c>
      <c r="AO80" s="4" t="str">
        <f t="shared" si="60"/>
        <v/>
      </c>
      <c r="AP80" s="4" t="str">
        <f t="shared" si="61"/>
        <v/>
      </c>
      <c r="AQ80" s="4" t="str">
        <f t="shared" si="62"/>
        <v/>
      </c>
      <c r="AR80" s="4" t="str">
        <f t="shared" si="88"/>
        <v/>
      </c>
      <c r="AS80" s="4" t="str">
        <f t="shared" si="64"/>
        <v/>
      </c>
      <c r="AT80" s="4" t="str">
        <f t="shared" si="65"/>
        <v/>
      </c>
      <c r="AU80" s="4" t="str">
        <f t="shared" si="66"/>
        <v/>
      </c>
      <c r="AV80" s="4" t="str">
        <f t="shared" si="67"/>
        <v/>
      </c>
      <c r="AW80" s="4">
        <f t="shared" si="68"/>
        <v>0</v>
      </c>
      <c r="AX80" s="4" t="str">
        <f t="shared" si="69"/>
        <v>999:99.99</v>
      </c>
      <c r="AY80" s="4" t="str">
        <f t="shared" si="70"/>
        <v>999:99.99</v>
      </c>
      <c r="AZ80" s="4" t="str">
        <f t="shared" si="71"/>
        <v>999:99.99</v>
      </c>
      <c r="BA80" s="4" t="str">
        <f t="shared" si="72"/>
        <v>999:99.99</v>
      </c>
      <c r="BB80" s="4">
        <f t="shared" si="89"/>
        <v>0</v>
      </c>
      <c r="BC80" s="4">
        <f t="shared" si="90"/>
        <v>0</v>
      </c>
      <c r="BD80" s="4">
        <f t="shared" si="91"/>
        <v>0</v>
      </c>
      <c r="BE80" s="4">
        <f t="shared" si="76"/>
        <v>0</v>
      </c>
      <c r="BF80" s="4" t="str">
        <f t="shared" si="77"/>
        <v>19000100</v>
      </c>
      <c r="BG80" s="4" t="str">
        <f t="shared" si="78"/>
        <v/>
      </c>
      <c r="BH80" s="4">
        <v>75</v>
      </c>
      <c r="BI80" s="4" t="s">
        <v>297</v>
      </c>
      <c r="BJ80" s="4" t="s">
        <v>262</v>
      </c>
      <c r="BK80" s="4" t="s">
        <v>292</v>
      </c>
      <c r="BL80" s="4" t="str">
        <f t="shared" si="96"/>
        <v/>
      </c>
      <c r="BM80" s="4">
        <f t="shared" si="92"/>
        <v>0</v>
      </c>
      <c r="BN80" s="4">
        <f t="shared" si="93"/>
        <v>0</v>
      </c>
      <c r="BO80" s="4">
        <f t="shared" si="94"/>
        <v>0</v>
      </c>
      <c r="BP80" s="4">
        <f t="shared" si="95"/>
        <v>0</v>
      </c>
      <c r="BQ80" s="4">
        <f t="shared" si="83"/>
        <v>0</v>
      </c>
      <c r="BR80" s="4">
        <f t="shared" si="84"/>
        <v>0</v>
      </c>
    </row>
    <row r="81" spans="1:70" ht="16.5" customHeight="1">
      <c r="A81" s="7" t="str">
        <f t="shared" si="85"/>
        <v/>
      </c>
      <c r="B81" s="82"/>
      <c r="C81" s="184"/>
      <c r="D81" s="179"/>
      <c r="E81" s="83"/>
      <c r="F81" s="83"/>
      <c r="G81" s="83"/>
      <c r="H81" s="83"/>
      <c r="I81" s="114"/>
      <c r="J81" s="101"/>
      <c r="K81" s="142"/>
      <c r="L81" s="114"/>
      <c r="M81" s="129"/>
      <c r="N81" s="144"/>
      <c r="O81" s="114"/>
      <c r="P81" s="101"/>
      <c r="Q81" s="114"/>
      <c r="R81" s="101"/>
      <c r="S81" s="7" t="str">
        <f t="shared" si="46"/>
        <v/>
      </c>
      <c r="T81" s="119" t="str">
        <f t="shared" si="47"/>
        <v/>
      </c>
      <c r="U81" s="119" t="str">
        <f>IF(ISERROR(VLOOKUP(BG81,BH$6:$BI$88,2,0)),"",VLOOKUP(BG81,BH$6:$BI$88,2,0))</f>
        <v/>
      </c>
      <c r="V81" s="12">
        <f t="shared" si="48"/>
        <v>0</v>
      </c>
      <c r="W81" s="12">
        <f t="shared" si="49"/>
        <v>0</v>
      </c>
      <c r="X81" s="12">
        <f t="shared" si="50"/>
        <v>0</v>
      </c>
      <c r="Y81" s="12"/>
      <c r="Z81" s="4" t="str">
        <f t="shared" si="51"/>
        <v/>
      </c>
      <c r="AA81" s="4" t="str">
        <f t="shared" si="52"/>
        <v/>
      </c>
      <c r="AB81" s="6">
        <f t="shared" si="86"/>
        <v>0</v>
      </c>
      <c r="AC81" s="6" t="str">
        <f t="shared" si="87"/>
        <v/>
      </c>
      <c r="AD81" s="4">
        <f t="shared" si="53"/>
        <v>0</v>
      </c>
      <c r="AE81" s="4">
        <f t="shared" si="97"/>
        <v>0</v>
      </c>
      <c r="AF81" s="4" t="str">
        <f t="shared" si="98"/>
        <v/>
      </c>
      <c r="AG81" s="4" t="str">
        <f t="shared" si="54"/>
        <v/>
      </c>
      <c r="AH81" s="12">
        <f t="shared" si="55"/>
        <v>0</v>
      </c>
      <c r="AI81" s="12">
        <f t="shared" si="56"/>
        <v>0</v>
      </c>
      <c r="AJ81" s="4" t="str">
        <f t="shared" si="99"/>
        <v/>
      </c>
      <c r="AK81" s="4">
        <v>5</v>
      </c>
      <c r="AL81" s="4" t="str">
        <f t="shared" si="57"/>
        <v xml:space="preserve"> </v>
      </c>
      <c r="AM81" s="4" t="str">
        <f t="shared" si="58"/>
        <v xml:space="preserve">  </v>
      </c>
      <c r="AN81" s="4" t="str">
        <f t="shared" si="59"/>
        <v/>
      </c>
      <c r="AO81" s="4" t="str">
        <f t="shared" si="60"/>
        <v/>
      </c>
      <c r="AP81" s="4" t="str">
        <f t="shared" si="61"/>
        <v/>
      </c>
      <c r="AQ81" s="4" t="str">
        <f t="shared" si="62"/>
        <v/>
      </c>
      <c r="AR81" s="4" t="str">
        <f t="shared" si="88"/>
        <v/>
      </c>
      <c r="AS81" s="4" t="str">
        <f t="shared" si="64"/>
        <v/>
      </c>
      <c r="AT81" s="4" t="str">
        <f t="shared" si="65"/>
        <v/>
      </c>
      <c r="AU81" s="4" t="str">
        <f t="shared" si="66"/>
        <v/>
      </c>
      <c r="AV81" s="4" t="str">
        <f t="shared" si="67"/>
        <v/>
      </c>
      <c r="AW81" s="4">
        <f t="shared" si="68"/>
        <v>0</v>
      </c>
      <c r="AX81" s="4" t="str">
        <f t="shared" si="69"/>
        <v>999:99.99</v>
      </c>
      <c r="AY81" s="4" t="str">
        <f t="shared" si="70"/>
        <v>999:99.99</v>
      </c>
      <c r="AZ81" s="4" t="str">
        <f t="shared" si="71"/>
        <v>999:99.99</v>
      </c>
      <c r="BA81" s="4" t="str">
        <f t="shared" si="72"/>
        <v>999:99.99</v>
      </c>
      <c r="BB81" s="4">
        <f t="shared" si="89"/>
        <v>0</v>
      </c>
      <c r="BC81" s="4">
        <f t="shared" si="90"/>
        <v>0</v>
      </c>
      <c r="BD81" s="4">
        <f t="shared" si="91"/>
        <v>0</v>
      </c>
      <c r="BE81" s="4">
        <f t="shared" si="76"/>
        <v>0</v>
      </c>
      <c r="BF81" s="4" t="str">
        <f t="shared" si="77"/>
        <v>19000100</v>
      </c>
      <c r="BG81" s="4" t="str">
        <f t="shared" si="78"/>
        <v/>
      </c>
      <c r="BH81" s="4">
        <v>76</v>
      </c>
      <c r="BI81" s="4" t="s">
        <v>297</v>
      </c>
      <c r="BJ81" s="4" t="s">
        <v>262</v>
      </c>
      <c r="BK81" s="4" t="s">
        <v>292</v>
      </c>
      <c r="BL81" s="4" t="str">
        <f t="shared" si="96"/>
        <v/>
      </c>
      <c r="BM81" s="4">
        <f t="shared" si="92"/>
        <v>0</v>
      </c>
      <c r="BN81" s="4">
        <f t="shared" si="93"/>
        <v>0</v>
      </c>
      <c r="BO81" s="4">
        <f t="shared" si="94"/>
        <v>0</v>
      </c>
      <c r="BP81" s="4">
        <f t="shared" si="95"/>
        <v>0</v>
      </c>
      <c r="BQ81" s="4">
        <f t="shared" si="83"/>
        <v>0</v>
      </c>
      <c r="BR81" s="4">
        <f t="shared" si="84"/>
        <v>0</v>
      </c>
    </row>
    <row r="82" spans="1:70" ht="16.5" customHeight="1">
      <c r="A82" s="7" t="str">
        <f t="shared" si="85"/>
        <v/>
      </c>
      <c r="B82" s="82"/>
      <c r="C82" s="184"/>
      <c r="D82" s="179"/>
      <c r="E82" s="83"/>
      <c r="F82" s="83"/>
      <c r="G82" s="83"/>
      <c r="H82" s="83"/>
      <c r="I82" s="114"/>
      <c r="J82" s="101"/>
      <c r="K82" s="142"/>
      <c r="L82" s="114"/>
      <c r="M82" s="129"/>
      <c r="N82" s="144"/>
      <c r="O82" s="114"/>
      <c r="P82" s="101"/>
      <c r="Q82" s="114"/>
      <c r="R82" s="101"/>
      <c r="S82" s="7" t="str">
        <f t="shared" si="46"/>
        <v/>
      </c>
      <c r="T82" s="119" t="str">
        <f t="shared" si="47"/>
        <v/>
      </c>
      <c r="U82" s="119" t="str">
        <f>IF(ISERROR(VLOOKUP(BG82,BH$6:$BI$88,2,0)),"",VLOOKUP(BG82,BH$6:$BI$88,2,0))</f>
        <v/>
      </c>
      <c r="V82" s="12">
        <f t="shared" si="48"/>
        <v>0</v>
      </c>
      <c r="W82" s="12">
        <f t="shared" si="49"/>
        <v>0</v>
      </c>
      <c r="X82" s="12">
        <f t="shared" si="50"/>
        <v>0</v>
      </c>
      <c r="Y82" s="12"/>
      <c r="Z82" s="4" t="str">
        <f t="shared" si="51"/>
        <v/>
      </c>
      <c r="AA82" s="4" t="str">
        <f t="shared" si="52"/>
        <v/>
      </c>
      <c r="AB82" s="6">
        <f t="shared" si="86"/>
        <v>0</v>
      </c>
      <c r="AC82" s="6" t="str">
        <f t="shared" si="87"/>
        <v/>
      </c>
      <c r="AD82" s="4">
        <f t="shared" si="53"/>
        <v>0</v>
      </c>
      <c r="AE82" s="4">
        <f t="shared" si="97"/>
        <v>0</v>
      </c>
      <c r="AF82" s="4" t="str">
        <f t="shared" si="98"/>
        <v/>
      </c>
      <c r="AG82" s="4" t="str">
        <f t="shared" si="54"/>
        <v/>
      </c>
      <c r="AH82" s="12">
        <f t="shared" si="55"/>
        <v>0</v>
      </c>
      <c r="AI82" s="12">
        <f t="shared" si="56"/>
        <v>0</v>
      </c>
      <c r="AJ82" s="4" t="str">
        <f t="shared" si="99"/>
        <v/>
      </c>
      <c r="AK82" s="4">
        <v>5</v>
      </c>
      <c r="AL82" s="4" t="str">
        <f t="shared" si="57"/>
        <v xml:space="preserve"> </v>
      </c>
      <c r="AM82" s="4" t="str">
        <f t="shared" si="58"/>
        <v xml:space="preserve">  </v>
      </c>
      <c r="AN82" s="4" t="str">
        <f t="shared" si="59"/>
        <v/>
      </c>
      <c r="AO82" s="4" t="str">
        <f t="shared" si="60"/>
        <v/>
      </c>
      <c r="AP82" s="4" t="str">
        <f t="shared" si="61"/>
        <v/>
      </c>
      <c r="AQ82" s="4" t="str">
        <f t="shared" si="62"/>
        <v/>
      </c>
      <c r="AR82" s="4" t="str">
        <f t="shared" si="88"/>
        <v/>
      </c>
      <c r="AS82" s="4" t="str">
        <f t="shared" si="64"/>
        <v/>
      </c>
      <c r="AT82" s="4" t="str">
        <f t="shared" si="65"/>
        <v/>
      </c>
      <c r="AU82" s="4" t="str">
        <f t="shared" si="66"/>
        <v/>
      </c>
      <c r="AV82" s="4" t="str">
        <f t="shared" si="67"/>
        <v/>
      </c>
      <c r="AW82" s="4">
        <f t="shared" si="68"/>
        <v>0</v>
      </c>
      <c r="AX82" s="4" t="str">
        <f t="shared" si="69"/>
        <v>999:99.99</v>
      </c>
      <c r="AY82" s="4" t="str">
        <f t="shared" si="70"/>
        <v>999:99.99</v>
      </c>
      <c r="AZ82" s="4" t="str">
        <f t="shared" si="71"/>
        <v>999:99.99</v>
      </c>
      <c r="BA82" s="4" t="str">
        <f t="shared" si="72"/>
        <v>999:99.99</v>
      </c>
      <c r="BB82" s="4">
        <f t="shared" si="89"/>
        <v>0</v>
      </c>
      <c r="BC82" s="4">
        <f t="shared" si="90"/>
        <v>0</v>
      </c>
      <c r="BD82" s="4">
        <f t="shared" si="91"/>
        <v>0</v>
      </c>
      <c r="BE82" s="4">
        <f t="shared" si="76"/>
        <v>0</v>
      </c>
      <c r="BF82" s="4" t="str">
        <f t="shared" si="77"/>
        <v>19000100</v>
      </c>
      <c r="BG82" s="4" t="str">
        <f t="shared" si="78"/>
        <v/>
      </c>
      <c r="BH82" s="4">
        <v>77</v>
      </c>
      <c r="BI82" s="4" t="s">
        <v>297</v>
      </c>
      <c r="BJ82" s="4" t="s">
        <v>262</v>
      </c>
      <c r="BK82" s="4" t="s">
        <v>292</v>
      </c>
      <c r="BL82" s="4" t="str">
        <f t="shared" si="96"/>
        <v/>
      </c>
      <c r="BM82" s="4">
        <f t="shared" si="92"/>
        <v>0</v>
      </c>
      <c r="BN82" s="4">
        <f t="shared" si="93"/>
        <v>0</v>
      </c>
      <c r="BO82" s="4">
        <f t="shared" si="94"/>
        <v>0</v>
      </c>
      <c r="BP82" s="4">
        <f t="shared" si="95"/>
        <v>0</v>
      </c>
      <c r="BQ82" s="4">
        <f t="shared" si="83"/>
        <v>0</v>
      </c>
      <c r="BR82" s="4">
        <f t="shared" si="84"/>
        <v>0</v>
      </c>
    </row>
    <row r="83" spans="1:70" ht="16.5" customHeight="1">
      <c r="A83" s="7" t="str">
        <f t="shared" si="85"/>
        <v/>
      </c>
      <c r="B83" s="82"/>
      <c r="C83" s="184"/>
      <c r="D83" s="179"/>
      <c r="E83" s="83"/>
      <c r="F83" s="83"/>
      <c r="G83" s="83"/>
      <c r="H83" s="83"/>
      <c r="I83" s="114"/>
      <c r="J83" s="101"/>
      <c r="K83" s="142"/>
      <c r="L83" s="114"/>
      <c r="M83" s="129"/>
      <c r="N83" s="144"/>
      <c r="O83" s="114"/>
      <c r="P83" s="101"/>
      <c r="Q83" s="114"/>
      <c r="R83" s="101"/>
      <c r="S83" s="7" t="str">
        <f t="shared" si="46"/>
        <v/>
      </c>
      <c r="T83" s="119" t="str">
        <f t="shared" si="47"/>
        <v/>
      </c>
      <c r="U83" s="119" t="str">
        <f>IF(ISERROR(VLOOKUP(BG83,BH$6:$BI$88,2,0)),"",VLOOKUP(BG83,BH$6:$BI$88,2,0))</f>
        <v/>
      </c>
      <c r="V83" s="12">
        <f t="shared" si="48"/>
        <v>0</v>
      </c>
      <c r="W83" s="12">
        <f t="shared" si="49"/>
        <v>0</v>
      </c>
      <c r="X83" s="12">
        <f t="shared" si="50"/>
        <v>0</v>
      </c>
      <c r="Y83" s="12"/>
      <c r="Z83" s="4" t="str">
        <f t="shared" si="51"/>
        <v/>
      </c>
      <c r="AA83" s="4" t="str">
        <f t="shared" si="52"/>
        <v/>
      </c>
      <c r="AB83" s="6">
        <f t="shared" si="86"/>
        <v>0</v>
      </c>
      <c r="AC83" s="6" t="str">
        <f t="shared" si="87"/>
        <v/>
      </c>
      <c r="AD83" s="4">
        <f t="shared" si="53"/>
        <v>0</v>
      </c>
      <c r="AE83" s="4">
        <f t="shared" si="97"/>
        <v>0</v>
      </c>
      <c r="AF83" s="4" t="str">
        <f t="shared" si="98"/>
        <v/>
      </c>
      <c r="AG83" s="4" t="str">
        <f t="shared" si="54"/>
        <v/>
      </c>
      <c r="AH83" s="12">
        <f t="shared" si="55"/>
        <v>0</v>
      </c>
      <c r="AI83" s="12">
        <f t="shared" si="56"/>
        <v>0</v>
      </c>
      <c r="AJ83" s="4" t="str">
        <f t="shared" si="99"/>
        <v/>
      </c>
      <c r="AK83" s="4">
        <v>5</v>
      </c>
      <c r="AL83" s="4" t="str">
        <f t="shared" si="57"/>
        <v xml:space="preserve"> </v>
      </c>
      <c r="AM83" s="4" t="str">
        <f t="shared" si="58"/>
        <v xml:space="preserve">  </v>
      </c>
      <c r="AN83" s="4" t="str">
        <f t="shared" si="59"/>
        <v/>
      </c>
      <c r="AO83" s="4" t="str">
        <f t="shared" si="60"/>
        <v/>
      </c>
      <c r="AP83" s="4" t="str">
        <f t="shared" si="61"/>
        <v/>
      </c>
      <c r="AQ83" s="4" t="str">
        <f t="shared" si="62"/>
        <v/>
      </c>
      <c r="AR83" s="4" t="str">
        <f t="shared" si="88"/>
        <v/>
      </c>
      <c r="AS83" s="4" t="str">
        <f t="shared" si="64"/>
        <v/>
      </c>
      <c r="AT83" s="4" t="str">
        <f t="shared" si="65"/>
        <v/>
      </c>
      <c r="AU83" s="4" t="str">
        <f t="shared" si="66"/>
        <v/>
      </c>
      <c r="AV83" s="4" t="str">
        <f t="shared" si="67"/>
        <v/>
      </c>
      <c r="AW83" s="4">
        <f t="shared" si="68"/>
        <v>0</v>
      </c>
      <c r="AX83" s="4" t="str">
        <f t="shared" si="69"/>
        <v>999:99.99</v>
      </c>
      <c r="AY83" s="4" t="str">
        <f t="shared" si="70"/>
        <v>999:99.99</v>
      </c>
      <c r="AZ83" s="4" t="str">
        <f t="shared" si="71"/>
        <v>999:99.99</v>
      </c>
      <c r="BA83" s="4" t="str">
        <f t="shared" si="72"/>
        <v>999:99.99</v>
      </c>
      <c r="BB83" s="4">
        <f t="shared" si="89"/>
        <v>0</v>
      </c>
      <c r="BC83" s="4">
        <f t="shared" si="90"/>
        <v>0</v>
      </c>
      <c r="BD83" s="4">
        <f t="shared" si="91"/>
        <v>0</v>
      </c>
      <c r="BE83" s="4">
        <f t="shared" si="76"/>
        <v>0</v>
      </c>
      <c r="BF83" s="4" t="str">
        <f t="shared" si="77"/>
        <v>19000100</v>
      </c>
      <c r="BG83" s="4" t="str">
        <f t="shared" si="78"/>
        <v/>
      </c>
      <c r="BH83" s="4">
        <v>78</v>
      </c>
      <c r="BI83" s="4" t="s">
        <v>297</v>
      </c>
      <c r="BJ83" s="4" t="s">
        <v>262</v>
      </c>
      <c r="BK83" s="4" t="s">
        <v>292</v>
      </c>
      <c r="BL83" s="4" t="str">
        <f t="shared" si="96"/>
        <v/>
      </c>
      <c r="BM83" s="4">
        <f t="shared" si="92"/>
        <v>0</v>
      </c>
      <c r="BN83" s="4">
        <f t="shared" si="93"/>
        <v>0</v>
      </c>
      <c r="BO83" s="4">
        <f t="shared" si="94"/>
        <v>0</v>
      </c>
      <c r="BP83" s="4">
        <f t="shared" si="95"/>
        <v>0</v>
      </c>
      <c r="BQ83" s="4">
        <f t="shared" si="83"/>
        <v>0</v>
      </c>
      <c r="BR83" s="4">
        <f t="shared" si="84"/>
        <v>0</v>
      </c>
    </row>
    <row r="84" spans="1:70" ht="16.5" customHeight="1">
      <c r="A84" s="7" t="str">
        <f t="shared" si="85"/>
        <v/>
      </c>
      <c r="B84" s="82"/>
      <c r="C84" s="184"/>
      <c r="D84" s="179"/>
      <c r="E84" s="83"/>
      <c r="F84" s="83"/>
      <c r="G84" s="83"/>
      <c r="H84" s="83"/>
      <c r="I84" s="114"/>
      <c r="J84" s="101"/>
      <c r="K84" s="142"/>
      <c r="L84" s="114"/>
      <c r="M84" s="129"/>
      <c r="N84" s="144"/>
      <c r="O84" s="114"/>
      <c r="P84" s="101"/>
      <c r="Q84" s="114"/>
      <c r="R84" s="101"/>
      <c r="S84" s="7" t="str">
        <f t="shared" si="46"/>
        <v/>
      </c>
      <c r="T84" s="119" t="str">
        <f t="shared" si="47"/>
        <v/>
      </c>
      <c r="U84" s="119" t="str">
        <f>IF(ISERROR(VLOOKUP(BG84,BH$6:$BI$88,2,0)),"",VLOOKUP(BG84,BH$6:$BI$88,2,0))</f>
        <v/>
      </c>
      <c r="V84" s="12">
        <f t="shared" si="48"/>
        <v>0</v>
      </c>
      <c r="W84" s="12">
        <f t="shared" si="49"/>
        <v>0</v>
      </c>
      <c r="X84" s="12">
        <f t="shared" si="50"/>
        <v>0</v>
      </c>
      <c r="Y84" s="12"/>
      <c r="Z84" s="4" t="str">
        <f t="shared" si="51"/>
        <v/>
      </c>
      <c r="AA84" s="4" t="str">
        <f t="shared" si="52"/>
        <v/>
      </c>
      <c r="AB84" s="6">
        <f t="shared" si="86"/>
        <v>0</v>
      </c>
      <c r="AC84" s="6" t="str">
        <f t="shared" si="87"/>
        <v/>
      </c>
      <c r="AD84" s="4">
        <f t="shared" si="53"/>
        <v>0</v>
      </c>
      <c r="AE84" s="4">
        <f t="shared" si="97"/>
        <v>0</v>
      </c>
      <c r="AF84" s="4" t="str">
        <f t="shared" si="98"/>
        <v/>
      </c>
      <c r="AG84" s="4" t="str">
        <f t="shared" si="54"/>
        <v/>
      </c>
      <c r="AH84" s="12">
        <f t="shared" si="55"/>
        <v>0</v>
      </c>
      <c r="AI84" s="12">
        <f t="shared" si="56"/>
        <v>0</v>
      </c>
      <c r="AJ84" s="4" t="str">
        <f t="shared" si="99"/>
        <v/>
      </c>
      <c r="AK84" s="4">
        <v>5</v>
      </c>
      <c r="AL84" s="4" t="str">
        <f t="shared" si="57"/>
        <v xml:space="preserve"> </v>
      </c>
      <c r="AM84" s="4" t="str">
        <f t="shared" si="58"/>
        <v xml:space="preserve">  </v>
      </c>
      <c r="AN84" s="4" t="str">
        <f t="shared" si="59"/>
        <v/>
      </c>
      <c r="AO84" s="4" t="str">
        <f t="shared" si="60"/>
        <v/>
      </c>
      <c r="AP84" s="4" t="str">
        <f t="shared" si="61"/>
        <v/>
      </c>
      <c r="AQ84" s="4" t="str">
        <f t="shared" si="62"/>
        <v/>
      </c>
      <c r="AR84" s="4" t="str">
        <f t="shared" si="88"/>
        <v/>
      </c>
      <c r="AS84" s="4" t="str">
        <f t="shared" si="64"/>
        <v/>
      </c>
      <c r="AT84" s="4" t="str">
        <f t="shared" si="65"/>
        <v/>
      </c>
      <c r="AU84" s="4" t="str">
        <f t="shared" si="66"/>
        <v/>
      </c>
      <c r="AV84" s="4" t="str">
        <f t="shared" si="67"/>
        <v/>
      </c>
      <c r="AW84" s="4">
        <f t="shared" si="68"/>
        <v>0</v>
      </c>
      <c r="AX84" s="4" t="str">
        <f t="shared" si="69"/>
        <v>999:99.99</v>
      </c>
      <c r="AY84" s="4" t="str">
        <f t="shared" si="70"/>
        <v>999:99.99</v>
      </c>
      <c r="AZ84" s="4" t="str">
        <f t="shared" si="71"/>
        <v>999:99.99</v>
      </c>
      <c r="BA84" s="4" t="str">
        <f t="shared" si="72"/>
        <v>999:99.99</v>
      </c>
      <c r="BB84" s="4">
        <f t="shared" si="89"/>
        <v>0</v>
      </c>
      <c r="BC84" s="4">
        <f t="shared" si="90"/>
        <v>0</v>
      </c>
      <c r="BD84" s="4">
        <f t="shared" si="91"/>
        <v>0</v>
      </c>
      <c r="BE84" s="4">
        <f t="shared" si="76"/>
        <v>0</v>
      </c>
      <c r="BF84" s="4" t="str">
        <f t="shared" si="77"/>
        <v>19000100</v>
      </c>
      <c r="BG84" s="4" t="str">
        <f t="shared" si="78"/>
        <v/>
      </c>
      <c r="BH84" s="4">
        <v>79</v>
      </c>
      <c r="BI84" s="4" t="s">
        <v>297</v>
      </c>
      <c r="BJ84" s="4" t="s">
        <v>262</v>
      </c>
      <c r="BK84" s="4" t="s">
        <v>292</v>
      </c>
      <c r="BL84" s="4" t="str">
        <f t="shared" si="96"/>
        <v/>
      </c>
      <c r="BM84" s="4">
        <f t="shared" si="92"/>
        <v>0</v>
      </c>
      <c r="BN84" s="4">
        <f t="shared" si="93"/>
        <v>0</v>
      </c>
      <c r="BO84" s="4">
        <f t="shared" si="94"/>
        <v>0</v>
      </c>
      <c r="BP84" s="4">
        <f t="shared" si="95"/>
        <v>0</v>
      </c>
      <c r="BQ84" s="4">
        <f t="shared" si="83"/>
        <v>0</v>
      </c>
      <c r="BR84" s="4">
        <f t="shared" si="84"/>
        <v>0</v>
      </c>
    </row>
    <row r="85" spans="1:70" ht="16.5" customHeight="1">
      <c r="A85" s="7" t="str">
        <f t="shared" si="85"/>
        <v/>
      </c>
      <c r="B85" s="82"/>
      <c r="C85" s="184"/>
      <c r="D85" s="179"/>
      <c r="E85" s="83"/>
      <c r="F85" s="83"/>
      <c r="G85" s="83"/>
      <c r="H85" s="83"/>
      <c r="I85" s="114"/>
      <c r="J85" s="101"/>
      <c r="K85" s="142"/>
      <c r="L85" s="114"/>
      <c r="M85" s="129"/>
      <c r="N85" s="144"/>
      <c r="O85" s="114"/>
      <c r="P85" s="101"/>
      <c r="Q85" s="114"/>
      <c r="R85" s="101"/>
      <c r="S85" s="7" t="str">
        <f t="shared" si="46"/>
        <v/>
      </c>
      <c r="T85" s="119" t="str">
        <f t="shared" si="47"/>
        <v/>
      </c>
      <c r="U85" s="119" t="str">
        <f>IF(ISERROR(VLOOKUP(BG85,BH$6:$BI$88,2,0)),"",VLOOKUP(BG85,BH$6:$BI$88,2,0))</f>
        <v/>
      </c>
      <c r="V85" s="12">
        <f t="shared" si="48"/>
        <v>0</v>
      </c>
      <c r="W85" s="12">
        <f t="shared" si="49"/>
        <v>0</v>
      </c>
      <c r="X85" s="12">
        <f t="shared" si="50"/>
        <v>0</v>
      </c>
      <c r="Y85" s="12"/>
      <c r="Z85" s="4" t="str">
        <f t="shared" si="51"/>
        <v/>
      </c>
      <c r="AA85" s="4" t="str">
        <f t="shared" si="52"/>
        <v/>
      </c>
      <c r="AB85" s="6">
        <f t="shared" si="86"/>
        <v>0</v>
      </c>
      <c r="AC85" s="6" t="str">
        <f t="shared" si="87"/>
        <v/>
      </c>
      <c r="AD85" s="4">
        <f t="shared" si="53"/>
        <v>0</v>
      </c>
      <c r="AE85" s="4">
        <f t="shared" si="97"/>
        <v>0</v>
      </c>
      <c r="AF85" s="4" t="str">
        <f t="shared" si="98"/>
        <v/>
      </c>
      <c r="AG85" s="4" t="str">
        <f t="shared" si="54"/>
        <v/>
      </c>
      <c r="AH85" s="12">
        <f t="shared" si="55"/>
        <v>0</v>
      </c>
      <c r="AI85" s="12">
        <f t="shared" si="56"/>
        <v>0</v>
      </c>
      <c r="AJ85" s="4" t="str">
        <f t="shared" si="99"/>
        <v/>
      </c>
      <c r="AK85" s="4">
        <v>5</v>
      </c>
      <c r="AL85" s="4" t="str">
        <f t="shared" si="57"/>
        <v xml:space="preserve"> </v>
      </c>
      <c r="AM85" s="4" t="str">
        <f t="shared" si="58"/>
        <v xml:space="preserve">  </v>
      </c>
      <c r="AN85" s="4" t="str">
        <f t="shared" si="59"/>
        <v/>
      </c>
      <c r="AO85" s="4" t="str">
        <f t="shared" si="60"/>
        <v/>
      </c>
      <c r="AP85" s="4" t="str">
        <f t="shared" si="61"/>
        <v/>
      </c>
      <c r="AQ85" s="4" t="str">
        <f t="shared" si="62"/>
        <v/>
      </c>
      <c r="AR85" s="4" t="str">
        <f t="shared" si="88"/>
        <v/>
      </c>
      <c r="AS85" s="4" t="str">
        <f t="shared" si="64"/>
        <v/>
      </c>
      <c r="AT85" s="4" t="str">
        <f t="shared" si="65"/>
        <v/>
      </c>
      <c r="AU85" s="4" t="str">
        <f t="shared" si="66"/>
        <v/>
      </c>
      <c r="AV85" s="4" t="str">
        <f t="shared" si="67"/>
        <v/>
      </c>
      <c r="AW85" s="4">
        <f t="shared" si="68"/>
        <v>0</v>
      </c>
      <c r="AX85" s="4" t="str">
        <f t="shared" si="69"/>
        <v>999:99.99</v>
      </c>
      <c r="AY85" s="4" t="str">
        <f t="shared" si="70"/>
        <v>999:99.99</v>
      </c>
      <c r="AZ85" s="4" t="str">
        <f t="shared" si="71"/>
        <v>999:99.99</v>
      </c>
      <c r="BA85" s="4" t="str">
        <f t="shared" si="72"/>
        <v>999:99.99</v>
      </c>
      <c r="BB85" s="4">
        <f t="shared" si="89"/>
        <v>0</v>
      </c>
      <c r="BC85" s="4">
        <f t="shared" si="90"/>
        <v>0</v>
      </c>
      <c r="BD85" s="4">
        <f t="shared" si="91"/>
        <v>0</v>
      </c>
      <c r="BE85" s="4">
        <f t="shared" si="76"/>
        <v>0</v>
      </c>
      <c r="BF85" s="4" t="str">
        <f t="shared" si="77"/>
        <v>19000100</v>
      </c>
      <c r="BG85" s="4" t="str">
        <f t="shared" si="78"/>
        <v/>
      </c>
      <c r="BH85" s="4">
        <v>80</v>
      </c>
      <c r="BI85" s="4" t="s">
        <v>297</v>
      </c>
      <c r="BJ85" s="4" t="s">
        <v>262</v>
      </c>
      <c r="BK85" s="4" t="s">
        <v>292</v>
      </c>
      <c r="BL85" s="4" t="str">
        <f t="shared" si="96"/>
        <v/>
      </c>
      <c r="BM85" s="4">
        <f t="shared" si="92"/>
        <v>0</v>
      </c>
      <c r="BN85" s="4">
        <f t="shared" si="93"/>
        <v>0</v>
      </c>
      <c r="BO85" s="4">
        <f t="shared" si="94"/>
        <v>0</v>
      </c>
      <c r="BP85" s="4">
        <f t="shared" si="95"/>
        <v>0</v>
      </c>
      <c r="BQ85" s="4">
        <f t="shared" si="83"/>
        <v>0</v>
      </c>
      <c r="BR85" s="4">
        <f t="shared" si="84"/>
        <v>0</v>
      </c>
    </row>
    <row r="86" spans="1:70" ht="16.5" customHeight="1">
      <c r="A86" s="7" t="str">
        <f t="shared" si="85"/>
        <v/>
      </c>
      <c r="B86" s="82"/>
      <c r="C86" s="184"/>
      <c r="D86" s="179"/>
      <c r="E86" s="83"/>
      <c r="F86" s="83"/>
      <c r="G86" s="83"/>
      <c r="H86" s="83"/>
      <c r="I86" s="114"/>
      <c r="J86" s="101"/>
      <c r="K86" s="142"/>
      <c r="L86" s="114"/>
      <c r="M86" s="129"/>
      <c r="N86" s="144"/>
      <c r="O86" s="114"/>
      <c r="P86" s="101"/>
      <c r="Q86" s="114"/>
      <c r="R86" s="101"/>
      <c r="S86" s="7" t="str">
        <f t="shared" si="46"/>
        <v/>
      </c>
      <c r="T86" s="119" t="str">
        <f t="shared" si="47"/>
        <v/>
      </c>
      <c r="U86" s="119" t="str">
        <f>IF(ISERROR(VLOOKUP(BG86,BH$6:$BI$88,2,0)),"",VLOOKUP(BG86,BH$6:$BI$88,2,0))</f>
        <v/>
      </c>
      <c r="V86" s="12">
        <f t="shared" si="48"/>
        <v>0</v>
      </c>
      <c r="W86" s="12">
        <f t="shared" si="49"/>
        <v>0</v>
      </c>
      <c r="X86" s="12">
        <f t="shared" si="50"/>
        <v>0</v>
      </c>
      <c r="Y86" s="12"/>
      <c r="Z86" s="4" t="str">
        <f t="shared" si="51"/>
        <v/>
      </c>
      <c r="AA86" s="4" t="str">
        <f t="shared" si="52"/>
        <v/>
      </c>
      <c r="AB86" s="6">
        <f t="shared" si="86"/>
        <v>0</v>
      </c>
      <c r="AC86" s="6" t="str">
        <f t="shared" si="87"/>
        <v/>
      </c>
      <c r="AD86" s="4">
        <f t="shared" si="53"/>
        <v>0</v>
      </c>
      <c r="AE86" s="4">
        <f t="shared" si="97"/>
        <v>0</v>
      </c>
      <c r="AF86" s="4" t="str">
        <f t="shared" si="98"/>
        <v/>
      </c>
      <c r="AG86" s="4" t="str">
        <f t="shared" si="54"/>
        <v/>
      </c>
      <c r="AH86" s="12">
        <f t="shared" si="55"/>
        <v>0</v>
      </c>
      <c r="AI86" s="12">
        <f t="shared" si="56"/>
        <v>0</v>
      </c>
      <c r="AJ86" s="4" t="str">
        <f t="shared" si="99"/>
        <v/>
      </c>
      <c r="AK86" s="4">
        <v>5</v>
      </c>
      <c r="AL86" s="4" t="str">
        <f t="shared" si="57"/>
        <v xml:space="preserve"> </v>
      </c>
      <c r="AM86" s="4" t="str">
        <f t="shared" si="58"/>
        <v xml:space="preserve">  </v>
      </c>
      <c r="AN86" s="4" t="str">
        <f t="shared" si="59"/>
        <v/>
      </c>
      <c r="AO86" s="4" t="str">
        <f t="shared" si="60"/>
        <v/>
      </c>
      <c r="AP86" s="4" t="str">
        <f t="shared" si="61"/>
        <v/>
      </c>
      <c r="AQ86" s="4" t="str">
        <f t="shared" si="62"/>
        <v/>
      </c>
      <c r="AR86" s="4" t="str">
        <f t="shared" si="88"/>
        <v/>
      </c>
      <c r="AS86" s="4" t="str">
        <f t="shared" si="64"/>
        <v/>
      </c>
      <c r="AT86" s="4" t="str">
        <f t="shared" si="65"/>
        <v/>
      </c>
      <c r="AU86" s="4" t="str">
        <f t="shared" si="66"/>
        <v/>
      </c>
      <c r="AV86" s="4" t="str">
        <f t="shared" si="67"/>
        <v/>
      </c>
      <c r="AW86" s="4">
        <f t="shared" si="68"/>
        <v>0</v>
      </c>
      <c r="AX86" s="4" t="str">
        <f t="shared" si="69"/>
        <v>999:99.99</v>
      </c>
      <c r="AY86" s="4" t="str">
        <f t="shared" si="70"/>
        <v>999:99.99</v>
      </c>
      <c r="AZ86" s="4" t="str">
        <f t="shared" si="71"/>
        <v>999:99.99</v>
      </c>
      <c r="BA86" s="4" t="str">
        <f t="shared" si="72"/>
        <v>999:99.99</v>
      </c>
      <c r="BB86" s="4">
        <f t="shared" si="89"/>
        <v>0</v>
      </c>
      <c r="BC86" s="4">
        <f t="shared" si="90"/>
        <v>0</v>
      </c>
      <c r="BD86" s="4">
        <f t="shared" si="91"/>
        <v>0</v>
      </c>
      <c r="BE86" s="4">
        <f t="shared" si="76"/>
        <v>0</v>
      </c>
      <c r="BF86" s="4" t="str">
        <f t="shared" si="77"/>
        <v>19000100</v>
      </c>
      <c r="BG86" s="4" t="str">
        <f t="shared" si="78"/>
        <v/>
      </c>
      <c r="BH86" s="4">
        <v>81</v>
      </c>
      <c r="BI86" s="4" t="s">
        <v>297</v>
      </c>
      <c r="BJ86" s="4" t="s">
        <v>262</v>
      </c>
      <c r="BK86" s="4" t="s">
        <v>292</v>
      </c>
      <c r="BL86" s="4" t="str">
        <f t="shared" si="96"/>
        <v/>
      </c>
      <c r="BM86" s="4">
        <f t="shared" si="92"/>
        <v>0</v>
      </c>
      <c r="BN86" s="4">
        <f t="shared" si="93"/>
        <v>0</v>
      </c>
      <c r="BO86" s="4">
        <f t="shared" si="94"/>
        <v>0</v>
      </c>
      <c r="BP86" s="4">
        <f t="shared" si="95"/>
        <v>0</v>
      </c>
      <c r="BQ86" s="4">
        <f t="shared" si="83"/>
        <v>0</v>
      </c>
      <c r="BR86" s="4">
        <f t="shared" si="84"/>
        <v>0</v>
      </c>
    </row>
    <row r="87" spans="1:70" ht="16.5" customHeight="1">
      <c r="A87" s="7" t="str">
        <f t="shared" si="85"/>
        <v/>
      </c>
      <c r="B87" s="82"/>
      <c r="C87" s="184"/>
      <c r="D87" s="179"/>
      <c r="E87" s="83"/>
      <c r="F87" s="83"/>
      <c r="G87" s="83"/>
      <c r="H87" s="83"/>
      <c r="I87" s="114"/>
      <c r="J87" s="101"/>
      <c r="K87" s="142"/>
      <c r="L87" s="114"/>
      <c r="M87" s="129"/>
      <c r="N87" s="144"/>
      <c r="O87" s="114"/>
      <c r="P87" s="101"/>
      <c r="Q87" s="114"/>
      <c r="R87" s="101"/>
      <c r="S87" s="7" t="str">
        <f t="shared" si="46"/>
        <v/>
      </c>
      <c r="T87" s="119" t="str">
        <f t="shared" si="47"/>
        <v/>
      </c>
      <c r="U87" s="119" t="str">
        <f>IF(ISERROR(VLOOKUP(BG87,BH$6:$BI$88,2,0)),"",VLOOKUP(BG87,BH$6:$BI$88,2,0))</f>
        <v/>
      </c>
      <c r="V87" s="12">
        <f t="shared" si="48"/>
        <v>0</v>
      </c>
      <c r="W87" s="12">
        <f t="shared" si="49"/>
        <v>0</v>
      </c>
      <c r="X87" s="12">
        <f t="shared" si="50"/>
        <v>0</v>
      </c>
      <c r="Y87" s="12"/>
      <c r="Z87" s="4" t="str">
        <f t="shared" si="51"/>
        <v/>
      </c>
      <c r="AA87" s="4" t="str">
        <f t="shared" si="52"/>
        <v/>
      </c>
      <c r="AB87" s="6">
        <f t="shared" si="86"/>
        <v>0</v>
      </c>
      <c r="AC87" s="6" t="str">
        <f t="shared" si="87"/>
        <v/>
      </c>
      <c r="AD87" s="4">
        <f t="shared" si="53"/>
        <v>0</v>
      </c>
      <c r="AE87" s="4">
        <f t="shared" si="97"/>
        <v>0</v>
      </c>
      <c r="AF87" s="4" t="str">
        <f t="shared" si="98"/>
        <v/>
      </c>
      <c r="AG87" s="4" t="str">
        <f t="shared" si="54"/>
        <v/>
      </c>
      <c r="AH87" s="12">
        <f t="shared" si="55"/>
        <v>0</v>
      </c>
      <c r="AI87" s="12">
        <f t="shared" si="56"/>
        <v>0</v>
      </c>
      <c r="AJ87" s="4" t="str">
        <f t="shared" si="99"/>
        <v/>
      </c>
      <c r="AK87" s="4">
        <v>5</v>
      </c>
      <c r="AL87" s="4" t="str">
        <f t="shared" si="57"/>
        <v xml:space="preserve"> </v>
      </c>
      <c r="AM87" s="4" t="str">
        <f t="shared" si="58"/>
        <v xml:space="preserve">  </v>
      </c>
      <c r="AN87" s="4" t="str">
        <f t="shared" si="59"/>
        <v/>
      </c>
      <c r="AO87" s="4" t="str">
        <f t="shared" si="60"/>
        <v/>
      </c>
      <c r="AP87" s="4" t="str">
        <f t="shared" si="61"/>
        <v/>
      </c>
      <c r="AQ87" s="4" t="str">
        <f t="shared" si="62"/>
        <v/>
      </c>
      <c r="AR87" s="4" t="str">
        <f t="shared" si="88"/>
        <v/>
      </c>
      <c r="AS87" s="4" t="str">
        <f t="shared" si="64"/>
        <v/>
      </c>
      <c r="AT87" s="4" t="str">
        <f t="shared" si="65"/>
        <v/>
      </c>
      <c r="AU87" s="4" t="str">
        <f t="shared" si="66"/>
        <v/>
      </c>
      <c r="AV87" s="4" t="str">
        <f t="shared" si="67"/>
        <v/>
      </c>
      <c r="AW87" s="4">
        <f t="shared" si="68"/>
        <v>0</v>
      </c>
      <c r="AX87" s="4" t="str">
        <f t="shared" si="69"/>
        <v>999:99.99</v>
      </c>
      <c r="AY87" s="4" t="str">
        <f t="shared" si="70"/>
        <v>999:99.99</v>
      </c>
      <c r="AZ87" s="4" t="str">
        <f t="shared" si="71"/>
        <v>999:99.99</v>
      </c>
      <c r="BA87" s="4" t="str">
        <f t="shared" si="72"/>
        <v>999:99.99</v>
      </c>
      <c r="BB87" s="4">
        <f t="shared" si="89"/>
        <v>0</v>
      </c>
      <c r="BC87" s="4">
        <f t="shared" si="90"/>
        <v>0</v>
      </c>
      <c r="BD87" s="4">
        <f t="shared" si="91"/>
        <v>0</v>
      </c>
      <c r="BE87" s="4">
        <f t="shared" si="76"/>
        <v>0</v>
      </c>
      <c r="BF87" s="4" t="str">
        <f t="shared" si="77"/>
        <v>19000100</v>
      </c>
      <c r="BG87" s="4" t="str">
        <f t="shared" si="78"/>
        <v/>
      </c>
      <c r="BH87" s="4">
        <v>82</v>
      </c>
      <c r="BI87" s="4" t="s">
        <v>297</v>
      </c>
      <c r="BJ87" s="4" t="s">
        <v>262</v>
      </c>
      <c r="BK87" s="4" t="s">
        <v>292</v>
      </c>
      <c r="BL87" s="4" t="str">
        <f t="shared" si="96"/>
        <v/>
      </c>
      <c r="BM87" s="4">
        <f t="shared" si="92"/>
        <v>0</v>
      </c>
      <c r="BN87" s="4">
        <f t="shared" si="93"/>
        <v>0</v>
      </c>
      <c r="BO87" s="4">
        <f t="shared" si="94"/>
        <v>0</v>
      </c>
      <c r="BP87" s="4">
        <f t="shared" si="95"/>
        <v>0</v>
      </c>
      <c r="BQ87" s="4">
        <f t="shared" si="83"/>
        <v>0</v>
      </c>
      <c r="BR87" s="4">
        <f t="shared" si="84"/>
        <v>0</v>
      </c>
    </row>
    <row r="88" spans="1:70" ht="16.5" customHeight="1">
      <c r="T88" s="120"/>
      <c r="U88" s="11"/>
      <c r="AG88" s="9">
        <f>40-COUNTIF(AG48:AG87,"")</f>
        <v>0</v>
      </c>
      <c r="AH88" s="12">
        <f>40-COUNTIF(AH48:AH87,0)</f>
        <v>0</v>
      </c>
      <c r="AI88" s="12">
        <f>40-COUNTIF(AI48:AI87,0)</f>
        <v>0</v>
      </c>
      <c r="BB88" s="4">
        <f>SUM(BB48:BB87)</f>
        <v>0</v>
      </c>
      <c r="BC88" s="4">
        <f t="shared" ref="BC88:BE88" si="100">SUM(BC48:BC87)</f>
        <v>0</v>
      </c>
      <c r="BD88" s="4">
        <f t="shared" si="100"/>
        <v>0</v>
      </c>
      <c r="BE88" s="4">
        <f t="shared" si="100"/>
        <v>0</v>
      </c>
      <c r="BH88" s="4">
        <v>83</v>
      </c>
      <c r="BI88" s="4" t="s">
        <v>297</v>
      </c>
      <c r="BJ88" s="4" t="s">
        <v>262</v>
      </c>
      <c r="BK88" s="4" t="s">
        <v>292</v>
      </c>
      <c r="BO88" s="4">
        <f>IF(P88="",0,IF(O88="オープン",5,1))</f>
        <v>0</v>
      </c>
      <c r="BP88" s="4">
        <f t="shared" ref="BP88" si="101">IF(R88="",0,IF(Q88="オープン",5,1))</f>
        <v>0</v>
      </c>
    </row>
    <row r="89" spans="1:70" ht="16.5" customHeight="1">
      <c r="AH89" s="12">
        <f>SUM(AH48:AH87)</f>
        <v>0</v>
      </c>
      <c r="AI89" s="12">
        <f>SUM(AI48:AI87)</f>
        <v>0</v>
      </c>
      <c r="BB89" s="4">
        <f>SUM(BB48:BB87,BB6:BB45)</f>
        <v>0</v>
      </c>
      <c r="BC89" s="4">
        <f t="shared" ref="BC89:BE89" si="102">SUM(BC48:BC87,BC6:BC45)</f>
        <v>0</v>
      </c>
      <c r="BD89" s="4">
        <f t="shared" si="102"/>
        <v>0</v>
      </c>
      <c r="BE89" s="4">
        <f t="shared" si="102"/>
        <v>0</v>
      </c>
    </row>
  </sheetData>
  <sheetProtection algorithmName="SHA-512" hashValue="V13RUDtfncwSOWZHzsphrUll8kGUpt13kX2cZkJPWV+XhoFGo0ahCePhZHE0xI02oxuSTooC4jWWPHiTdB+iXw==" saltValue="x0Nj3DmzclDYeyR4hZejPQ==" spinCount="100000" sheet="1" selectLockedCells="1"/>
  <mergeCells count="14">
    <mergeCell ref="I4:K4"/>
    <mergeCell ref="L4:N4"/>
    <mergeCell ref="BQ4:BR4"/>
    <mergeCell ref="L1:M1"/>
    <mergeCell ref="V3:W3"/>
    <mergeCell ref="R1:S1"/>
    <mergeCell ref="Q4:R4"/>
    <mergeCell ref="AX4:BA4"/>
    <mergeCell ref="AO4:AR4"/>
    <mergeCell ref="AS4:AV4"/>
    <mergeCell ref="BM4:BN4"/>
    <mergeCell ref="O4:P4"/>
    <mergeCell ref="A1:J1"/>
    <mergeCell ref="X3:Z3"/>
  </mergeCells>
  <phoneticPr fontId="2"/>
  <conditionalFormatting sqref="I6:I45 L48:L87 O6:O45 O48:O87 L6:L45 I48:I87">
    <cfRule type="expression" dxfId="10" priority="12" stopIfTrue="1">
      <formula>$W6=1</formula>
    </cfRule>
  </conditionalFormatting>
  <conditionalFormatting sqref="I6:I45 L48:L87">
    <cfRule type="expression" dxfId="9" priority="11" stopIfTrue="1">
      <formula>$V6=1</formula>
    </cfRule>
  </conditionalFormatting>
  <conditionalFormatting sqref="I48:I87">
    <cfRule type="expression" dxfId="8" priority="5" stopIfTrue="1">
      <formula>$V48=1</formula>
    </cfRule>
  </conditionalFormatting>
  <conditionalFormatting sqref="L6:L45">
    <cfRule type="expression" dxfId="7" priority="6" stopIfTrue="1">
      <formula>$V6=1</formula>
    </cfRule>
  </conditionalFormatting>
  <conditionalFormatting sqref="O6:O45">
    <cfRule type="expression" dxfId="6" priority="8" stopIfTrue="1">
      <formula>$V6=1</formula>
    </cfRule>
  </conditionalFormatting>
  <conditionalFormatting sqref="O48:O87">
    <cfRule type="expression" dxfId="5" priority="7" stopIfTrue="1">
      <formula>$V48=1</formula>
    </cfRule>
  </conditionalFormatting>
  <conditionalFormatting sqref="Q6:Q45">
    <cfRule type="expression" dxfId="4" priority="3" stopIfTrue="1">
      <formula>$V6=1</formula>
    </cfRule>
    <cfRule type="expression" dxfId="3" priority="4" stopIfTrue="1">
      <formula>$W6=1</formula>
    </cfRule>
  </conditionalFormatting>
  <conditionalFormatting sqref="Q48:Q87">
    <cfRule type="expression" dxfId="2" priority="1" stopIfTrue="1">
      <formula>$V48=1</formula>
    </cfRule>
    <cfRule type="expression" dxfId="1" priority="2" stopIfTrue="1">
      <formula>$W48=1</formula>
    </cfRule>
  </conditionalFormatting>
  <dataValidations xWindow="513" yWindow="251" count="12">
    <dataValidation imeMode="on" allowBlank="1" showInputMessage="1" showErrorMessage="1" promptTitle="名" prompt="選手の名を入力して下さい。" sqref="F48:F87 F16:F45 F6:F14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45 M48:M87 M6:M45 P48:P87 R48:R87 R6:R45 J6:J45 J48:J87" xr:uid="{00000000-0002-0000-0100-000001000000}">
      <formula1>1</formula1>
      <formula2>2000</formula2>
    </dataValidation>
    <dataValidation allowBlank="1" showInputMessage="1" showErrorMessage="1" prompt="入力不要" sqref="S6:S45 S48:S87 A48:A87 A6:A45" xr:uid="{00000000-0002-0000-0100-000002000000}"/>
    <dataValidation imeMode="on" allowBlank="1" showInputMessage="1" showErrorMessage="1" promptTitle="姓" prompt="選手の姓を入力して下さい。" sqref="E16:E45 E48:E87 E6:E14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G6:G45 G48:G8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H6:H45 H48:H87" xr:uid="{00000000-0002-0000-0100-000005000000}"/>
    <dataValidation type="date" imeMode="off" operator="lessThanOrEqual" allowBlank="1" showInputMessage="1" error="18歳未満は出場出来ません。" promptTitle="入力形式" prompt="例　1943/01/14 の形式で_x000a_入力して下さい。" sqref="B6:B14 B16:B45" xr:uid="{00000000-0002-0000-0100-000007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9000000}">
      <formula1>TODAY()-1*365</formula1>
    </dataValidation>
    <dataValidation type="list" allowBlank="1" showInputMessage="1" showErrorMessage="1" promptTitle="種目選択" prompt="出場種目を選択して下さい。" sqref="I6:I45 Q48:Q87 Q6:Q45 I48:I87 L48:L87 O48:O87 O6:O45 L6:L45" xr:uid="{00000000-0002-0000-0100-00000A000000}">
      <formula1>$AB$6:$AB$20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N48:N87 K6:K45 N6:N45 K48:K87" xr:uid="{00000000-0002-0000-0100-00000B000000}">
      <formula1>"通常,オープン"</formula1>
    </dataValidation>
    <dataValidation type="list" imeMode="on" allowBlank="1" showInputMessage="1" showErrorMessage="1" promptTitle="クラス" prompt="知的障害者クラスかダウン症候群クラスかを_x000a_選択してください。" sqref="D6:D45 D48:D87" xr:uid="{A4623EF6-7FA5-468E-BFCE-BC14F7C0CF16}">
      <formula1>"知的障害者クラス,ダウン症候群クラス"</formula1>
    </dataValidation>
    <dataValidation imeMode="off" allowBlank="1" showInputMessage="1" error="18歳未満は出場出来ません。" promptTitle="選手登録番号" prompt="選手登録番号を入力してください。" sqref="C6:C45 C48:C87" xr:uid="{7874DBDE-6D4F-4DB0-A50D-9CA7C2BEBC69}"/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G124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4.25" customHeight="1"/>
  <cols>
    <col min="1" max="1" width="4.42578125" style="14" customWidth="1"/>
    <col min="2" max="2" width="23.5703125" customWidth="1"/>
    <col min="3" max="3" width="7.7109375" style="14" customWidth="1"/>
    <col min="4" max="4" width="9.140625" style="14" hidden="1" customWidth="1"/>
    <col min="5" max="5" width="9.85546875" customWidth="1"/>
    <col min="6" max="9" width="12.85546875" customWidth="1"/>
    <col min="10" max="10" width="11.7109375" hidden="1" customWidth="1"/>
    <col min="11" max="11" width="12.85546875" customWidth="1"/>
    <col min="12" max="12" width="9.140625" hidden="1" customWidth="1"/>
    <col min="13" max="13" width="12.7109375" hidden="1" customWidth="1"/>
    <col min="14" max="14" width="3.7109375" hidden="1" customWidth="1"/>
    <col min="15" max="15" width="14.42578125" hidden="1" customWidth="1"/>
    <col min="16" max="16" width="4.28515625" hidden="1" customWidth="1"/>
    <col min="17" max="17" width="2.7109375" hidden="1" customWidth="1"/>
    <col min="18" max="21" width="9.140625" hidden="1" customWidth="1"/>
    <col min="22" max="33" width="3.28515625" hidden="1" customWidth="1"/>
    <col min="34" max="34" width="4.5703125" hidden="1" customWidth="1"/>
    <col min="35" max="35" width="9.140625" hidden="1" customWidth="1"/>
    <col min="36" max="43" width="5.7109375" hidden="1" customWidth="1"/>
    <col min="44" max="45" width="9.140625" hidden="1" customWidth="1"/>
    <col min="46" max="49" width="5.140625" hidden="1" customWidth="1"/>
    <col min="50" max="59" width="9.140625" hidden="1" customWidth="1"/>
    <col min="60" max="75" width="9.140625" customWidth="1"/>
  </cols>
  <sheetData>
    <row r="1" spans="1:57" ht="14.25" customHeight="1">
      <c r="A1" s="282" t="str">
        <f>申込書!B1&amp;申込書!B2</f>
        <v>グリコチャレンジスイム2025第15回ＪＳＣＡ全国知的障害者水泳競技大会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57" ht="14.25" customHeight="1" thickBot="1">
      <c r="B2" s="281" t="s">
        <v>62</v>
      </c>
      <c r="C2" s="28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57" ht="14.25" customHeight="1">
      <c r="A3" s="115" t="str">
        <f>申込書!C4&amp;申込書!D4&amp;"-0"&amp;申込書!G4&amp;申込書!H4&amp;申込書!I4</f>
        <v>-0</v>
      </c>
      <c r="C3" s="139"/>
      <c r="D3" s="116" t="str">
        <f>IF(申込書!C6="","チーム登録を行って下さい",申込書!C6)</f>
        <v>チーム登録を行って下さい</v>
      </c>
      <c r="E3" s="117"/>
      <c r="F3" s="117"/>
      <c r="G3" s="117"/>
      <c r="H3" s="117"/>
      <c r="I3" s="117"/>
      <c r="J3" s="117"/>
      <c r="O3" s="14"/>
      <c r="P3" s="14"/>
    </row>
    <row r="4" spans="1:57" ht="14.25" customHeight="1">
      <c r="A4" s="1" t="str">
        <f>IF(申込書!C4="","チーム登録を行って下さい！",申込書!C4)</f>
        <v>チーム登録を行って下さい！</v>
      </c>
      <c r="B4" s="2"/>
      <c r="C4" s="15"/>
      <c r="D4" s="15"/>
      <c r="G4" s="45" t="s">
        <v>50</v>
      </c>
      <c r="O4">
        <f>申込書!C4</f>
        <v>0</v>
      </c>
    </row>
    <row r="5" spans="1:57" s="14" customFormat="1" ht="14.25" customHeight="1">
      <c r="A5" s="16" t="s">
        <v>14</v>
      </c>
      <c r="B5" s="16" t="s">
        <v>15</v>
      </c>
      <c r="C5" s="16" t="s">
        <v>23</v>
      </c>
      <c r="D5" s="16" t="s">
        <v>16</v>
      </c>
      <c r="E5" s="16" t="s">
        <v>21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256</v>
      </c>
      <c r="K5" s="42"/>
      <c r="O5"/>
      <c r="P5"/>
      <c r="V5" s="14" t="s">
        <v>22</v>
      </c>
      <c r="Z5" s="14" t="s">
        <v>115</v>
      </c>
      <c r="AD5" s="14" t="s">
        <v>141</v>
      </c>
      <c r="AT5" s="280" t="s">
        <v>142</v>
      </c>
      <c r="AU5" s="280"/>
      <c r="AV5" s="280"/>
      <c r="AW5" s="280"/>
    </row>
    <row r="6" spans="1:57" s="14" customFormat="1" ht="14.25" customHeight="1">
      <c r="A6" s="17" t="s">
        <v>298</v>
      </c>
      <c r="B6" s="18"/>
      <c r="C6" s="19"/>
      <c r="D6" s="18"/>
      <c r="E6" s="19"/>
      <c r="F6" s="20" t="str">
        <f>IF(AR13&gt;1,"区分の重複があります!!","")</f>
        <v/>
      </c>
      <c r="G6" s="19"/>
      <c r="H6" s="19"/>
      <c r="I6" s="19"/>
      <c r="L6" s="14">
        <f>申込一覧表!AE87</f>
        <v>0</v>
      </c>
      <c r="O6"/>
      <c r="P6"/>
      <c r="R6" s="14" t="s">
        <v>71</v>
      </c>
      <c r="S6" s="14" t="s">
        <v>72</v>
      </c>
      <c r="T6" s="14" t="s">
        <v>69</v>
      </c>
      <c r="U6" s="14" t="s">
        <v>70</v>
      </c>
      <c r="V6" s="14" t="s">
        <v>40</v>
      </c>
      <c r="W6" s="14" t="s">
        <v>41</v>
      </c>
      <c r="X6" s="14" t="s">
        <v>42</v>
      </c>
      <c r="Y6" s="14" t="s">
        <v>43</v>
      </c>
      <c r="Z6" s="14" t="s">
        <v>40</v>
      </c>
      <c r="AA6" s="14" t="s">
        <v>41</v>
      </c>
      <c r="AB6" s="14" t="s">
        <v>42</v>
      </c>
      <c r="AC6" s="14" t="s">
        <v>43</v>
      </c>
      <c r="AD6" s="14" t="s">
        <v>40</v>
      </c>
      <c r="AE6" s="14" t="s">
        <v>41</v>
      </c>
      <c r="AF6" s="14" t="s">
        <v>42</v>
      </c>
      <c r="AG6" s="14" t="s">
        <v>43</v>
      </c>
      <c r="AI6" s="14" t="s">
        <v>23</v>
      </c>
      <c r="AJ6" s="94">
        <v>20</v>
      </c>
      <c r="AK6" s="94">
        <v>23</v>
      </c>
      <c r="AL6" s="94">
        <v>160</v>
      </c>
      <c r="AM6" s="94">
        <v>200</v>
      </c>
      <c r="AN6" s="94">
        <v>240</v>
      </c>
      <c r="AO6" s="94">
        <v>280</v>
      </c>
      <c r="AP6" s="94">
        <v>320</v>
      </c>
      <c r="AQ6" s="94">
        <v>360</v>
      </c>
      <c r="AT6" s="14" t="s">
        <v>40</v>
      </c>
      <c r="AU6" s="14" t="s">
        <v>41</v>
      </c>
      <c r="AV6" s="14" t="s">
        <v>42</v>
      </c>
      <c r="AW6" s="14" t="s">
        <v>43</v>
      </c>
      <c r="BC6" s="14" t="s">
        <v>256</v>
      </c>
    </row>
    <row r="7" spans="1:57" ht="14.25" customHeight="1">
      <c r="A7" s="16">
        <v>1</v>
      </c>
      <c r="B7" s="21" t="str">
        <f>IF(E7="","",リレーオーダー用紙!$O$4)</f>
        <v/>
      </c>
      <c r="C7" s="22" t="s">
        <v>239</v>
      </c>
      <c r="D7" s="22" t="str">
        <f t="shared" ref="D7:D12" si="0">IF(SUM(V7:Y7)=0,"",SUM(V7:Y7))</f>
        <v/>
      </c>
      <c r="E7" s="180"/>
      <c r="F7" s="181"/>
      <c r="G7" s="181"/>
      <c r="H7" s="181"/>
      <c r="I7" s="181"/>
      <c r="J7" s="149"/>
      <c r="K7" s="130" t="str">
        <f>IF(COUNTIF(AD7:AG7,"&gt;1")&gt;0,"泳者重複!!","")</f>
        <v/>
      </c>
      <c r="L7">
        <v>1</v>
      </c>
      <c r="M7" t="str">
        <f>IF(L7&lt;=L$6,VLOOKUP(L7,申込一覧表!AF:AG,2,0),"")</f>
        <v/>
      </c>
      <c r="N7">
        <f>IF(L7&lt;=L$6,VLOOKUP(L7,申込一覧表!AF:AH,3,0),0)</f>
        <v>0</v>
      </c>
      <c r="O7" s="23" t="str">
        <f>IF(N7=0,"",M7)</f>
        <v/>
      </c>
      <c r="P7" t="str">
        <f>IF(L7&lt;=L$6,VLOOKUP(L7,申込一覧表!AF:AN,8,0),"")</f>
        <v/>
      </c>
      <c r="Q7" t="str">
        <f>IF(L7&lt;=L$6,VLOOKUP(L7,申込一覧表!AF:AK,5,0),"")</f>
        <v/>
      </c>
      <c r="R7">
        <f>COUNTIF($F$7:$I$12,O7)+COUNTIF($F$23:$I$28,O7)</f>
        <v>48</v>
      </c>
      <c r="S7">
        <f>COUNTIF($F$15:$I$20,O7)+COUNTIF($F$31:$I$36,O7)</f>
        <v>48</v>
      </c>
      <c r="T7">
        <f>COUNTIF($F$39:$I$45,O7)</f>
        <v>28</v>
      </c>
      <c r="U7">
        <f>COUNTIF($F$48:$I$54,_LM7)</f>
        <v>0</v>
      </c>
      <c r="V7" t="str">
        <f>IF(F7="","",VLOOKUP(F7,$O$7:$P$124,2,0))</f>
        <v/>
      </c>
      <c r="W7" t="str">
        <f>IF(G7="","",VLOOKUP(G7,$O$7:$P$124,2,0))</f>
        <v/>
      </c>
      <c r="X7" t="str">
        <f>IF(H7="","",VLOOKUP(H7,$O$7:$P$124,2,0))</f>
        <v/>
      </c>
      <c r="Y7" t="str">
        <f>IF(I7="","",VLOOKUP(I7,$O$7:$P$124,2,0))</f>
        <v/>
      </c>
      <c r="AD7" t="str">
        <f t="shared" ref="AD7:AG12" si="1">IF(F7="","",VLOOKUP(F7,$O$7:$U$83,4,0))</f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>
        <v>1</v>
      </c>
      <c r="AI7">
        <v>8</v>
      </c>
      <c r="AJ7">
        <f>IF(AJ$6=$AI7,1,0)</f>
        <v>0</v>
      </c>
      <c r="AK7">
        <f t="shared" ref="AK7:AQ12" si="2">IF(AK$6=$AI7,1,0)</f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>
        <f t="shared" si="2"/>
        <v>0</v>
      </c>
      <c r="AT7" t="str">
        <f>IF(F7="","",VLOOKUP(F7,$O$7:$AH$124,20,0))</f>
        <v/>
      </c>
      <c r="AU7" t="str">
        <f t="shared" ref="AT7:AW13" si="3">IF(G7="","",VLOOKUP(G7,$O$7:$AH$82,20,0))</f>
        <v/>
      </c>
      <c r="AV7" t="str">
        <f t="shared" si="3"/>
        <v/>
      </c>
      <c r="AW7" t="str">
        <f t="shared" si="3"/>
        <v/>
      </c>
      <c r="AX7" s="4" t="str">
        <f t="shared" ref="AX7:AX12" si="4">IF(E7="","999:99.99"," "&amp;LEFT(RIGHT("        "&amp;TEXT(E7,"0.00"),7),2)&amp;":"&amp;RIGHT(TEXT(E7,"0.00"),5))</f>
        <v>999:99.99</v>
      </c>
      <c r="BB7">
        <f t="shared" ref="BB7:BB12" si="5">IF(B7="",0,1)</f>
        <v>0</v>
      </c>
      <c r="BC7">
        <f t="shared" ref="BC7:BC12" si="6">IF(J7="オープン",5,0)</f>
        <v>0</v>
      </c>
    </row>
    <row r="8" spans="1:57" ht="14.25" hidden="1" customHeight="1">
      <c r="A8" s="16">
        <v>2</v>
      </c>
      <c r="B8" s="21" t="str">
        <f>IF(E8="","",リレーオーダー用紙!$O$4)</f>
        <v/>
      </c>
      <c r="C8" s="22" t="s">
        <v>239</v>
      </c>
      <c r="D8" s="22" t="str">
        <f t="shared" si="0"/>
        <v/>
      </c>
      <c r="E8" s="180"/>
      <c r="F8" s="181"/>
      <c r="G8" s="181"/>
      <c r="H8" s="181"/>
      <c r="I8" s="181"/>
      <c r="J8" s="149"/>
      <c r="K8" s="130" t="str">
        <f t="shared" ref="K8:K12" si="7">IF(COUNTIF(AD8:AG8,"&gt;1")&gt;0,"泳者重複!!","")</f>
        <v/>
      </c>
      <c r="L8">
        <v>2</v>
      </c>
      <c r="M8" t="str">
        <f>IF(L8&lt;=L$6,VLOOKUP(L8,申込一覧表!AF:AG,2,0),"")</f>
        <v/>
      </c>
      <c r="N8">
        <f>IF(L8&lt;=L$6,VLOOKUP(L8,申込一覧表!AF:AH,3,0),0)</f>
        <v>0</v>
      </c>
      <c r="O8" s="23" t="str">
        <f t="shared" ref="O8:O71" si="8">IF(N8=0,"",M8)</f>
        <v/>
      </c>
      <c r="P8" t="str">
        <f>IF(L8&lt;=L$6,VLOOKUP(L8,申込一覧表!AF:AN,8,0),"")</f>
        <v/>
      </c>
      <c r="Q8" t="str">
        <f>IF(L8&lt;=L$6,VLOOKUP(L8,申込一覧表!AF:AK,5,0),"")</f>
        <v/>
      </c>
      <c r="R8">
        <f t="shared" ref="R8:R37" si="9">COUNTIF($F$7:$I$12,O8)+COUNTIF($F$23:$I$28,O8)</f>
        <v>48</v>
      </c>
      <c r="S8">
        <f t="shared" ref="S8:S37" si="10">COUNTIF($F$15:$I$20,O8)+COUNTIF($F$31:$I$36,O8)</f>
        <v>48</v>
      </c>
      <c r="T8">
        <f t="shared" ref="T8:T37" si="11">COUNTIF($F$39:$I$45,O8)</f>
        <v>28</v>
      </c>
      <c r="U8">
        <f t="shared" ref="U8:U71" si="12">COUNTIF($F$48:$I$54,_LM7)</f>
        <v>0</v>
      </c>
      <c r="V8" t="str">
        <f t="shared" ref="V8:V13" si="13">IF(F8="","",VLOOKUP(F8,$O$7:$P$124,2,0))</f>
        <v/>
      </c>
      <c r="W8" t="str">
        <f t="shared" ref="W8:W13" si="14">IF(G8="","",VLOOKUP(G8,$O$7:$P$124,2,0))</f>
        <v/>
      </c>
      <c r="X8" t="str">
        <f t="shared" ref="X8:X13" si="15">IF(H8="","",VLOOKUP(H8,$O$7:$P$124,2,0))</f>
        <v/>
      </c>
      <c r="Y8" t="str">
        <f t="shared" ref="Y8:Y13" si="16">IF(I8="","",VLOOKUP(I8,$O$7:$P$124,2,0))</f>
        <v/>
      </c>
      <c r="AD8" t="str">
        <f t="shared" si="1"/>
        <v/>
      </c>
      <c r="AE8" t="str">
        <f t="shared" si="1"/>
        <v/>
      </c>
      <c r="AF8" t="str">
        <f t="shared" si="1"/>
        <v/>
      </c>
      <c r="AG8" t="str">
        <f t="shared" si="1"/>
        <v/>
      </c>
      <c r="AH8">
        <v>2</v>
      </c>
      <c r="AI8">
        <v>8</v>
      </c>
      <c r="AJ8">
        <f t="shared" ref="AJ8:AJ12" si="17">IF(AJ$6=$AI8,1,0)</f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s="4" t="str">
        <f t="shared" si="4"/>
        <v>999:99.99</v>
      </c>
      <c r="BB8">
        <f t="shared" si="5"/>
        <v>0</v>
      </c>
      <c r="BC8">
        <f t="shared" si="6"/>
        <v>0</v>
      </c>
      <c r="BD8" t="s">
        <v>259</v>
      </c>
    </row>
    <row r="9" spans="1:57" ht="14.25" hidden="1" customHeight="1">
      <c r="A9" s="16">
        <v>3</v>
      </c>
      <c r="B9" s="21" t="str">
        <f>IF(E9="","",リレーオーダー用紙!$O$4)</f>
        <v/>
      </c>
      <c r="C9" s="22" t="s">
        <v>239</v>
      </c>
      <c r="D9" s="22" t="str">
        <f t="shared" si="0"/>
        <v/>
      </c>
      <c r="E9" s="180"/>
      <c r="F9" s="181"/>
      <c r="G9" s="181"/>
      <c r="H9" s="181"/>
      <c r="I9" s="181"/>
      <c r="J9" s="149"/>
      <c r="K9" s="130" t="str">
        <f t="shared" si="7"/>
        <v/>
      </c>
      <c r="L9">
        <v>3</v>
      </c>
      <c r="M9" t="str">
        <f>IF(L9&lt;=L$6,VLOOKUP(L9,申込一覧表!AF:AG,2,0),"")</f>
        <v/>
      </c>
      <c r="N9">
        <f>IF(L9&lt;=L$6,VLOOKUP(L9,申込一覧表!AF:AH,3,0),0)</f>
        <v>0</v>
      </c>
      <c r="O9" s="23" t="str">
        <f t="shared" si="8"/>
        <v/>
      </c>
      <c r="P9" t="str">
        <f>IF(L9&lt;=L$6,VLOOKUP(L9,申込一覧表!AF:AN,8,0),"")</f>
        <v/>
      </c>
      <c r="Q9" t="str">
        <f>IF(L9&lt;=L$6,VLOOKUP(L9,申込一覧表!AF:AK,5,0),"")</f>
        <v/>
      </c>
      <c r="R9">
        <f t="shared" si="9"/>
        <v>48</v>
      </c>
      <c r="S9">
        <f t="shared" si="10"/>
        <v>48</v>
      </c>
      <c r="T9">
        <f t="shared" si="11"/>
        <v>28</v>
      </c>
      <c r="U9">
        <f t="shared" si="12"/>
        <v>0</v>
      </c>
      <c r="V9" t="str">
        <f t="shared" si="13"/>
        <v/>
      </c>
      <c r="W9" t="str">
        <f t="shared" si="14"/>
        <v/>
      </c>
      <c r="X9" t="str">
        <f t="shared" si="15"/>
        <v/>
      </c>
      <c r="Y9" t="str">
        <f t="shared" si="16"/>
        <v/>
      </c>
      <c r="AD9" t="str">
        <f t="shared" si="1"/>
        <v/>
      </c>
      <c r="AE9" t="str">
        <f t="shared" si="1"/>
        <v/>
      </c>
      <c r="AF9" t="str">
        <f t="shared" si="1"/>
        <v/>
      </c>
      <c r="AG9" t="str">
        <f t="shared" si="1"/>
        <v/>
      </c>
      <c r="AH9">
        <v>3</v>
      </c>
      <c r="AI9">
        <v>8</v>
      </c>
      <c r="AJ9">
        <f t="shared" si="17"/>
        <v>0</v>
      </c>
      <c r="AK9">
        <f t="shared" si="2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>
        <f t="shared" si="2"/>
        <v>0</v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s="4" t="str">
        <f t="shared" si="4"/>
        <v>999:99.99</v>
      </c>
      <c r="BB9">
        <f t="shared" si="5"/>
        <v>0</v>
      </c>
      <c r="BC9">
        <f t="shared" si="6"/>
        <v>0</v>
      </c>
      <c r="BD9" t="s">
        <v>260</v>
      </c>
      <c r="BE9" t="s">
        <v>257</v>
      </c>
    </row>
    <row r="10" spans="1:57" ht="14.25" hidden="1" customHeight="1">
      <c r="A10" s="131">
        <v>4</v>
      </c>
      <c r="B10" s="23" t="str">
        <f>IF(E10="","",リレーオーダー用紙!$O$4)</f>
        <v/>
      </c>
      <c r="C10" s="22" t="s">
        <v>239</v>
      </c>
      <c r="D10" s="132" t="str">
        <f t="shared" si="0"/>
        <v/>
      </c>
      <c r="E10" s="182"/>
      <c r="F10" s="181"/>
      <c r="G10" s="181"/>
      <c r="H10" s="181"/>
      <c r="I10" s="181"/>
      <c r="J10" s="149"/>
      <c r="K10" s="130" t="str">
        <f t="shared" si="7"/>
        <v/>
      </c>
      <c r="L10">
        <v>4</v>
      </c>
      <c r="M10" t="str">
        <f>IF(L10&lt;=L$6,VLOOKUP(L10,申込一覧表!AF:AG,2,0),"")</f>
        <v/>
      </c>
      <c r="N10">
        <f>IF(L10&lt;=L$6,VLOOKUP(L10,申込一覧表!AF:AH,3,0),0)</f>
        <v>0</v>
      </c>
      <c r="O10" s="23" t="str">
        <f t="shared" si="8"/>
        <v/>
      </c>
      <c r="P10" t="str">
        <f>IF(L10&lt;=L$6,VLOOKUP(L10,申込一覧表!AF:AN,8,0),"")</f>
        <v/>
      </c>
      <c r="Q10" t="str">
        <f>IF(L10&lt;=L$6,VLOOKUP(L10,申込一覧表!AF:AK,5,0),"")</f>
        <v/>
      </c>
      <c r="R10">
        <f t="shared" si="9"/>
        <v>48</v>
      </c>
      <c r="S10">
        <f t="shared" si="10"/>
        <v>48</v>
      </c>
      <c r="T10">
        <f t="shared" si="11"/>
        <v>28</v>
      </c>
      <c r="U10">
        <f t="shared" si="12"/>
        <v>0</v>
      </c>
      <c r="V10" t="str">
        <f t="shared" si="13"/>
        <v/>
      </c>
      <c r="W10" t="str">
        <f t="shared" si="14"/>
        <v/>
      </c>
      <c r="X10" t="str">
        <f t="shared" si="15"/>
        <v/>
      </c>
      <c r="Y10" t="str">
        <f t="shared" si="16"/>
        <v/>
      </c>
      <c r="AD10" t="str">
        <f t="shared" si="1"/>
        <v/>
      </c>
      <c r="AE10" t="str">
        <f t="shared" si="1"/>
        <v/>
      </c>
      <c r="AF10" t="str">
        <f t="shared" si="1"/>
        <v/>
      </c>
      <c r="AG10" t="str">
        <f t="shared" si="1"/>
        <v/>
      </c>
      <c r="AH10">
        <v>4</v>
      </c>
      <c r="AI10">
        <v>8</v>
      </c>
      <c r="AJ10">
        <f t="shared" si="17"/>
        <v>0</v>
      </c>
      <c r="AK10">
        <f t="shared" si="2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>
        <f t="shared" si="2"/>
        <v>0</v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s="4" t="str">
        <f t="shared" si="4"/>
        <v>999:99.99</v>
      </c>
      <c r="BA10">
        <f>COUNTA(E7:E10)</f>
        <v>0</v>
      </c>
      <c r="BB10">
        <f t="shared" si="5"/>
        <v>0</v>
      </c>
      <c r="BC10">
        <f t="shared" si="6"/>
        <v>0</v>
      </c>
      <c r="BD10" t="s">
        <v>261</v>
      </c>
      <c r="BE10" t="s">
        <v>258</v>
      </c>
    </row>
    <row r="11" spans="1:57" ht="14.25" hidden="1" customHeight="1">
      <c r="A11" s="16">
        <v>5</v>
      </c>
      <c r="B11" s="21" t="str">
        <f>IF(E11="","",リレーオーダー用紙!$O$4)</f>
        <v/>
      </c>
      <c r="C11" s="22" t="s">
        <v>239</v>
      </c>
      <c r="D11" s="22" t="str">
        <f t="shared" si="0"/>
        <v/>
      </c>
      <c r="E11" s="180"/>
      <c r="F11" s="181"/>
      <c r="G11" s="181"/>
      <c r="H11" s="181"/>
      <c r="I11" s="181"/>
      <c r="J11" s="149"/>
      <c r="K11" s="130" t="str">
        <f t="shared" si="7"/>
        <v/>
      </c>
      <c r="L11">
        <v>5</v>
      </c>
      <c r="M11" t="str">
        <f>IF(L11&lt;=L$6,VLOOKUP(L11,申込一覧表!AF:AG,2,0),"")</f>
        <v/>
      </c>
      <c r="N11">
        <f>IF(L11&lt;=L$6,VLOOKUP(L11,申込一覧表!AF:AH,3,0),0)</f>
        <v>0</v>
      </c>
      <c r="O11" s="23" t="str">
        <f t="shared" si="8"/>
        <v/>
      </c>
      <c r="P11" t="str">
        <f>IF(L11&lt;=L$6,VLOOKUP(L11,申込一覧表!AF:AN,8,0),"")</f>
        <v/>
      </c>
      <c r="Q11" t="str">
        <f>IF(L11&lt;=L$6,VLOOKUP(L11,申込一覧表!AF:AK,5,0),"")</f>
        <v/>
      </c>
      <c r="R11">
        <f t="shared" si="9"/>
        <v>48</v>
      </c>
      <c r="S11">
        <f t="shared" si="10"/>
        <v>48</v>
      </c>
      <c r="T11">
        <f t="shared" si="11"/>
        <v>28</v>
      </c>
      <c r="U11">
        <f t="shared" si="12"/>
        <v>0</v>
      </c>
      <c r="V11" t="str">
        <f t="shared" si="13"/>
        <v/>
      </c>
      <c r="W11" t="str">
        <f t="shared" si="14"/>
        <v/>
      </c>
      <c r="X11" t="str">
        <f t="shared" si="15"/>
        <v/>
      </c>
      <c r="Y11" t="str">
        <f t="shared" si="16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>
        <v>5</v>
      </c>
      <c r="AI11">
        <v>8</v>
      </c>
      <c r="AJ11">
        <f t="shared" si="17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>
        <f t="shared" si="2"/>
        <v>0</v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s="4" t="str">
        <f t="shared" si="4"/>
        <v>999:99.99</v>
      </c>
      <c r="BB11">
        <f t="shared" si="5"/>
        <v>0</v>
      </c>
      <c r="BC11">
        <f t="shared" si="6"/>
        <v>0</v>
      </c>
      <c r="BD11" t="s">
        <v>262</v>
      </c>
    </row>
    <row r="12" spans="1:57" ht="14.25" hidden="1" customHeight="1">
      <c r="A12" s="16">
        <v>6</v>
      </c>
      <c r="B12" s="21" t="str">
        <f>IF(E12="","",リレーオーダー用紙!$O$4)</f>
        <v/>
      </c>
      <c r="C12" s="22" t="s">
        <v>239</v>
      </c>
      <c r="D12" s="22" t="str">
        <f t="shared" si="0"/>
        <v/>
      </c>
      <c r="E12" s="180"/>
      <c r="F12" s="181"/>
      <c r="G12" s="181"/>
      <c r="H12" s="181"/>
      <c r="I12" s="181"/>
      <c r="J12" s="149"/>
      <c r="K12" s="130" t="str">
        <f t="shared" si="7"/>
        <v/>
      </c>
      <c r="L12">
        <v>6</v>
      </c>
      <c r="M12" t="str">
        <f>IF(L12&lt;=L$6,VLOOKUP(L12,申込一覧表!AF:AG,2,0),"")</f>
        <v/>
      </c>
      <c r="N12">
        <f>IF(L12&lt;=L$6,VLOOKUP(L12,申込一覧表!AF:AH,3,0),0)</f>
        <v>0</v>
      </c>
      <c r="O12" s="23" t="str">
        <f t="shared" si="8"/>
        <v/>
      </c>
      <c r="P12" t="str">
        <f>IF(L12&lt;=L$6,VLOOKUP(L12,申込一覧表!AF:AN,8,0),"")</f>
        <v/>
      </c>
      <c r="Q12" t="str">
        <f>IF(L12&lt;=L$6,VLOOKUP(L12,申込一覧表!AF:AK,5,0),"")</f>
        <v/>
      </c>
      <c r="R12">
        <f t="shared" si="9"/>
        <v>48</v>
      </c>
      <c r="S12">
        <f t="shared" si="10"/>
        <v>48</v>
      </c>
      <c r="T12">
        <f t="shared" si="11"/>
        <v>28</v>
      </c>
      <c r="U12">
        <f t="shared" si="12"/>
        <v>0</v>
      </c>
      <c r="V12" t="str">
        <f t="shared" si="13"/>
        <v/>
      </c>
      <c r="W12" t="str">
        <f t="shared" si="14"/>
        <v/>
      </c>
      <c r="X12" t="str">
        <f t="shared" si="15"/>
        <v/>
      </c>
      <c r="Y12" t="str">
        <f t="shared" si="16"/>
        <v/>
      </c>
      <c r="AD12" t="str">
        <f t="shared" si="1"/>
        <v/>
      </c>
      <c r="AE12" t="str">
        <f t="shared" si="1"/>
        <v/>
      </c>
      <c r="AF12" t="str">
        <f t="shared" si="1"/>
        <v/>
      </c>
      <c r="AG12" t="str">
        <f t="shared" si="1"/>
        <v/>
      </c>
      <c r="AH12">
        <v>6</v>
      </c>
      <c r="AI12">
        <v>8</v>
      </c>
      <c r="AJ12">
        <f t="shared" si="17"/>
        <v>0</v>
      </c>
      <c r="AK12">
        <f t="shared" si="2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>
        <f t="shared" si="2"/>
        <v>0</v>
      </c>
      <c r="AT12" t="str">
        <f t="shared" si="3"/>
        <v/>
      </c>
      <c r="AU12" t="str">
        <f t="shared" si="3"/>
        <v/>
      </c>
      <c r="AV12" t="str">
        <f t="shared" si="3"/>
        <v/>
      </c>
      <c r="AW12" t="str">
        <f t="shared" si="3"/>
        <v/>
      </c>
      <c r="AX12" s="4" t="str">
        <f t="shared" si="4"/>
        <v>999:99.99</v>
      </c>
      <c r="BA12">
        <f>COUNTA(E11:E12)</f>
        <v>0</v>
      </c>
      <c r="BB12">
        <f t="shared" si="5"/>
        <v>0</v>
      </c>
      <c r="BC12">
        <f t="shared" si="6"/>
        <v>0</v>
      </c>
      <c r="BD12" t="s">
        <v>263</v>
      </c>
    </row>
    <row r="13" spans="1:57" ht="14.25" customHeight="1">
      <c r="C13" s="93"/>
      <c r="D13" s="93"/>
      <c r="E13" s="28"/>
      <c r="F13" s="29"/>
      <c r="G13" s="29"/>
      <c r="H13" s="29"/>
      <c r="I13" s="29"/>
      <c r="J13" s="147"/>
      <c r="K13" s="29"/>
      <c r="L13">
        <v>7</v>
      </c>
      <c r="M13" t="str">
        <f>IF(L13&lt;=L$6,VLOOKUP(L13,申込一覧表!AF:AG,2,0),"")</f>
        <v/>
      </c>
      <c r="N13">
        <f>IF(L13&lt;=L$6,VLOOKUP(L13,申込一覧表!AF:AH,3,0),0)</f>
        <v>0</v>
      </c>
      <c r="O13" s="23" t="str">
        <f t="shared" si="8"/>
        <v/>
      </c>
      <c r="P13" t="str">
        <f>IF(L13&lt;=L$6,VLOOKUP(L13,申込一覧表!AF:AN,8,0),"")</f>
        <v/>
      </c>
      <c r="Q13" t="str">
        <f>IF(L13&lt;=L$6,VLOOKUP(L13,申込一覧表!AF:AK,5,0),"")</f>
        <v/>
      </c>
      <c r="R13">
        <f t="shared" si="9"/>
        <v>48</v>
      </c>
      <c r="S13">
        <f t="shared" si="10"/>
        <v>48</v>
      </c>
      <c r="T13">
        <f t="shared" si="11"/>
        <v>28</v>
      </c>
      <c r="U13">
        <f t="shared" si="12"/>
        <v>0</v>
      </c>
      <c r="V13" t="str">
        <f t="shared" si="13"/>
        <v/>
      </c>
      <c r="W13" t="str">
        <f t="shared" si="14"/>
        <v/>
      </c>
      <c r="X13" t="str">
        <f t="shared" si="15"/>
        <v/>
      </c>
      <c r="Y13" t="str">
        <f t="shared" si="16"/>
        <v/>
      </c>
      <c r="AH13">
        <v>7</v>
      </c>
      <c r="AI13">
        <v>8</v>
      </c>
      <c r="AJ13">
        <f t="shared" ref="AJ13:AQ13" si="18">SUM(AJ7:AJ12)</f>
        <v>0</v>
      </c>
      <c r="AK13">
        <f t="shared" si="18"/>
        <v>0</v>
      </c>
      <c r="AL13">
        <f t="shared" si="18"/>
        <v>0</v>
      </c>
      <c r="AM13">
        <f t="shared" si="18"/>
        <v>0</v>
      </c>
      <c r="AN13">
        <f t="shared" si="18"/>
        <v>0</v>
      </c>
      <c r="AO13">
        <f t="shared" si="18"/>
        <v>0</v>
      </c>
      <c r="AP13">
        <f t="shared" si="18"/>
        <v>0</v>
      </c>
      <c r="AQ13">
        <f t="shared" si="18"/>
        <v>0</v>
      </c>
      <c r="AR13">
        <f>MAX(AJ13:AQ13)</f>
        <v>0</v>
      </c>
      <c r="AS13" s="124">
        <f>SUM(AJ13:AQ13)</f>
        <v>0</v>
      </c>
      <c r="AT13" t="str">
        <f t="shared" si="3"/>
        <v/>
      </c>
      <c r="AU13" t="str">
        <f t="shared" si="3"/>
        <v/>
      </c>
      <c r="AV13" t="str">
        <f t="shared" si="3"/>
        <v/>
      </c>
      <c r="AW13" t="str">
        <f t="shared" si="3"/>
        <v/>
      </c>
      <c r="AX13" s="4"/>
      <c r="BB13">
        <f>SUM(BB7:BB12)</f>
        <v>0</v>
      </c>
      <c r="BC13">
        <f>COUNTIF(BC7:BC12,5)</f>
        <v>0</v>
      </c>
    </row>
    <row r="14" spans="1:57" s="14" customFormat="1" ht="14.25" customHeight="1">
      <c r="A14" s="30" t="s">
        <v>299</v>
      </c>
      <c r="B14" s="19"/>
      <c r="C14" s="19"/>
      <c r="D14" s="19"/>
      <c r="E14" s="19"/>
      <c r="F14" s="20" t="str">
        <f>IF(AR21&gt;1,"区分の重複があります!!","")</f>
        <v/>
      </c>
      <c r="G14" s="19"/>
      <c r="H14" s="19"/>
      <c r="I14" s="19"/>
      <c r="J14" s="148"/>
      <c r="L14">
        <v>8</v>
      </c>
      <c r="M14" t="str">
        <f>IF(L14&lt;=L$6,VLOOKUP(L14,申込一覧表!AF:AG,2,0),"")</f>
        <v/>
      </c>
      <c r="N14">
        <f>IF(L14&lt;=L$6,VLOOKUP(L14,申込一覧表!AF:AH,3,0),0)</f>
        <v>0</v>
      </c>
      <c r="O14" s="23" t="str">
        <f t="shared" si="8"/>
        <v/>
      </c>
      <c r="P14" t="str">
        <f>IF(L14&lt;=L$6,VLOOKUP(L14,申込一覧表!AF:AN,8,0),"")</f>
        <v/>
      </c>
      <c r="Q14" t="str">
        <f>IF(L14&lt;=L$6,VLOOKUP(L14,申込一覧表!AF:AK,5,0),"")</f>
        <v/>
      </c>
      <c r="R14">
        <f t="shared" si="9"/>
        <v>48</v>
      </c>
      <c r="S14">
        <f t="shared" si="10"/>
        <v>48</v>
      </c>
      <c r="T14">
        <f t="shared" si="11"/>
        <v>28</v>
      </c>
      <c r="U14">
        <f t="shared" si="12"/>
        <v>0</v>
      </c>
      <c r="V14" t="str">
        <f t="shared" ref="V14:V37" si="19">IF(F14="","",VLOOKUP(F14,$O$7:$P$124,2,0))</f>
        <v/>
      </c>
      <c r="W14" t="str">
        <f t="shared" ref="W14:W37" si="20">IF(G14="","",VLOOKUP(G14,$O$7:$P$124,2,0))</f>
        <v/>
      </c>
      <c r="X14" t="str">
        <f t="shared" ref="X14:X37" si="21">IF(H14="","",VLOOKUP(H14,$O$7:$P$124,2,0))</f>
        <v/>
      </c>
      <c r="Y14" t="str">
        <f t="shared" ref="Y14:Y37" si="22">IF(I14="","",VLOOKUP(I14,$O$7:$P$124,2,0))</f>
        <v/>
      </c>
      <c r="Z14"/>
      <c r="AA14"/>
      <c r="AB14"/>
      <c r="AC14"/>
      <c r="AD14"/>
      <c r="AE14"/>
      <c r="AF14"/>
      <c r="AG14"/>
      <c r="AH14">
        <v>8</v>
      </c>
      <c r="AI14">
        <v>8</v>
      </c>
      <c r="AT14"/>
      <c r="AU14" t="str">
        <f t="shared" ref="AU14:AU54" si="23">IF(G14="","",VLOOKUP(G14,$O$7:$AH$82,20,0))</f>
        <v/>
      </c>
      <c r="AV14" t="str">
        <f t="shared" ref="AV14:AV54" si="24">IF(H14="","",VLOOKUP(H14,$O$7:$AH$82,20,0))</f>
        <v/>
      </c>
      <c r="AW14" t="str">
        <f t="shared" ref="AW14:AW54" si="25">IF(I14="","",VLOOKUP(I14,$O$7:$AH$82,20,0))</f>
        <v/>
      </c>
      <c r="AX14" s="4"/>
      <c r="BB14">
        <f>BB13-BC13</f>
        <v>0</v>
      </c>
      <c r="BC14"/>
    </row>
    <row r="15" spans="1:57" ht="14.25" customHeight="1">
      <c r="A15" s="16">
        <v>1</v>
      </c>
      <c r="B15" s="21" t="str">
        <f>IF(E15="","",リレーオーダー用紙!$O$4)</f>
        <v/>
      </c>
      <c r="C15" s="22" t="s">
        <v>239</v>
      </c>
      <c r="D15" s="22"/>
      <c r="E15" s="180"/>
      <c r="F15" s="181"/>
      <c r="G15" s="181"/>
      <c r="H15" s="181"/>
      <c r="I15" s="181"/>
      <c r="J15" s="149"/>
      <c r="K15" s="130" t="str">
        <f>IF(COUNTIF(AD15:AG15,"&gt;1")&gt;0,"泳者重複!!","")</f>
        <v/>
      </c>
      <c r="L15">
        <v>9</v>
      </c>
      <c r="M15" t="str">
        <f>IF(L15&lt;=L$6,VLOOKUP(L15,申込一覧表!AF:AG,2,0),"")</f>
        <v/>
      </c>
      <c r="N15">
        <f>IF(L15&lt;=L$6,VLOOKUP(L15,申込一覧表!AF:AH,3,0),0)</f>
        <v>0</v>
      </c>
      <c r="O15" s="23" t="str">
        <f t="shared" si="8"/>
        <v/>
      </c>
      <c r="P15" t="str">
        <f>IF(L15&lt;=L$6,VLOOKUP(L15,申込一覧表!AF:AN,8,0),"")</f>
        <v/>
      </c>
      <c r="Q15" t="str">
        <f>IF(L15&lt;=L$6,VLOOKUP(L15,申込一覧表!AF:AK,5,0),"")</f>
        <v/>
      </c>
      <c r="R15">
        <f t="shared" si="9"/>
        <v>48</v>
      </c>
      <c r="S15">
        <f t="shared" si="10"/>
        <v>48</v>
      </c>
      <c r="T15">
        <f t="shared" si="11"/>
        <v>28</v>
      </c>
      <c r="U15">
        <f t="shared" si="12"/>
        <v>0</v>
      </c>
      <c r="V15" t="str">
        <f t="shared" si="19"/>
        <v/>
      </c>
      <c r="W15" t="str">
        <f t="shared" si="20"/>
        <v/>
      </c>
      <c r="X15" t="str">
        <f t="shared" si="21"/>
        <v/>
      </c>
      <c r="Y15" t="str">
        <f t="shared" si="22"/>
        <v/>
      </c>
      <c r="AD15" t="str">
        <f t="shared" ref="AD15:AG20" si="26">IF(F15="","",VLOOKUP(F15,$O$7:$U$83,5,0))</f>
        <v/>
      </c>
      <c r="AE15" t="str">
        <f t="shared" si="26"/>
        <v/>
      </c>
      <c r="AF15" t="str">
        <f t="shared" si="26"/>
        <v/>
      </c>
      <c r="AG15" t="str">
        <f t="shared" si="26"/>
        <v/>
      </c>
      <c r="AH15">
        <v>9</v>
      </c>
      <c r="AI15">
        <v>8</v>
      </c>
      <c r="AJ15">
        <f>IF(AJ$6=$AI15,1,0)</f>
        <v>0</v>
      </c>
      <c r="AK15">
        <f t="shared" ref="AK15:AQ20" si="27">IF(AK$6=$AI15,1,0)</f>
        <v>0</v>
      </c>
      <c r="AL15">
        <f t="shared" si="27"/>
        <v>0</v>
      </c>
      <c r="AM15">
        <f t="shared" si="27"/>
        <v>0</v>
      </c>
      <c r="AN15">
        <f t="shared" si="27"/>
        <v>0</v>
      </c>
      <c r="AO15">
        <f t="shared" si="27"/>
        <v>0</v>
      </c>
      <c r="AP15">
        <f t="shared" si="27"/>
        <v>0</v>
      </c>
      <c r="AQ15">
        <f t="shared" si="27"/>
        <v>0</v>
      </c>
      <c r="AT15" t="str">
        <f t="shared" ref="AT15:AT21" si="28">IF(F15="","",VLOOKUP(F15,$O$7:$AH$82,20,0))</f>
        <v/>
      </c>
      <c r="AU15" t="str">
        <f t="shared" si="23"/>
        <v/>
      </c>
      <c r="AV15" t="str">
        <f t="shared" si="24"/>
        <v/>
      </c>
      <c r="AW15" t="str">
        <f t="shared" si="25"/>
        <v/>
      </c>
      <c r="AX15" s="4" t="str">
        <f t="shared" ref="AX15:AX20" si="29">IF(E15="","999:99.99"," "&amp;LEFT(RIGHT("        "&amp;TEXT(E15,"0.00"),7),2)&amp;":"&amp;RIGHT(TEXT(E15,"0.00"),5))</f>
        <v>999:99.99</v>
      </c>
      <c r="BB15">
        <f t="shared" ref="BB15:BB20" si="30">IF(B15="",0,1)</f>
        <v>0</v>
      </c>
      <c r="BC15">
        <f t="shared" ref="BC15:BC20" si="31">IF(J15="オープン",5,0)</f>
        <v>0</v>
      </c>
    </row>
    <row r="16" spans="1:57" ht="14.25" hidden="1" customHeight="1">
      <c r="A16" s="16">
        <v>2</v>
      </c>
      <c r="B16" s="21" t="str">
        <f>IF(E16="","",リレーオーダー用紙!$O$4)</f>
        <v/>
      </c>
      <c r="C16" s="22" t="s">
        <v>239</v>
      </c>
      <c r="D16" s="22"/>
      <c r="E16" s="180"/>
      <c r="F16" s="181"/>
      <c r="G16" s="181"/>
      <c r="H16" s="181"/>
      <c r="I16" s="181"/>
      <c r="J16" s="149"/>
      <c r="K16" s="130" t="str">
        <f t="shared" ref="K16:K20" si="32">IF(COUNTIF(AD16:AG16,"&gt;1")&gt;0,"泳者重複!!","")</f>
        <v/>
      </c>
      <c r="L16">
        <v>10</v>
      </c>
      <c r="M16" t="str">
        <f>IF(L16&lt;=L$6,VLOOKUP(L16,申込一覧表!AF:AG,2,0),"")</f>
        <v/>
      </c>
      <c r="N16">
        <f>IF(L16&lt;=L$6,VLOOKUP(L16,申込一覧表!AF:AH,3,0),0)</f>
        <v>0</v>
      </c>
      <c r="O16" s="23" t="str">
        <f t="shared" si="8"/>
        <v/>
      </c>
      <c r="P16" t="str">
        <f>IF(L16&lt;=L$6,VLOOKUP(L16,申込一覧表!AF:AN,8,0),"")</f>
        <v/>
      </c>
      <c r="Q16" t="str">
        <f>IF(L16&lt;=L$6,VLOOKUP(L16,申込一覧表!AF:AK,5,0),"")</f>
        <v/>
      </c>
      <c r="R16">
        <f t="shared" si="9"/>
        <v>48</v>
      </c>
      <c r="S16">
        <f t="shared" si="10"/>
        <v>48</v>
      </c>
      <c r="T16">
        <f t="shared" si="11"/>
        <v>28</v>
      </c>
      <c r="U16">
        <f t="shared" si="12"/>
        <v>0</v>
      </c>
      <c r="V16" t="str">
        <f t="shared" si="19"/>
        <v/>
      </c>
      <c r="W16" t="str">
        <f t="shared" si="20"/>
        <v/>
      </c>
      <c r="X16" t="str">
        <f t="shared" si="21"/>
        <v/>
      </c>
      <c r="Y16" t="str">
        <f t="shared" si="22"/>
        <v/>
      </c>
      <c r="AD16" t="str">
        <f t="shared" si="26"/>
        <v/>
      </c>
      <c r="AE16" t="str">
        <f t="shared" si="26"/>
        <v/>
      </c>
      <c r="AF16" t="str">
        <f t="shared" si="26"/>
        <v/>
      </c>
      <c r="AG16" t="str">
        <f t="shared" si="26"/>
        <v/>
      </c>
      <c r="AH16">
        <v>10</v>
      </c>
      <c r="AI16">
        <v>8</v>
      </c>
      <c r="AJ16">
        <f t="shared" ref="AJ16:AJ20" si="33">IF(AJ$6=$AI16,1,0)</f>
        <v>0</v>
      </c>
      <c r="AK16">
        <f t="shared" si="27"/>
        <v>0</v>
      </c>
      <c r="AL16">
        <f t="shared" si="27"/>
        <v>0</v>
      </c>
      <c r="AM16">
        <f t="shared" si="27"/>
        <v>0</v>
      </c>
      <c r="AN16">
        <f t="shared" si="27"/>
        <v>0</v>
      </c>
      <c r="AO16">
        <f t="shared" si="27"/>
        <v>0</v>
      </c>
      <c r="AP16">
        <f t="shared" si="27"/>
        <v>0</v>
      </c>
      <c r="AQ16">
        <f t="shared" si="27"/>
        <v>0</v>
      </c>
      <c r="AT16" t="str">
        <f t="shared" si="28"/>
        <v/>
      </c>
      <c r="AU16" t="str">
        <f t="shared" si="23"/>
        <v/>
      </c>
      <c r="AV16" t="str">
        <f t="shared" si="24"/>
        <v/>
      </c>
      <c r="AW16" t="str">
        <f t="shared" si="25"/>
        <v/>
      </c>
      <c r="AX16" s="4" t="str">
        <f t="shared" si="29"/>
        <v>999:99.99</v>
      </c>
      <c r="BB16">
        <f t="shared" si="30"/>
        <v>0</v>
      </c>
      <c r="BC16">
        <f t="shared" si="31"/>
        <v>0</v>
      </c>
      <c r="BD16" t="s">
        <v>259</v>
      </c>
    </row>
    <row r="17" spans="1:56" ht="14.25" hidden="1" customHeight="1">
      <c r="A17" s="16">
        <v>3</v>
      </c>
      <c r="B17" s="21" t="str">
        <f>IF(E17="","",リレーオーダー用紙!$O$4)</f>
        <v/>
      </c>
      <c r="C17" s="22" t="s">
        <v>239</v>
      </c>
      <c r="D17" s="22" t="str">
        <f t="shared" ref="D17:D20" si="34">IF(SUM(V17:Y17)=0,"",SUM(V17:Y17))</f>
        <v/>
      </c>
      <c r="E17" s="180"/>
      <c r="F17" s="181"/>
      <c r="G17" s="181"/>
      <c r="H17" s="181"/>
      <c r="I17" s="181"/>
      <c r="J17" s="149"/>
      <c r="K17" s="130" t="str">
        <f t="shared" si="32"/>
        <v/>
      </c>
      <c r="L17">
        <v>11</v>
      </c>
      <c r="M17" t="str">
        <f>IF(L17&lt;=L$6,VLOOKUP(L17,申込一覧表!AF:AG,2,0),"")</f>
        <v/>
      </c>
      <c r="N17">
        <f>IF(L17&lt;=L$6,VLOOKUP(L17,申込一覧表!AF:AH,3,0),0)</f>
        <v>0</v>
      </c>
      <c r="O17" s="23" t="str">
        <f t="shared" si="8"/>
        <v/>
      </c>
      <c r="P17" t="str">
        <f>IF(L17&lt;=L$6,VLOOKUP(L17,申込一覧表!AF:AN,8,0),"")</f>
        <v/>
      </c>
      <c r="Q17" t="str">
        <f>IF(L17&lt;=L$6,VLOOKUP(L17,申込一覧表!AF:AK,5,0),"")</f>
        <v/>
      </c>
      <c r="R17">
        <f t="shared" si="9"/>
        <v>48</v>
      </c>
      <c r="S17">
        <f t="shared" si="10"/>
        <v>48</v>
      </c>
      <c r="T17">
        <f t="shared" si="11"/>
        <v>28</v>
      </c>
      <c r="U17">
        <f t="shared" si="12"/>
        <v>0</v>
      </c>
      <c r="V17" t="str">
        <f t="shared" si="19"/>
        <v/>
      </c>
      <c r="W17" t="str">
        <f t="shared" si="20"/>
        <v/>
      </c>
      <c r="X17" t="str">
        <f t="shared" si="21"/>
        <v/>
      </c>
      <c r="Y17" t="str">
        <f t="shared" si="22"/>
        <v/>
      </c>
      <c r="AD17" t="str">
        <f t="shared" si="26"/>
        <v/>
      </c>
      <c r="AE17" t="str">
        <f t="shared" si="26"/>
        <v/>
      </c>
      <c r="AF17" t="str">
        <f t="shared" si="26"/>
        <v/>
      </c>
      <c r="AG17" t="str">
        <f t="shared" si="26"/>
        <v/>
      </c>
      <c r="AH17">
        <v>11</v>
      </c>
      <c r="AI17">
        <v>8</v>
      </c>
      <c r="AJ17">
        <f t="shared" si="33"/>
        <v>0</v>
      </c>
      <c r="AK17">
        <f t="shared" si="27"/>
        <v>0</v>
      </c>
      <c r="AL17">
        <f t="shared" si="27"/>
        <v>0</v>
      </c>
      <c r="AM17">
        <f t="shared" si="27"/>
        <v>0</v>
      </c>
      <c r="AN17">
        <f t="shared" si="27"/>
        <v>0</v>
      </c>
      <c r="AO17">
        <f t="shared" si="27"/>
        <v>0</v>
      </c>
      <c r="AP17">
        <f t="shared" si="27"/>
        <v>0</v>
      </c>
      <c r="AQ17">
        <f t="shared" si="27"/>
        <v>0</v>
      </c>
      <c r="AT17" t="str">
        <f t="shared" si="28"/>
        <v/>
      </c>
      <c r="AU17" t="str">
        <f t="shared" si="23"/>
        <v/>
      </c>
      <c r="AV17" t="str">
        <f t="shared" si="24"/>
        <v/>
      </c>
      <c r="AW17" t="str">
        <f t="shared" si="25"/>
        <v/>
      </c>
      <c r="AX17" s="4" t="str">
        <f t="shared" si="29"/>
        <v>999:99.99</v>
      </c>
      <c r="BB17">
        <f t="shared" si="30"/>
        <v>0</v>
      </c>
      <c r="BC17">
        <f t="shared" si="31"/>
        <v>0</v>
      </c>
      <c r="BD17" t="s">
        <v>260</v>
      </c>
    </row>
    <row r="18" spans="1:56" ht="14.25" hidden="1" customHeight="1">
      <c r="A18" s="16">
        <v>4</v>
      </c>
      <c r="B18" s="21" t="str">
        <f>IF(E18="","",リレーオーダー用紙!$O$4)</f>
        <v/>
      </c>
      <c r="C18" s="22" t="s">
        <v>239</v>
      </c>
      <c r="D18" s="22" t="str">
        <f t="shared" si="34"/>
        <v/>
      </c>
      <c r="E18" s="180"/>
      <c r="F18" s="181"/>
      <c r="G18" s="181"/>
      <c r="H18" s="181"/>
      <c r="I18" s="181"/>
      <c r="J18" s="149"/>
      <c r="K18" s="130" t="str">
        <f t="shared" si="32"/>
        <v/>
      </c>
      <c r="L18">
        <v>12</v>
      </c>
      <c r="M18" t="str">
        <f>IF(L18&lt;=L$6,VLOOKUP(L18,申込一覧表!AF:AG,2,0),"")</f>
        <v/>
      </c>
      <c r="N18">
        <f>IF(L18&lt;=L$6,VLOOKUP(L18,申込一覧表!AF:AH,3,0),0)</f>
        <v>0</v>
      </c>
      <c r="O18" s="23" t="str">
        <f t="shared" si="8"/>
        <v/>
      </c>
      <c r="P18" t="str">
        <f>IF(L18&lt;=L$6,VLOOKUP(L18,申込一覧表!AF:AN,8,0),"")</f>
        <v/>
      </c>
      <c r="Q18" t="str">
        <f>IF(L18&lt;=L$6,VLOOKUP(L18,申込一覧表!AF:AK,5,0),"")</f>
        <v/>
      </c>
      <c r="R18">
        <f t="shared" si="9"/>
        <v>48</v>
      </c>
      <c r="S18">
        <f t="shared" si="10"/>
        <v>48</v>
      </c>
      <c r="T18">
        <f t="shared" si="11"/>
        <v>28</v>
      </c>
      <c r="U18">
        <f t="shared" si="12"/>
        <v>0</v>
      </c>
      <c r="V18" t="str">
        <f t="shared" si="19"/>
        <v/>
      </c>
      <c r="W18" t="str">
        <f t="shared" si="20"/>
        <v/>
      </c>
      <c r="X18" t="str">
        <f t="shared" si="21"/>
        <v/>
      </c>
      <c r="Y18" t="str">
        <f t="shared" si="22"/>
        <v/>
      </c>
      <c r="AD18" t="str">
        <f t="shared" si="26"/>
        <v/>
      </c>
      <c r="AE18" t="str">
        <f t="shared" si="26"/>
        <v/>
      </c>
      <c r="AF18" t="str">
        <f t="shared" si="26"/>
        <v/>
      </c>
      <c r="AG18" t="str">
        <f t="shared" si="26"/>
        <v/>
      </c>
      <c r="AH18">
        <v>12</v>
      </c>
      <c r="AI18">
        <v>8</v>
      </c>
      <c r="AJ18">
        <f t="shared" si="33"/>
        <v>0</v>
      </c>
      <c r="AK18">
        <f t="shared" si="27"/>
        <v>0</v>
      </c>
      <c r="AL18">
        <f t="shared" si="27"/>
        <v>0</v>
      </c>
      <c r="AM18">
        <f t="shared" si="27"/>
        <v>0</v>
      </c>
      <c r="AN18">
        <f t="shared" si="27"/>
        <v>0</v>
      </c>
      <c r="AO18">
        <f t="shared" si="27"/>
        <v>0</v>
      </c>
      <c r="AP18">
        <f t="shared" si="27"/>
        <v>0</v>
      </c>
      <c r="AQ18">
        <f t="shared" si="27"/>
        <v>0</v>
      </c>
      <c r="AT18" t="str">
        <f t="shared" si="28"/>
        <v/>
      </c>
      <c r="AU18" t="str">
        <f t="shared" si="23"/>
        <v/>
      </c>
      <c r="AV18" t="str">
        <f t="shared" si="24"/>
        <v/>
      </c>
      <c r="AW18" t="str">
        <f t="shared" si="25"/>
        <v/>
      </c>
      <c r="AX18" s="4" t="str">
        <f t="shared" si="29"/>
        <v>999:99.99</v>
      </c>
      <c r="BA18">
        <f>COUNTA(E15:E18)</f>
        <v>0</v>
      </c>
      <c r="BB18">
        <f t="shared" si="30"/>
        <v>0</v>
      </c>
      <c r="BC18">
        <f t="shared" si="31"/>
        <v>0</v>
      </c>
      <c r="BD18" t="s">
        <v>261</v>
      </c>
    </row>
    <row r="19" spans="1:56" ht="14.25" hidden="1" customHeight="1">
      <c r="A19" s="16">
        <v>5</v>
      </c>
      <c r="B19" s="21" t="str">
        <f>IF(E19="","",リレーオーダー用紙!$O$4)</f>
        <v/>
      </c>
      <c r="C19" s="22" t="s">
        <v>239</v>
      </c>
      <c r="D19" s="22" t="str">
        <f t="shared" si="34"/>
        <v/>
      </c>
      <c r="E19" s="180"/>
      <c r="F19" s="181"/>
      <c r="G19" s="181"/>
      <c r="H19" s="181"/>
      <c r="I19" s="181"/>
      <c r="J19" s="149"/>
      <c r="K19" s="130" t="str">
        <f t="shared" si="32"/>
        <v/>
      </c>
      <c r="L19">
        <v>13</v>
      </c>
      <c r="M19" t="str">
        <f>IF(L19&lt;=L$6,VLOOKUP(L19,申込一覧表!AF:AG,2,0),"")</f>
        <v/>
      </c>
      <c r="N19">
        <f>IF(L19&lt;=L$6,VLOOKUP(L19,申込一覧表!AF:AH,3,0),0)</f>
        <v>0</v>
      </c>
      <c r="O19" s="23" t="str">
        <f t="shared" si="8"/>
        <v/>
      </c>
      <c r="P19" t="str">
        <f>IF(L19&lt;=L$6,VLOOKUP(L19,申込一覧表!AF:AN,8,0),"")</f>
        <v/>
      </c>
      <c r="Q19" t="str">
        <f>IF(L19&lt;=L$6,VLOOKUP(L19,申込一覧表!AF:AK,5,0),"")</f>
        <v/>
      </c>
      <c r="R19">
        <f t="shared" si="9"/>
        <v>48</v>
      </c>
      <c r="S19">
        <f t="shared" si="10"/>
        <v>48</v>
      </c>
      <c r="T19">
        <f t="shared" si="11"/>
        <v>28</v>
      </c>
      <c r="U19">
        <f t="shared" si="12"/>
        <v>0</v>
      </c>
      <c r="V19" t="str">
        <f t="shared" si="19"/>
        <v/>
      </c>
      <c r="W19" t="str">
        <f t="shared" si="20"/>
        <v/>
      </c>
      <c r="X19" t="str">
        <f t="shared" si="21"/>
        <v/>
      </c>
      <c r="Y19" t="str">
        <f t="shared" si="22"/>
        <v/>
      </c>
      <c r="AD19" t="str">
        <f t="shared" si="26"/>
        <v/>
      </c>
      <c r="AE19" t="str">
        <f t="shared" si="26"/>
        <v/>
      </c>
      <c r="AF19" t="str">
        <f t="shared" si="26"/>
        <v/>
      </c>
      <c r="AG19" t="str">
        <f t="shared" si="26"/>
        <v/>
      </c>
      <c r="AH19">
        <v>13</v>
      </c>
      <c r="AI19">
        <v>8</v>
      </c>
      <c r="AJ19">
        <f t="shared" si="33"/>
        <v>0</v>
      </c>
      <c r="AK19">
        <f t="shared" si="27"/>
        <v>0</v>
      </c>
      <c r="AL19">
        <f t="shared" si="27"/>
        <v>0</v>
      </c>
      <c r="AM19">
        <f t="shared" si="27"/>
        <v>0</v>
      </c>
      <c r="AN19">
        <f t="shared" si="27"/>
        <v>0</v>
      </c>
      <c r="AO19">
        <f t="shared" si="27"/>
        <v>0</v>
      </c>
      <c r="AP19">
        <f t="shared" si="27"/>
        <v>0</v>
      </c>
      <c r="AQ19">
        <f t="shared" si="27"/>
        <v>0</v>
      </c>
      <c r="AT19" t="str">
        <f t="shared" si="28"/>
        <v/>
      </c>
      <c r="AU19" t="str">
        <f t="shared" si="23"/>
        <v/>
      </c>
      <c r="AV19" t="str">
        <f t="shared" si="24"/>
        <v/>
      </c>
      <c r="AW19" t="str">
        <f t="shared" si="25"/>
        <v/>
      </c>
      <c r="AX19" s="4" t="str">
        <f t="shared" si="29"/>
        <v>999:99.99</v>
      </c>
      <c r="BB19">
        <f t="shared" si="30"/>
        <v>0</v>
      </c>
      <c r="BC19">
        <f t="shared" si="31"/>
        <v>0</v>
      </c>
      <c r="BD19" t="s">
        <v>262</v>
      </c>
    </row>
    <row r="20" spans="1:56" ht="14.25" hidden="1" customHeight="1">
      <c r="A20" s="16">
        <v>6</v>
      </c>
      <c r="B20" s="21" t="str">
        <f>IF(E20="","",リレーオーダー用紙!$O$4)</f>
        <v/>
      </c>
      <c r="C20" s="22" t="s">
        <v>239</v>
      </c>
      <c r="D20" s="22" t="str">
        <f t="shared" si="34"/>
        <v/>
      </c>
      <c r="E20" s="180"/>
      <c r="F20" s="181"/>
      <c r="G20" s="181"/>
      <c r="H20" s="181"/>
      <c r="I20" s="181"/>
      <c r="J20" s="149"/>
      <c r="K20" s="130" t="str">
        <f t="shared" si="32"/>
        <v/>
      </c>
      <c r="L20">
        <v>14</v>
      </c>
      <c r="M20" t="str">
        <f>IF(L20&lt;=L$6,VLOOKUP(L20,申込一覧表!AF:AG,2,0),"")</f>
        <v/>
      </c>
      <c r="N20">
        <f>IF(L20&lt;=L$6,VLOOKUP(L20,申込一覧表!AF:AH,3,0),0)</f>
        <v>0</v>
      </c>
      <c r="O20" s="23" t="str">
        <f t="shared" si="8"/>
        <v/>
      </c>
      <c r="P20" t="str">
        <f>IF(L20&lt;=L$6,VLOOKUP(L20,申込一覧表!AF:AN,8,0),"")</f>
        <v/>
      </c>
      <c r="Q20" t="str">
        <f>IF(L20&lt;=L$6,VLOOKUP(L20,申込一覧表!AF:AK,5,0),"")</f>
        <v/>
      </c>
      <c r="R20">
        <f t="shared" si="9"/>
        <v>48</v>
      </c>
      <c r="S20">
        <f t="shared" si="10"/>
        <v>48</v>
      </c>
      <c r="T20">
        <f t="shared" si="11"/>
        <v>28</v>
      </c>
      <c r="U20">
        <f t="shared" si="12"/>
        <v>0</v>
      </c>
      <c r="V20" t="str">
        <f t="shared" si="19"/>
        <v/>
      </c>
      <c r="W20" t="str">
        <f t="shared" si="20"/>
        <v/>
      </c>
      <c r="X20" t="str">
        <f t="shared" si="21"/>
        <v/>
      </c>
      <c r="Y20" t="str">
        <f t="shared" si="22"/>
        <v/>
      </c>
      <c r="AD20" t="str">
        <f t="shared" si="26"/>
        <v/>
      </c>
      <c r="AE20" t="str">
        <f t="shared" si="26"/>
        <v/>
      </c>
      <c r="AF20" t="str">
        <f t="shared" si="26"/>
        <v/>
      </c>
      <c r="AG20" t="str">
        <f t="shared" si="26"/>
        <v/>
      </c>
      <c r="AH20">
        <v>14</v>
      </c>
      <c r="AI20">
        <v>8</v>
      </c>
      <c r="AJ20">
        <f t="shared" si="33"/>
        <v>0</v>
      </c>
      <c r="AK20">
        <f t="shared" si="27"/>
        <v>0</v>
      </c>
      <c r="AL20">
        <f t="shared" si="27"/>
        <v>0</v>
      </c>
      <c r="AM20">
        <f t="shared" si="27"/>
        <v>0</v>
      </c>
      <c r="AN20">
        <f t="shared" si="27"/>
        <v>0</v>
      </c>
      <c r="AO20">
        <f t="shared" si="27"/>
        <v>0</v>
      </c>
      <c r="AP20">
        <f t="shared" si="27"/>
        <v>0</v>
      </c>
      <c r="AQ20">
        <f t="shared" si="27"/>
        <v>0</v>
      </c>
      <c r="AT20" t="str">
        <f t="shared" si="28"/>
        <v/>
      </c>
      <c r="AU20" t="str">
        <f t="shared" si="23"/>
        <v/>
      </c>
      <c r="AV20" t="str">
        <f t="shared" si="24"/>
        <v/>
      </c>
      <c r="AW20" t="str">
        <f t="shared" si="25"/>
        <v/>
      </c>
      <c r="AX20" s="4" t="str">
        <f t="shared" si="29"/>
        <v>999:99.99</v>
      </c>
      <c r="BA20">
        <f>COUNTA(E19:E20)</f>
        <v>0</v>
      </c>
      <c r="BB20">
        <f t="shared" si="30"/>
        <v>0</v>
      </c>
      <c r="BC20">
        <f t="shared" si="31"/>
        <v>0</v>
      </c>
      <c r="BD20" t="s">
        <v>263</v>
      </c>
    </row>
    <row r="21" spans="1:56" ht="14.25" customHeight="1">
      <c r="C21" s="93"/>
      <c r="D21" s="93"/>
      <c r="E21" s="28"/>
      <c r="F21" s="29"/>
      <c r="G21" s="29"/>
      <c r="H21" s="29"/>
      <c r="I21" s="29"/>
      <c r="J21" s="29"/>
      <c r="K21" s="29"/>
      <c r="L21">
        <v>15</v>
      </c>
      <c r="M21" t="str">
        <f>IF(L21&lt;=L$6,VLOOKUP(L21,申込一覧表!AF:AG,2,0),"")</f>
        <v/>
      </c>
      <c r="N21">
        <f>IF(L21&lt;=L$6,VLOOKUP(L21,申込一覧表!AF:AH,3,0),0)</f>
        <v>0</v>
      </c>
      <c r="O21" s="23" t="str">
        <f t="shared" si="8"/>
        <v/>
      </c>
      <c r="P21" t="str">
        <f>IF(L21&lt;=L$6,VLOOKUP(L21,申込一覧表!AF:AN,8,0),"")</f>
        <v/>
      </c>
      <c r="Q21" t="str">
        <f>IF(L21&lt;=L$6,VLOOKUP(L21,申込一覧表!AF:AK,5,0),"")</f>
        <v/>
      </c>
      <c r="R21">
        <f t="shared" si="9"/>
        <v>48</v>
      </c>
      <c r="S21">
        <f t="shared" si="10"/>
        <v>48</v>
      </c>
      <c r="T21">
        <f t="shared" si="11"/>
        <v>28</v>
      </c>
      <c r="U21">
        <f t="shared" si="12"/>
        <v>0</v>
      </c>
      <c r="V21" t="str">
        <f t="shared" si="19"/>
        <v/>
      </c>
      <c r="W21" t="str">
        <f t="shared" si="20"/>
        <v/>
      </c>
      <c r="X21" t="str">
        <f t="shared" si="21"/>
        <v/>
      </c>
      <c r="Y21" t="str">
        <f t="shared" si="22"/>
        <v/>
      </c>
      <c r="AH21">
        <v>15</v>
      </c>
      <c r="AI21">
        <v>8</v>
      </c>
      <c r="AJ21">
        <f t="shared" ref="AJ21:AQ21" si="35">SUM(AJ15:AJ20)</f>
        <v>0</v>
      </c>
      <c r="AK21">
        <f t="shared" si="35"/>
        <v>0</v>
      </c>
      <c r="AL21">
        <f t="shared" si="35"/>
        <v>0</v>
      </c>
      <c r="AM21">
        <f t="shared" si="35"/>
        <v>0</v>
      </c>
      <c r="AN21">
        <f t="shared" si="35"/>
        <v>0</v>
      </c>
      <c r="AO21">
        <f t="shared" si="35"/>
        <v>0</v>
      </c>
      <c r="AP21">
        <f t="shared" si="35"/>
        <v>0</v>
      </c>
      <c r="AQ21">
        <f t="shared" si="35"/>
        <v>0</v>
      </c>
      <c r="AR21">
        <f>MAX(AJ21:AQ21)</f>
        <v>0</v>
      </c>
      <c r="AS21" s="124">
        <f>SUM(AJ21:AQ21)</f>
        <v>0</v>
      </c>
      <c r="AT21" t="str">
        <f t="shared" si="28"/>
        <v/>
      </c>
      <c r="AU21" t="str">
        <f t="shared" si="23"/>
        <v/>
      </c>
      <c r="AV21" t="str">
        <f t="shared" si="24"/>
        <v/>
      </c>
      <c r="AW21" t="str">
        <f t="shared" si="25"/>
        <v/>
      </c>
      <c r="AX21" s="4"/>
      <c r="BB21">
        <f>SUM(BB15:BB20)</f>
        <v>0</v>
      </c>
      <c r="BC21">
        <f>COUNTIF(BC15:BC20,5)</f>
        <v>0</v>
      </c>
    </row>
    <row r="22" spans="1:56" s="14" customFormat="1" ht="14.25" hidden="1" customHeight="1">
      <c r="A22" s="30" t="s">
        <v>46</v>
      </c>
      <c r="B22" s="19"/>
      <c r="C22" s="19"/>
      <c r="D22" s="19"/>
      <c r="E22" s="19"/>
      <c r="F22" s="20" t="str">
        <f>IF(AR29&gt;1,"区分の重複があります!!","")</f>
        <v/>
      </c>
      <c r="G22" s="19"/>
      <c r="H22" s="19"/>
      <c r="I22" s="19"/>
      <c r="L22">
        <v>16</v>
      </c>
      <c r="M22" t="str">
        <f>IF(L22&lt;=L$6,VLOOKUP(L22,申込一覧表!AF:AG,2,0),"")</f>
        <v/>
      </c>
      <c r="N22">
        <f>IF(L22&lt;=L$6,VLOOKUP(L22,申込一覧表!AF:AH,3,0),0)</f>
        <v>0</v>
      </c>
      <c r="O22" s="23" t="str">
        <f t="shared" si="8"/>
        <v/>
      </c>
      <c r="P22" t="str">
        <f>IF(L22&lt;=L$6,VLOOKUP(L22,申込一覧表!AF:AN,8,0),"")</f>
        <v/>
      </c>
      <c r="Q22" t="str">
        <f>IF(L22&lt;=L$6,VLOOKUP(L22,申込一覧表!AF:AK,5,0),"")</f>
        <v/>
      </c>
      <c r="R22">
        <f t="shared" si="9"/>
        <v>48</v>
      </c>
      <c r="S22">
        <f t="shared" si="10"/>
        <v>48</v>
      </c>
      <c r="T22">
        <f t="shared" si="11"/>
        <v>28</v>
      </c>
      <c r="U22">
        <f t="shared" si="12"/>
        <v>0</v>
      </c>
      <c r="V22" t="str">
        <f t="shared" si="19"/>
        <v/>
      </c>
      <c r="W22" t="str">
        <f t="shared" si="20"/>
        <v/>
      </c>
      <c r="X22" t="str">
        <f t="shared" si="21"/>
        <v/>
      </c>
      <c r="Y22" t="str">
        <f t="shared" si="22"/>
        <v/>
      </c>
      <c r="Z22"/>
      <c r="AA22"/>
      <c r="AB22"/>
      <c r="AC22"/>
      <c r="AD22"/>
      <c r="AE22"/>
      <c r="AF22"/>
      <c r="AG22"/>
      <c r="AH22">
        <v>16</v>
      </c>
      <c r="AI22">
        <v>8</v>
      </c>
      <c r="AT22"/>
      <c r="AU22" t="str">
        <f t="shared" si="23"/>
        <v/>
      </c>
      <c r="AV22" t="str">
        <f t="shared" si="24"/>
        <v/>
      </c>
      <c r="AW22" t="str">
        <f t="shared" si="25"/>
        <v/>
      </c>
      <c r="AX22" s="4"/>
      <c r="BB22">
        <f>BB21-BC21</f>
        <v>0</v>
      </c>
      <c r="BC22"/>
    </row>
    <row r="23" spans="1:56" ht="14.25" hidden="1" customHeight="1">
      <c r="A23" s="16">
        <v>1</v>
      </c>
      <c r="B23" s="21" t="str">
        <f>IF(E23="","",リレーオーダー用紙!$O$4)</f>
        <v/>
      </c>
      <c r="C23" s="122"/>
      <c r="D23" s="22" t="str">
        <f>IF(SUM(V23:Y23)=0,"",SUM(V23:Y23))</f>
        <v/>
      </c>
      <c r="E23" s="84"/>
      <c r="F23" s="85"/>
      <c r="G23" s="85"/>
      <c r="H23" s="85"/>
      <c r="I23" s="85"/>
      <c r="J23" s="150"/>
      <c r="K23" s="130" t="str">
        <f>IF(COUNTIF(AD23:AG23,"&gt;1")&gt;0,"泳者重複!!","")</f>
        <v/>
      </c>
      <c r="L23">
        <v>17</v>
      </c>
      <c r="M23" t="str">
        <f>IF(L23&lt;=L$6,VLOOKUP(L23,申込一覧表!AF:AG,2,0),"")</f>
        <v/>
      </c>
      <c r="N23">
        <f>IF(L23&lt;=L$6,VLOOKUP(L23,申込一覧表!AF:AH,3,0),0)</f>
        <v>0</v>
      </c>
      <c r="O23" s="23" t="str">
        <f t="shared" si="8"/>
        <v/>
      </c>
      <c r="P23" t="str">
        <f>IF(L23&lt;=L$6,VLOOKUP(L23,申込一覧表!AF:AN,8,0),"")</f>
        <v/>
      </c>
      <c r="Q23" t="str">
        <f>IF(L23&lt;=L$6,VLOOKUP(L23,申込一覧表!AF:AK,5,0),"")</f>
        <v/>
      </c>
      <c r="R23">
        <f t="shared" si="9"/>
        <v>48</v>
      </c>
      <c r="S23">
        <f t="shared" si="10"/>
        <v>48</v>
      </c>
      <c r="T23">
        <f t="shared" si="11"/>
        <v>28</v>
      </c>
      <c r="U23">
        <f t="shared" si="12"/>
        <v>0</v>
      </c>
      <c r="V23" t="str">
        <f t="shared" si="19"/>
        <v/>
      </c>
      <c r="W23" t="str">
        <f t="shared" si="20"/>
        <v/>
      </c>
      <c r="X23" t="str">
        <f t="shared" si="21"/>
        <v/>
      </c>
      <c r="Y23" t="str">
        <f t="shared" si="22"/>
        <v/>
      </c>
      <c r="AD23" t="str">
        <f t="shared" ref="AD23:AG28" si="36">IF(F23="","",VLOOKUP(F23,$O$7:$U$83,4,0))</f>
        <v/>
      </c>
      <c r="AE23" t="str">
        <f t="shared" si="36"/>
        <v/>
      </c>
      <c r="AF23" t="str">
        <f t="shared" si="36"/>
        <v/>
      </c>
      <c r="AG23" t="str">
        <f t="shared" si="36"/>
        <v/>
      </c>
      <c r="AH23">
        <v>17</v>
      </c>
      <c r="AI23">
        <v>8</v>
      </c>
      <c r="AJ23">
        <f>IF(AJ$6=$AI23,1,0)</f>
        <v>0</v>
      </c>
      <c r="AK23">
        <f t="shared" ref="AK23:AQ28" si="37">IF(AK$6=$AI23,1,0)</f>
        <v>0</v>
      </c>
      <c r="AL23">
        <f t="shared" si="37"/>
        <v>0</v>
      </c>
      <c r="AM23">
        <f t="shared" si="37"/>
        <v>0</v>
      </c>
      <c r="AN23">
        <f t="shared" si="37"/>
        <v>0</v>
      </c>
      <c r="AO23">
        <f t="shared" si="37"/>
        <v>0</v>
      </c>
      <c r="AP23">
        <f t="shared" si="37"/>
        <v>0</v>
      </c>
      <c r="AQ23">
        <f t="shared" si="37"/>
        <v>0</v>
      </c>
      <c r="AT23" t="str">
        <f t="shared" ref="AT23:AT29" si="38">IF(F23="","",VLOOKUP(F23,$O$7:$AH$82,20,0))</f>
        <v/>
      </c>
      <c r="AU23" t="str">
        <f t="shared" si="23"/>
        <v/>
      </c>
      <c r="AV23" t="str">
        <f t="shared" si="24"/>
        <v/>
      </c>
      <c r="AW23" t="str">
        <f t="shared" si="25"/>
        <v/>
      </c>
      <c r="AX23" s="4" t="str">
        <f t="shared" ref="AX23:AX28" si="39">IF(E23="","999:99.99"," "&amp;LEFT(RIGHT("        "&amp;TEXT(E23,"0.00"),7),2)&amp;":"&amp;RIGHT(TEXT(E23,"0.00"),5))</f>
        <v>999:99.99</v>
      </c>
      <c r="BB23">
        <f t="shared" ref="BB23:BB28" si="40">IF(B23="",0,1)</f>
        <v>0</v>
      </c>
      <c r="BC23">
        <f t="shared" ref="BC23:BC28" si="41">IF(J23="オープン",5,0)</f>
        <v>0</v>
      </c>
    </row>
    <row r="24" spans="1:56" ht="14.25" hidden="1" customHeight="1">
      <c r="A24" s="16">
        <v>2</v>
      </c>
      <c r="B24" s="21" t="str">
        <f>IF(E24="","",リレーオーダー用紙!$O$4)</f>
        <v/>
      </c>
      <c r="C24" s="122"/>
      <c r="D24" s="22" t="str">
        <f t="shared" ref="D24:D28" si="42">IF(SUM(V24:Y24)=0,"",SUM(V24:Y24))</f>
        <v/>
      </c>
      <c r="E24" s="84"/>
      <c r="F24" s="85"/>
      <c r="G24" s="85"/>
      <c r="H24" s="85"/>
      <c r="I24" s="85"/>
      <c r="J24" s="150"/>
      <c r="K24" s="130" t="str">
        <f t="shared" ref="K24:K28" si="43">IF(COUNTIF(AD24:AG24,"&gt;1")&gt;0,"泳者重複!!","")</f>
        <v/>
      </c>
      <c r="L24">
        <v>18</v>
      </c>
      <c r="M24" t="str">
        <f>IF(L24&lt;=L$6,VLOOKUP(L24,申込一覧表!AF:AG,2,0),"")</f>
        <v/>
      </c>
      <c r="N24">
        <f>IF(L24&lt;=L$6,VLOOKUP(L24,申込一覧表!AF:AH,3,0),0)</f>
        <v>0</v>
      </c>
      <c r="O24" s="23" t="str">
        <f t="shared" si="8"/>
        <v/>
      </c>
      <c r="P24" t="str">
        <f>IF(L24&lt;=L$6,VLOOKUP(L24,申込一覧表!AF:AN,8,0),"")</f>
        <v/>
      </c>
      <c r="Q24" t="str">
        <f>IF(L24&lt;=L$6,VLOOKUP(L24,申込一覧表!AF:AK,5,0),"")</f>
        <v/>
      </c>
      <c r="R24">
        <f t="shared" si="9"/>
        <v>48</v>
      </c>
      <c r="S24">
        <f t="shared" si="10"/>
        <v>48</v>
      </c>
      <c r="T24">
        <f t="shared" si="11"/>
        <v>28</v>
      </c>
      <c r="U24">
        <f t="shared" si="12"/>
        <v>0</v>
      </c>
      <c r="V24" t="str">
        <f t="shared" si="19"/>
        <v/>
      </c>
      <c r="W24" t="str">
        <f t="shared" si="20"/>
        <v/>
      </c>
      <c r="X24" t="str">
        <f t="shared" si="21"/>
        <v/>
      </c>
      <c r="Y24" t="str">
        <f t="shared" si="22"/>
        <v/>
      </c>
      <c r="AD24" t="str">
        <f t="shared" si="36"/>
        <v/>
      </c>
      <c r="AE24" t="str">
        <f t="shared" si="36"/>
        <v/>
      </c>
      <c r="AF24" t="str">
        <f t="shared" si="36"/>
        <v/>
      </c>
      <c r="AG24" t="str">
        <f t="shared" si="36"/>
        <v/>
      </c>
      <c r="AH24">
        <v>18</v>
      </c>
      <c r="AI24">
        <v>8</v>
      </c>
      <c r="AJ24">
        <f t="shared" ref="AJ24:AJ28" si="44">IF(AJ$6=$AI24,1,0)</f>
        <v>0</v>
      </c>
      <c r="AK24">
        <f t="shared" si="37"/>
        <v>0</v>
      </c>
      <c r="AL24">
        <f t="shared" si="37"/>
        <v>0</v>
      </c>
      <c r="AM24">
        <f t="shared" si="37"/>
        <v>0</v>
      </c>
      <c r="AN24">
        <f t="shared" si="37"/>
        <v>0</v>
      </c>
      <c r="AO24">
        <f t="shared" si="37"/>
        <v>0</v>
      </c>
      <c r="AP24">
        <f t="shared" si="37"/>
        <v>0</v>
      </c>
      <c r="AQ24">
        <f t="shared" si="37"/>
        <v>0</v>
      </c>
      <c r="AT24" t="str">
        <f t="shared" si="38"/>
        <v/>
      </c>
      <c r="AU24" t="str">
        <f t="shared" si="23"/>
        <v/>
      </c>
      <c r="AV24" t="str">
        <f t="shared" si="24"/>
        <v/>
      </c>
      <c r="AW24" t="str">
        <f t="shared" si="25"/>
        <v/>
      </c>
      <c r="AX24" s="4" t="str">
        <f t="shared" si="39"/>
        <v>999:99.99</v>
      </c>
      <c r="BB24">
        <f t="shared" si="40"/>
        <v>0</v>
      </c>
      <c r="BC24">
        <f t="shared" si="41"/>
        <v>0</v>
      </c>
      <c r="BD24" t="s">
        <v>259</v>
      </c>
    </row>
    <row r="25" spans="1:56" ht="14.25" hidden="1" customHeight="1">
      <c r="A25" s="16">
        <v>3</v>
      </c>
      <c r="B25" s="21" t="str">
        <f>IF(E25="","",リレーオーダー用紙!$O$4)</f>
        <v/>
      </c>
      <c r="C25" s="122"/>
      <c r="D25" s="22" t="str">
        <f t="shared" si="42"/>
        <v/>
      </c>
      <c r="E25" s="84"/>
      <c r="F25" s="85"/>
      <c r="G25" s="85"/>
      <c r="H25" s="85"/>
      <c r="I25" s="85"/>
      <c r="J25" s="150"/>
      <c r="K25" s="130" t="str">
        <f t="shared" si="43"/>
        <v/>
      </c>
      <c r="L25">
        <v>19</v>
      </c>
      <c r="M25" t="str">
        <f>IF(L25&lt;=L$6,VLOOKUP(L25,申込一覧表!AF:AG,2,0),"")</f>
        <v/>
      </c>
      <c r="N25">
        <f>IF(L25&lt;=L$6,VLOOKUP(L25,申込一覧表!AF:AH,3,0),0)</f>
        <v>0</v>
      </c>
      <c r="O25" s="23" t="str">
        <f t="shared" si="8"/>
        <v/>
      </c>
      <c r="P25" t="str">
        <f>IF(L25&lt;=L$6,VLOOKUP(L25,申込一覧表!AF:AN,8,0),"")</f>
        <v/>
      </c>
      <c r="Q25" t="str">
        <f>IF(L25&lt;=L$6,VLOOKUP(L25,申込一覧表!AF:AK,5,0),"")</f>
        <v/>
      </c>
      <c r="R25">
        <f t="shared" si="9"/>
        <v>48</v>
      </c>
      <c r="S25">
        <f t="shared" si="10"/>
        <v>48</v>
      </c>
      <c r="T25">
        <f t="shared" si="11"/>
        <v>28</v>
      </c>
      <c r="U25">
        <f t="shared" si="12"/>
        <v>0</v>
      </c>
      <c r="V25" t="str">
        <f t="shared" si="19"/>
        <v/>
      </c>
      <c r="W25" t="str">
        <f t="shared" si="20"/>
        <v/>
      </c>
      <c r="X25" t="str">
        <f t="shared" si="21"/>
        <v/>
      </c>
      <c r="Y25" t="str">
        <f t="shared" si="22"/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 t="str">
        <f t="shared" si="36"/>
        <v/>
      </c>
      <c r="AH25">
        <v>19</v>
      </c>
      <c r="AI25">
        <v>8</v>
      </c>
      <c r="AJ25">
        <f t="shared" si="44"/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Q25">
        <f t="shared" si="37"/>
        <v>0</v>
      </c>
      <c r="AT25" t="str">
        <f t="shared" si="38"/>
        <v/>
      </c>
      <c r="AU25" t="str">
        <f t="shared" si="23"/>
        <v/>
      </c>
      <c r="AV25" t="str">
        <f t="shared" si="24"/>
        <v/>
      </c>
      <c r="AW25" t="str">
        <f t="shared" si="25"/>
        <v/>
      </c>
      <c r="AX25" s="4" t="str">
        <f t="shared" si="39"/>
        <v>999:99.99</v>
      </c>
      <c r="BB25">
        <f t="shared" si="40"/>
        <v>0</v>
      </c>
      <c r="BC25">
        <f t="shared" si="41"/>
        <v>0</v>
      </c>
      <c r="BD25" t="s">
        <v>260</v>
      </c>
    </row>
    <row r="26" spans="1:56" ht="14.25" hidden="1" customHeight="1">
      <c r="A26" s="16">
        <v>4</v>
      </c>
      <c r="B26" s="21" t="str">
        <f>IF(E26="","",リレーオーダー用紙!$O$4)</f>
        <v/>
      </c>
      <c r="C26" s="122"/>
      <c r="D26" s="22" t="str">
        <f t="shared" si="42"/>
        <v/>
      </c>
      <c r="E26" s="84"/>
      <c r="F26" s="85"/>
      <c r="G26" s="85"/>
      <c r="H26" s="85"/>
      <c r="I26" s="85"/>
      <c r="J26" s="150"/>
      <c r="K26" s="130" t="str">
        <f t="shared" si="43"/>
        <v/>
      </c>
      <c r="L26">
        <v>20</v>
      </c>
      <c r="M26" t="str">
        <f>IF(L26&lt;=L$6,VLOOKUP(L26,申込一覧表!AF:AG,2,0),"")</f>
        <v/>
      </c>
      <c r="N26">
        <f>IF(L26&lt;=L$6,VLOOKUP(L26,申込一覧表!AF:AH,3,0),0)</f>
        <v>0</v>
      </c>
      <c r="O26" s="23" t="str">
        <f t="shared" si="8"/>
        <v/>
      </c>
      <c r="P26" t="str">
        <f>IF(L26&lt;=L$6,VLOOKUP(L26,申込一覧表!AF:AN,8,0),"")</f>
        <v/>
      </c>
      <c r="Q26" t="str">
        <f>IF(L26&lt;=L$6,VLOOKUP(L26,申込一覧表!AF:AK,5,0),"")</f>
        <v/>
      </c>
      <c r="R26">
        <f t="shared" si="9"/>
        <v>48</v>
      </c>
      <c r="S26">
        <f t="shared" si="10"/>
        <v>48</v>
      </c>
      <c r="T26">
        <f t="shared" si="11"/>
        <v>28</v>
      </c>
      <c r="U26">
        <f t="shared" si="12"/>
        <v>0</v>
      </c>
      <c r="V26" t="str">
        <f t="shared" si="19"/>
        <v/>
      </c>
      <c r="W26" t="str">
        <f t="shared" si="20"/>
        <v/>
      </c>
      <c r="X26" t="str">
        <f t="shared" si="21"/>
        <v/>
      </c>
      <c r="Y26" t="str">
        <f t="shared" si="22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 t="str">
        <f t="shared" si="36"/>
        <v/>
      </c>
      <c r="AH26">
        <v>20</v>
      </c>
      <c r="AI26">
        <v>8</v>
      </c>
      <c r="AJ26">
        <f t="shared" si="44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Q26">
        <f t="shared" si="37"/>
        <v>0</v>
      </c>
      <c r="AT26" t="str">
        <f t="shared" si="38"/>
        <v/>
      </c>
      <c r="AU26" t="str">
        <f t="shared" si="23"/>
        <v/>
      </c>
      <c r="AV26" t="str">
        <f t="shared" si="24"/>
        <v/>
      </c>
      <c r="AW26" t="str">
        <f t="shared" si="25"/>
        <v/>
      </c>
      <c r="AX26" s="4" t="str">
        <f t="shared" si="39"/>
        <v>999:99.99</v>
      </c>
      <c r="BA26">
        <f>COUNTA(E23:E26)</f>
        <v>0</v>
      </c>
      <c r="BB26">
        <f t="shared" si="40"/>
        <v>0</v>
      </c>
      <c r="BC26">
        <f t="shared" si="41"/>
        <v>0</v>
      </c>
      <c r="BD26" t="s">
        <v>261</v>
      </c>
    </row>
    <row r="27" spans="1:56" ht="14.25" hidden="1" customHeight="1">
      <c r="A27" s="16">
        <v>5</v>
      </c>
      <c r="B27" s="21" t="str">
        <f>IF(E27="","",リレーオーダー用紙!$O$4)</f>
        <v/>
      </c>
      <c r="C27" s="122"/>
      <c r="D27" s="22" t="str">
        <f t="shared" si="42"/>
        <v/>
      </c>
      <c r="E27" s="84"/>
      <c r="F27" s="85"/>
      <c r="G27" s="85"/>
      <c r="H27" s="85"/>
      <c r="I27" s="85"/>
      <c r="J27" s="150"/>
      <c r="K27" s="130" t="str">
        <f t="shared" si="43"/>
        <v/>
      </c>
      <c r="L27">
        <v>21</v>
      </c>
      <c r="M27" t="str">
        <f>IF(L27&lt;=L$6,VLOOKUP(L27,申込一覧表!AF:AG,2,0),"")</f>
        <v/>
      </c>
      <c r="N27">
        <f>IF(L27&lt;=L$6,VLOOKUP(L27,申込一覧表!AF:AH,3,0),0)</f>
        <v>0</v>
      </c>
      <c r="O27" s="23" t="str">
        <f t="shared" si="8"/>
        <v/>
      </c>
      <c r="P27" t="str">
        <f>IF(L27&lt;=L$6,VLOOKUP(L27,申込一覧表!AF:AN,8,0),"")</f>
        <v/>
      </c>
      <c r="Q27" t="str">
        <f>IF(L27&lt;=L$6,VLOOKUP(L27,申込一覧表!AF:AK,5,0),"")</f>
        <v/>
      </c>
      <c r="R27">
        <f t="shared" si="9"/>
        <v>48</v>
      </c>
      <c r="S27">
        <f t="shared" si="10"/>
        <v>48</v>
      </c>
      <c r="T27">
        <f t="shared" si="11"/>
        <v>28</v>
      </c>
      <c r="U27">
        <f t="shared" si="12"/>
        <v>0</v>
      </c>
      <c r="V27" t="str">
        <f t="shared" si="19"/>
        <v/>
      </c>
      <c r="W27" t="str">
        <f t="shared" si="20"/>
        <v/>
      </c>
      <c r="X27" t="str">
        <f t="shared" si="21"/>
        <v/>
      </c>
      <c r="Y27" t="str">
        <f t="shared" si="22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 t="str">
        <f t="shared" si="36"/>
        <v/>
      </c>
      <c r="AH27">
        <v>21</v>
      </c>
      <c r="AI27">
        <v>8</v>
      </c>
      <c r="AJ27">
        <f t="shared" si="44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Q27">
        <f t="shared" si="37"/>
        <v>0</v>
      </c>
      <c r="AT27" t="str">
        <f t="shared" si="38"/>
        <v/>
      </c>
      <c r="AU27" t="str">
        <f t="shared" si="23"/>
        <v/>
      </c>
      <c r="AV27" t="str">
        <f t="shared" si="24"/>
        <v/>
      </c>
      <c r="AW27" t="str">
        <f t="shared" si="25"/>
        <v/>
      </c>
      <c r="AX27" s="4" t="str">
        <f t="shared" si="39"/>
        <v>999:99.99</v>
      </c>
      <c r="BB27">
        <f t="shared" si="40"/>
        <v>0</v>
      </c>
      <c r="BC27">
        <f t="shared" si="41"/>
        <v>0</v>
      </c>
      <c r="BD27" t="s">
        <v>262</v>
      </c>
    </row>
    <row r="28" spans="1:56" ht="14.25" hidden="1" customHeight="1">
      <c r="A28" s="16">
        <v>6</v>
      </c>
      <c r="B28" s="21" t="str">
        <f>IF(E28="","",リレーオーダー用紙!$O$4)</f>
        <v/>
      </c>
      <c r="C28" s="122"/>
      <c r="D28" s="22" t="str">
        <f t="shared" si="42"/>
        <v/>
      </c>
      <c r="E28" s="84"/>
      <c r="F28" s="85"/>
      <c r="G28" s="85"/>
      <c r="H28" s="85"/>
      <c r="I28" s="85"/>
      <c r="J28" s="150"/>
      <c r="K28" s="130" t="str">
        <f t="shared" si="43"/>
        <v/>
      </c>
      <c r="L28">
        <v>22</v>
      </c>
      <c r="M28" t="str">
        <f>IF(L28&lt;=L$6,VLOOKUP(L28,申込一覧表!AF:AG,2,0),"")</f>
        <v/>
      </c>
      <c r="N28">
        <f>IF(L28&lt;=L$6,VLOOKUP(L28,申込一覧表!AF:AH,3,0),0)</f>
        <v>0</v>
      </c>
      <c r="O28" s="23" t="str">
        <f t="shared" si="8"/>
        <v/>
      </c>
      <c r="P28" t="str">
        <f>IF(L28&lt;=L$6,VLOOKUP(L28,申込一覧表!AF:AN,8,0),"")</f>
        <v/>
      </c>
      <c r="Q28" t="str">
        <f>IF(L28&lt;=L$6,VLOOKUP(L28,申込一覧表!AF:AK,5,0),"")</f>
        <v/>
      </c>
      <c r="R28">
        <f t="shared" si="9"/>
        <v>48</v>
      </c>
      <c r="S28">
        <f t="shared" si="10"/>
        <v>48</v>
      </c>
      <c r="T28">
        <f t="shared" si="11"/>
        <v>28</v>
      </c>
      <c r="U28">
        <f t="shared" si="12"/>
        <v>0</v>
      </c>
      <c r="V28" t="str">
        <f t="shared" si="19"/>
        <v/>
      </c>
      <c r="W28" t="str">
        <f t="shared" si="20"/>
        <v/>
      </c>
      <c r="X28" t="str">
        <f t="shared" si="21"/>
        <v/>
      </c>
      <c r="Y28" t="str">
        <f t="shared" si="22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 t="str">
        <f t="shared" si="36"/>
        <v/>
      </c>
      <c r="AH28">
        <v>22</v>
      </c>
      <c r="AI28">
        <v>8</v>
      </c>
      <c r="AJ28">
        <f t="shared" si="44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Q28">
        <f t="shared" si="37"/>
        <v>0</v>
      </c>
      <c r="AT28" t="str">
        <f t="shared" si="38"/>
        <v/>
      </c>
      <c r="AU28" t="str">
        <f t="shared" si="23"/>
        <v/>
      </c>
      <c r="AV28" t="str">
        <f t="shared" si="24"/>
        <v/>
      </c>
      <c r="AW28" t="str">
        <f t="shared" si="25"/>
        <v/>
      </c>
      <c r="AX28" s="4" t="str">
        <f t="shared" si="39"/>
        <v>999:99.99</v>
      </c>
      <c r="BA28">
        <f>COUNTA(E27:E28)</f>
        <v>0</v>
      </c>
      <c r="BB28">
        <f t="shared" si="40"/>
        <v>0</v>
      </c>
      <c r="BC28">
        <f t="shared" si="41"/>
        <v>0</v>
      </c>
      <c r="BD28" t="s">
        <v>263</v>
      </c>
    </row>
    <row r="29" spans="1:56" ht="14.25" hidden="1" customHeight="1">
      <c r="C29" s="93"/>
      <c r="D29" s="93"/>
      <c r="E29" s="28"/>
      <c r="F29" s="29"/>
      <c r="G29" s="29"/>
      <c r="H29" s="29"/>
      <c r="I29" s="29"/>
      <c r="J29" s="147"/>
      <c r="K29" s="29"/>
      <c r="L29">
        <v>23</v>
      </c>
      <c r="M29" t="str">
        <f>IF(L29&lt;=L$6,VLOOKUP(L29,申込一覧表!AF:AG,2,0),"")</f>
        <v/>
      </c>
      <c r="N29">
        <f>IF(L29&lt;=L$6,VLOOKUP(L29,申込一覧表!AF:AH,3,0),0)</f>
        <v>0</v>
      </c>
      <c r="O29" s="23" t="str">
        <f t="shared" si="8"/>
        <v/>
      </c>
      <c r="P29" t="str">
        <f>IF(L29&lt;=L$6,VLOOKUP(L29,申込一覧表!AF:AN,8,0),"")</f>
        <v/>
      </c>
      <c r="Q29" t="str">
        <f>IF(L29&lt;=L$6,VLOOKUP(L29,申込一覧表!AF:AK,5,0),"")</f>
        <v/>
      </c>
      <c r="R29">
        <f t="shared" si="9"/>
        <v>48</v>
      </c>
      <c r="S29">
        <f t="shared" si="10"/>
        <v>48</v>
      </c>
      <c r="T29">
        <f t="shared" si="11"/>
        <v>28</v>
      </c>
      <c r="U29">
        <f t="shared" si="12"/>
        <v>0</v>
      </c>
      <c r="V29" t="str">
        <f t="shared" si="19"/>
        <v/>
      </c>
      <c r="W29" t="str">
        <f t="shared" si="20"/>
        <v/>
      </c>
      <c r="X29" t="str">
        <f t="shared" si="21"/>
        <v/>
      </c>
      <c r="Y29" t="str">
        <f t="shared" si="22"/>
        <v/>
      </c>
      <c r="AH29">
        <v>23</v>
      </c>
      <c r="AI29">
        <v>8</v>
      </c>
      <c r="AJ29">
        <f t="shared" ref="AJ29:AQ29" si="45">SUM(AJ23:AJ28)</f>
        <v>0</v>
      </c>
      <c r="AK29">
        <f t="shared" si="45"/>
        <v>0</v>
      </c>
      <c r="AL29">
        <f t="shared" si="45"/>
        <v>0</v>
      </c>
      <c r="AM29">
        <f t="shared" si="45"/>
        <v>0</v>
      </c>
      <c r="AN29">
        <f t="shared" si="45"/>
        <v>0</v>
      </c>
      <c r="AO29">
        <f t="shared" si="45"/>
        <v>0</v>
      </c>
      <c r="AP29">
        <f t="shared" si="45"/>
        <v>0</v>
      </c>
      <c r="AQ29">
        <f t="shared" si="45"/>
        <v>0</v>
      </c>
      <c r="AR29">
        <f>MAX(AJ29:AQ29)</f>
        <v>0</v>
      </c>
      <c r="AS29">
        <f>SUM(AJ29:AQ29)</f>
        <v>0</v>
      </c>
      <c r="AT29" t="str">
        <f t="shared" si="38"/>
        <v/>
      </c>
      <c r="AU29" t="str">
        <f t="shared" si="23"/>
        <v/>
      </c>
      <c r="AV29" t="str">
        <f t="shared" si="24"/>
        <v/>
      </c>
      <c r="AW29" t="str">
        <f t="shared" si="25"/>
        <v/>
      </c>
      <c r="AX29" s="4"/>
      <c r="BB29">
        <f>SUM(BB23:BB28)</f>
        <v>0</v>
      </c>
      <c r="BC29">
        <f>COUNTIF(BC23:BC28,5)</f>
        <v>0</v>
      </c>
    </row>
    <row r="30" spans="1:56" s="14" customFormat="1" ht="14.25" hidden="1" customHeight="1">
      <c r="A30" s="30" t="s">
        <v>47</v>
      </c>
      <c r="B30" s="19"/>
      <c r="C30" s="19"/>
      <c r="D30" s="19"/>
      <c r="E30" s="19"/>
      <c r="F30" s="20" t="str">
        <f>IF(AR37&gt;1,"区分の重複があります!!","")</f>
        <v/>
      </c>
      <c r="G30" s="19"/>
      <c r="H30" s="19"/>
      <c r="I30" s="19"/>
      <c r="J30" s="148"/>
      <c r="L30">
        <v>24</v>
      </c>
      <c r="M30" t="str">
        <f>IF(L30&lt;=L$6,VLOOKUP(L30,申込一覧表!AF:AG,2,0),"")</f>
        <v/>
      </c>
      <c r="N30">
        <f>IF(L30&lt;=L$6,VLOOKUP(L30,申込一覧表!AF:AH,3,0),0)</f>
        <v>0</v>
      </c>
      <c r="O30" s="23" t="str">
        <f t="shared" si="8"/>
        <v/>
      </c>
      <c r="P30" t="str">
        <f>IF(L30&lt;=L$6,VLOOKUP(L30,申込一覧表!AF:AN,8,0),"")</f>
        <v/>
      </c>
      <c r="Q30" t="str">
        <f>IF(L30&lt;=L$6,VLOOKUP(L30,申込一覧表!AF:AK,5,0),"")</f>
        <v/>
      </c>
      <c r="R30">
        <f t="shared" si="9"/>
        <v>48</v>
      </c>
      <c r="S30">
        <f t="shared" si="10"/>
        <v>48</v>
      </c>
      <c r="T30">
        <f t="shared" si="11"/>
        <v>28</v>
      </c>
      <c r="U30">
        <f t="shared" si="12"/>
        <v>0</v>
      </c>
      <c r="V30" t="str">
        <f t="shared" si="19"/>
        <v/>
      </c>
      <c r="W30" t="str">
        <f t="shared" si="20"/>
        <v/>
      </c>
      <c r="X30" t="str">
        <f t="shared" si="21"/>
        <v/>
      </c>
      <c r="Y30" t="str">
        <f t="shared" si="22"/>
        <v/>
      </c>
      <c r="Z30"/>
      <c r="AA30"/>
      <c r="AB30"/>
      <c r="AC30"/>
      <c r="AD30"/>
      <c r="AE30"/>
      <c r="AF30"/>
      <c r="AG30"/>
      <c r="AH30">
        <v>24</v>
      </c>
      <c r="AI30">
        <v>8</v>
      </c>
      <c r="AT30"/>
      <c r="AU30" t="str">
        <f t="shared" si="23"/>
        <v/>
      </c>
      <c r="AV30" t="str">
        <f t="shared" si="24"/>
        <v/>
      </c>
      <c r="AW30" t="str">
        <f t="shared" si="25"/>
        <v/>
      </c>
      <c r="AX30" s="4"/>
      <c r="BB30">
        <f>BB29-BC29</f>
        <v>0</v>
      </c>
      <c r="BC30"/>
    </row>
    <row r="31" spans="1:56" ht="14.25" hidden="1" customHeight="1">
      <c r="A31" s="16">
        <v>1</v>
      </c>
      <c r="B31" s="21" t="str">
        <f>IF(E31="","",リレーオーダー用紙!$O$4)</f>
        <v/>
      </c>
      <c r="C31" s="122"/>
      <c r="D31" s="22" t="str">
        <f>IF(SUM(V31:Y31)=0,"",SUM(V31:Y31))</f>
        <v/>
      </c>
      <c r="E31" s="84"/>
      <c r="F31" s="85"/>
      <c r="G31" s="85"/>
      <c r="H31" s="85"/>
      <c r="I31" s="85"/>
      <c r="J31" s="150"/>
      <c r="K31" s="41" t="str">
        <f>IF(COUNTIF(AD31:AG31,"&gt;1")&gt;0,"泳者重複!!","")</f>
        <v/>
      </c>
      <c r="L31">
        <v>25</v>
      </c>
      <c r="M31" t="str">
        <f>IF(L31&lt;=L$6,VLOOKUP(L31,申込一覧表!AF:AG,2,0),"")</f>
        <v/>
      </c>
      <c r="N31">
        <f>IF(L31&lt;=L$6,VLOOKUP(L31,申込一覧表!AF:AH,3,0),0)</f>
        <v>0</v>
      </c>
      <c r="O31" s="23" t="str">
        <f t="shared" si="8"/>
        <v/>
      </c>
      <c r="P31" t="str">
        <f>IF(L31&lt;=L$6,VLOOKUP(L31,申込一覧表!AF:AN,8,0),"")</f>
        <v/>
      </c>
      <c r="Q31" t="str">
        <f>IF(L31&lt;=L$6,VLOOKUP(L31,申込一覧表!AF:AK,5,0),"")</f>
        <v/>
      </c>
      <c r="R31">
        <f t="shared" si="9"/>
        <v>48</v>
      </c>
      <c r="S31">
        <f t="shared" si="10"/>
        <v>48</v>
      </c>
      <c r="T31">
        <f t="shared" si="11"/>
        <v>28</v>
      </c>
      <c r="U31">
        <f t="shared" si="12"/>
        <v>0</v>
      </c>
      <c r="V31" t="str">
        <f t="shared" si="19"/>
        <v/>
      </c>
      <c r="W31" t="str">
        <f t="shared" si="20"/>
        <v/>
      </c>
      <c r="X31" t="str">
        <f t="shared" si="21"/>
        <v/>
      </c>
      <c r="Y31" t="str">
        <f t="shared" si="22"/>
        <v/>
      </c>
      <c r="AD31" t="str">
        <f t="shared" ref="AD31:AG36" si="46">IF(F31="","",VLOOKUP(F31,$O$7:$U$83,5,0))</f>
        <v/>
      </c>
      <c r="AE31" t="str">
        <f t="shared" si="46"/>
        <v/>
      </c>
      <c r="AF31" t="str">
        <f t="shared" si="46"/>
        <v/>
      </c>
      <c r="AG31" t="str">
        <f t="shared" si="46"/>
        <v/>
      </c>
      <c r="AH31">
        <v>25</v>
      </c>
      <c r="AI31">
        <v>8</v>
      </c>
      <c r="AJ31">
        <f>IF(AJ$6=$AI31,1,0)</f>
        <v>0</v>
      </c>
      <c r="AK31">
        <f t="shared" ref="AK31:AQ36" si="47">IF(AK$6=$AI31,1,0)</f>
        <v>0</v>
      </c>
      <c r="AL31">
        <f t="shared" si="47"/>
        <v>0</v>
      </c>
      <c r="AM31">
        <f t="shared" si="47"/>
        <v>0</v>
      </c>
      <c r="AN31">
        <f t="shared" si="47"/>
        <v>0</v>
      </c>
      <c r="AO31">
        <f t="shared" si="47"/>
        <v>0</v>
      </c>
      <c r="AP31">
        <f t="shared" si="47"/>
        <v>0</v>
      </c>
      <c r="AQ31">
        <f t="shared" si="47"/>
        <v>0</v>
      </c>
      <c r="AT31" t="str">
        <f t="shared" ref="AT31:AT54" si="48">IF(F31="","",VLOOKUP(F31,$O$7:$AH$82,20,0))</f>
        <v/>
      </c>
      <c r="AU31" t="str">
        <f t="shared" si="23"/>
        <v/>
      </c>
      <c r="AV31" t="str">
        <f t="shared" si="24"/>
        <v/>
      </c>
      <c r="AW31" t="str">
        <f t="shared" si="25"/>
        <v/>
      </c>
      <c r="AX31" s="4" t="str">
        <f t="shared" ref="AX31:AX36" si="49">IF(E31="","999:99.99"," "&amp;LEFT(RIGHT("        "&amp;TEXT(E31,"0.00"),7),2)&amp;":"&amp;RIGHT(TEXT(E31,"0.00"),5))</f>
        <v>999:99.99</v>
      </c>
      <c r="BB31">
        <f t="shared" ref="BB31:BB36" si="50">IF(B31="",0,1)</f>
        <v>0</v>
      </c>
      <c r="BC31">
        <f t="shared" ref="BC31:BC36" si="51">IF(J31="オープン",5,0)</f>
        <v>0</v>
      </c>
    </row>
    <row r="32" spans="1:56" ht="14.25" hidden="1" customHeight="1">
      <c r="A32" s="16">
        <v>2</v>
      </c>
      <c r="B32" s="21" t="str">
        <f>IF(E32="","",リレーオーダー用紙!$O$4)</f>
        <v/>
      </c>
      <c r="C32" s="122"/>
      <c r="D32" s="22" t="str">
        <f t="shared" ref="D32:D36" si="52">IF(SUM(V32:Y32)=0,"",SUM(V32:Y32))</f>
        <v/>
      </c>
      <c r="E32" s="84"/>
      <c r="F32" s="85"/>
      <c r="G32" s="85"/>
      <c r="H32" s="85"/>
      <c r="I32" s="85"/>
      <c r="J32" s="150"/>
      <c r="K32" s="41" t="str">
        <f t="shared" ref="K32:K36" si="53">IF(COUNTIF(AD32:AG32,"&gt;1")&gt;0,"泳者重複!!","")</f>
        <v/>
      </c>
      <c r="L32">
        <v>26</v>
      </c>
      <c r="M32" t="str">
        <f>IF(L32&lt;=L$6,VLOOKUP(L32,申込一覧表!AF:AG,2,0),"")</f>
        <v/>
      </c>
      <c r="N32">
        <f>IF(L32&lt;=L$6,VLOOKUP(L32,申込一覧表!AF:AH,3,0),0)</f>
        <v>0</v>
      </c>
      <c r="O32" s="23" t="str">
        <f t="shared" si="8"/>
        <v/>
      </c>
      <c r="P32" t="str">
        <f>IF(L32&lt;=L$6,VLOOKUP(L32,申込一覧表!AF:AN,8,0),"")</f>
        <v/>
      </c>
      <c r="Q32" t="str">
        <f>IF(L32&lt;=L$6,VLOOKUP(L32,申込一覧表!AF:AK,5,0),"")</f>
        <v/>
      </c>
      <c r="R32">
        <f t="shared" si="9"/>
        <v>48</v>
      </c>
      <c r="S32">
        <f t="shared" si="10"/>
        <v>48</v>
      </c>
      <c r="T32">
        <f t="shared" si="11"/>
        <v>28</v>
      </c>
      <c r="U32">
        <f t="shared" si="12"/>
        <v>0</v>
      </c>
      <c r="V32" t="str">
        <f t="shared" si="19"/>
        <v/>
      </c>
      <c r="W32" t="str">
        <f t="shared" si="20"/>
        <v/>
      </c>
      <c r="X32" t="str">
        <f t="shared" si="21"/>
        <v/>
      </c>
      <c r="Y32" t="str">
        <f t="shared" si="22"/>
        <v/>
      </c>
      <c r="AD32" t="str">
        <f t="shared" si="46"/>
        <v/>
      </c>
      <c r="AE32" t="str">
        <f t="shared" si="46"/>
        <v/>
      </c>
      <c r="AF32" t="str">
        <f t="shared" si="46"/>
        <v/>
      </c>
      <c r="AG32" t="str">
        <f t="shared" si="46"/>
        <v/>
      </c>
      <c r="AH32">
        <v>26</v>
      </c>
      <c r="AI32">
        <v>8</v>
      </c>
      <c r="AJ32">
        <f t="shared" ref="AJ32:AJ36" si="54">IF(AJ$6=$AI32,1,0)</f>
        <v>0</v>
      </c>
      <c r="AK32">
        <f t="shared" si="47"/>
        <v>0</v>
      </c>
      <c r="AL32">
        <f t="shared" si="47"/>
        <v>0</v>
      </c>
      <c r="AM32">
        <f t="shared" si="47"/>
        <v>0</v>
      </c>
      <c r="AN32">
        <f t="shared" si="47"/>
        <v>0</v>
      </c>
      <c r="AO32">
        <f t="shared" si="47"/>
        <v>0</v>
      </c>
      <c r="AP32">
        <f t="shared" si="47"/>
        <v>0</v>
      </c>
      <c r="AQ32">
        <f t="shared" si="47"/>
        <v>0</v>
      </c>
      <c r="AT32" t="str">
        <f t="shared" si="48"/>
        <v/>
      </c>
      <c r="AU32" t="str">
        <f t="shared" si="23"/>
        <v/>
      </c>
      <c r="AV32" t="str">
        <f t="shared" si="24"/>
        <v/>
      </c>
      <c r="AW32" t="str">
        <f t="shared" si="25"/>
        <v/>
      </c>
      <c r="AX32" s="4" t="str">
        <f t="shared" si="49"/>
        <v>999:99.99</v>
      </c>
      <c r="BB32">
        <f t="shared" si="50"/>
        <v>0</v>
      </c>
      <c r="BC32">
        <f t="shared" si="51"/>
        <v>0</v>
      </c>
      <c r="BD32" t="s">
        <v>259</v>
      </c>
    </row>
    <row r="33" spans="1:56" ht="14.25" hidden="1" customHeight="1">
      <c r="A33" s="16">
        <v>3</v>
      </c>
      <c r="B33" s="21" t="str">
        <f>IF(E33="","",リレーオーダー用紙!$O$4)</f>
        <v/>
      </c>
      <c r="C33" s="122"/>
      <c r="D33" s="22" t="str">
        <f t="shared" si="52"/>
        <v/>
      </c>
      <c r="E33" s="84"/>
      <c r="F33" s="85"/>
      <c r="G33" s="85"/>
      <c r="H33" s="85"/>
      <c r="I33" s="85"/>
      <c r="J33" s="150"/>
      <c r="K33" s="41" t="str">
        <f t="shared" si="53"/>
        <v/>
      </c>
      <c r="L33">
        <v>27</v>
      </c>
      <c r="M33" t="str">
        <f>IF(L33&lt;=L$6,VLOOKUP(L33,申込一覧表!AF:AG,2,0),"")</f>
        <v/>
      </c>
      <c r="N33">
        <f>IF(L33&lt;=L$6,VLOOKUP(L33,申込一覧表!AF:AH,3,0),0)</f>
        <v>0</v>
      </c>
      <c r="O33" s="23" t="str">
        <f t="shared" si="8"/>
        <v/>
      </c>
      <c r="P33" t="str">
        <f>IF(L33&lt;=L$6,VLOOKUP(L33,申込一覧表!AF:AN,8,0),"")</f>
        <v/>
      </c>
      <c r="Q33" t="str">
        <f>IF(L33&lt;=L$6,VLOOKUP(L33,申込一覧表!AF:AK,5,0),"")</f>
        <v/>
      </c>
      <c r="R33">
        <f t="shared" si="9"/>
        <v>48</v>
      </c>
      <c r="S33">
        <f t="shared" si="10"/>
        <v>48</v>
      </c>
      <c r="T33">
        <f t="shared" si="11"/>
        <v>28</v>
      </c>
      <c r="U33">
        <f t="shared" si="12"/>
        <v>0</v>
      </c>
      <c r="V33" t="str">
        <f t="shared" si="19"/>
        <v/>
      </c>
      <c r="W33" t="str">
        <f t="shared" si="20"/>
        <v/>
      </c>
      <c r="X33" t="str">
        <f t="shared" si="21"/>
        <v/>
      </c>
      <c r="Y33" t="str">
        <f t="shared" si="22"/>
        <v/>
      </c>
      <c r="AD33" t="str">
        <f t="shared" si="46"/>
        <v/>
      </c>
      <c r="AE33" t="str">
        <f t="shared" si="46"/>
        <v/>
      </c>
      <c r="AF33" t="str">
        <f t="shared" si="46"/>
        <v/>
      </c>
      <c r="AG33" t="str">
        <f t="shared" si="46"/>
        <v/>
      </c>
      <c r="AH33">
        <v>27</v>
      </c>
      <c r="AI33">
        <v>8</v>
      </c>
      <c r="AJ33">
        <f t="shared" si="54"/>
        <v>0</v>
      </c>
      <c r="AK33">
        <f t="shared" si="47"/>
        <v>0</v>
      </c>
      <c r="AL33">
        <f t="shared" si="47"/>
        <v>0</v>
      </c>
      <c r="AM33">
        <f t="shared" si="47"/>
        <v>0</v>
      </c>
      <c r="AN33">
        <f t="shared" si="47"/>
        <v>0</v>
      </c>
      <c r="AO33">
        <f t="shared" si="47"/>
        <v>0</v>
      </c>
      <c r="AP33">
        <f t="shared" si="47"/>
        <v>0</v>
      </c>
      <c r="AQ33">
        <f t="shared" si="47"/>
        <v>0</v>
      </c>
      <c r="AT33" t="str">
        <f t="shared" si="48"/>
        <v/>
      </c>
      <c r="AU33" t="str">
        <f t="shared" si="23"/>
        <v/>
      </c>
      <c r="AV33" t="str">
        <f t="shared" si="24"/>
        <v/>
      </c>
      <c r="AW33" t="str">
        <f t="shared" si="25"/>
        <v/>
      </c>
      <c r="AX33" s="4" t="str">
        <f t="shared" si="49"/>
        <v>999:99.99</v>
      </c>
      <c r="BB33">
        <f t="shared" si="50"/>
        <v>0</v>
      </c>
      <c r="BC33">
        <f t="shared" si="51"/>
        <v>0</v>
      </c>
      <c r="BD33" t="s">
        <v>260</v>
      </c>
    </row>
    <row r="34" spans="1:56" ht="14.25" hidden="1" customHeight="1">
      <c r="A34" s="16">
        <v>4</v>
      </c>
      <c r="B34" s="21" t="str">
        <f>IF(E34="","",リレーオーダー用紙!$O$4)</f>
        <v/>
      </c>
      <c r="C34" s="122"/>
      <c r="D34" s="22" t="str">
        <f t="shared" si="52"/>
        <v/>
      </c>
      <c r="E34" s="84"/>
      <c r="F34" s="85"/>
      <c r="G34" s="85"/>
      <c r="H34" s="85"/>
      <c r="I34" s="85"/>
      <c r="J34" s="150"/>
      <c r="K34" s="41" t="str">
        <f t="shared" si="53"/>
        <v/>
      </c>
      <c r="L34">
        <v>28</v>
      </c>
      <c r="M34" t="str">
        <f>IF(L34&lt;=L$6,VLOOKUP(L34,申込一覧表!AF:AG,2,0),"")</f>
        <v/>
      </c>
      <c r="N34">
        <f>IF(L34&lt;=L$6,VLOOKUP(L34,申込一覧表!AF:AH,3,0),0)</f>
        <v>0</v>
      </c>
      <c r="O34" s="23" t="str">
        <f t="shared" si="8"/>
        <v/>
      </c>
      <c r="P34" t="str">
        <f>IF(L34&lt;=L$6,VLOOKUP(L34,申込一覧表!AF:AN,8,0),"")</f>
        <v/>
      </c>
      <c r="Q34" t="str">
        <f>IF(L34&lt;=L$6,VLOOKUP(L34,申込一覧表!AF:AK,5,0),"")</f>
        <v/>
      </c>
      <c r="R34">
        <f t="shared" si="9"/>
        <v>48</v>
      </c>
      <c r="S34">
        <f t="shared" si="10"/>
        <v>48</v>
      </c>
      <c r="T34">
        <f t="shared" si="11"/>
        <v>28</v>
      </c>
      <c r="U34">
        <f t="shared" si="12"/>
        <v>0</v>
      </c>
      <c r="V34" t="str">
        <f t="shared" si="19"/>
        <v/>
      </c>
      <c r="W34" t="str">
        <f t="shared" si="20"/>
        <v/>
      </c>
      <c r="X34" t="str">
        <f t="shared" si="21"/>
        <v/>
      </c>
      <c r="Y34" t="str">
        <f t="shared" si="22"/>
        <v/>
      </c>
      <c r="AD34" t="str">
        <f t="shared" si="46"/>
        <v/>
      </c>
      <c r="AE34" t="str">
        <f t="shared" si="46"/>
        <v/>
      </c>
      <c r="AF34" t="str">
        <f t="shared" si="46"/>
        <v/>
      </c>
      <c r="AG34" t="str">
        <f t="shared" si="46"/>
        <v/>
      </c>
      <c r="AH34">
        <v>28</v>
      </c>
      <c r="AI34">
        <v>8</v>
      </c>
      <c r="AJ34">
        <f t="shared" si="54"/>
        <v>0</v>
      </c>
      <c r="AK34">
        <f t="shared" si="47"/>
        <v>0</v>
      </c>
      <c r="AL34">
        <f t="shared" si="47"/>
        <v>0</v>
      </c>
      <c r="AM34">
        <f t="shared" si="47"/>
        <v>0</v>
      </c>
      <c r="AN34">
        <f t="shared" si="47"/>
        <v>0</v>
      </c>
      <c r="AO34">
        <f t="shared" si="47"/>
        <v>0</v>
      </c>
      <c r="AP34">
        <f t="shared" si="47"/>
        <v>0</v>
      </c>
      <c r="AQ34">
        <f t="shared" si="47"/>
        <v>0</v>
      </c>
      <c r="AT34" t="str">
        <f t="shared" si="48"/>
        <v/>
      </c>
      <c r="AU34" t="str">
        <f t="shared" si="23"/>
        <v/>
      </c>
      <c r="AV34" t="str">
        <f t="shared" si="24"/>
        <v/>
      </c>
      <c r="AW34" t="str">
        <f t="shared" si="25"/>
        <v/>
      </c>
      <c r="AX34" s="4" t="str">
        <f t="shared" si="49"/>
        <v>999:99.99</v>
      </c>
      <c r="BA34">
        <f>COUNTA(E31:E34)</f>
        <v>0</v>
      </c>
      <c r="BB34">
        <f t="shared" si="50"/>
        <v>0</v>
      </c>
      <c r="BC34">
        <f t="shared" si="51"/>
        <v>0</v>
      </c>
      <c r="BD34" t="s">
        <v>261</v>
      </c>
    </row>
    <row r="35" spans="1:56" ht="14.25" hidden="1" customHeight="1">
      <c r="A35" s="16">
        <v>5</v>
      </c>
      <c r="B35" s="21" t="str">
        <f>IF(E35="","",リレーオーダー用紙!$O$4)</f>
        <v/>
      </c>
      <c r="C35" s="122"/>
      <c r="D35" s="22" t="str">
        <f t="shared" si="52"/>
        <v/>
      </c>
      <c r="E35" s="84"/>
      <c r="F35" s="85"/>
      <c r="G35" s="85"/>
      <c r="H35" s="85"/>
      <c r="I35" s="85"/>
      <c r="J35" s="150"/>
      <c r="K35" s="41" t="str">
        <f t="shared" si="53"/>
        <v/>
      </c>
      <c r="L35">
        <v>29</v>
      </c>
      <c r="M35" t="str">
        <f>IF(L35&lt;=L$6,VLOOKUP(L35,申込一覧表!AF:AG,2,0),"")</f>
        <v/>
      </c>
      <c r="N35">
        <f>IF(L35&lt;=L$6,VLOOKUP(L35,申込一覧表!AF:AH,3,0),0)</f>
        <v>0</v>
      </c>
      <c r="O35" s="23" t="str">
        <f t="shared" si="8"/>
        <v/>
      </c>
      <c r="P35" t="str">
        <f>IF(L35&lt;=L$6,VLOOKUP(L35,申込一覧表!AF:AN,8,0),"")</f>
        <v/>
      </c>
      <c r="Q35" t="str">
        <f>IF(L35&lt;=L$6,VLOOKUP(L35,申込一覧表!AF:AK,5,0),"")</f>
        <v/>
      </c>
      <c r="R35">
        <f t="shared" si="9"/>
        <v>48</v>
      </c>
      <c r="S35">
        <f t="shared" si="10"/>
        <v>48</v>
      </c>
      <c r="T35">
        <f t="shared" si="11"/>
        <v>28</v>
      </c>
      <c r="U35">
        <f t="shared" si="12"/>
        <v>0</v>
      </c>
      <c r="V35" t="str">
        <f t="shared" si="19"/>
        <v/>
      </c>
      <c r="W35" t="str">
        <f t="shared" si="20"/>
        <v/>
      </c>
      <c r="X35" t="str">
        <f t="shared" si="21"/>
        <v/>
      </c>
      <c r="Y35" t="str">
        <f t="shared" si="22"/>
        <v/>
      </c>
      <c r="AD35" t="str">
        <f t="shared" si="46"/>
        <v/>
      </c>
      <c r="AE35" t="str">
        <f t="shared" si="46"/>
        <v/>
      </c>
      <c r="AF35" t="str">
        <f t="shared" si="46"/>
        <v/>
      </c>
      <c r="AG35" t="str">
        <f t="shared" si="46"/>
        <v/>
      </c>
      <c r="AH35">
        <v>29</v>
      </c>
      <c r="AI35">
        <v>8</v>
      </c>
      <c r="AJ35">
        <f t="shared" si="54"/>
        <v>0</v>
      </c>
      <c r="AK35">
        <f t="shared" si="47"/>
        <v>0</v>
      </c>
      <c r="AL35">
        <f t="shared" si="47"/>
        <v>0</v>
      </c>
      <c r="AM35">
        <f t="shared" si="47"/>
        <v>0</v>
      </c>
      <c r="AN35">
        <f t="shared" si="47"/>
        <v>0</v>
      </c>
      <c r="AO35">
        <f t="shared" si="47"/>
        <v>0</v>
      </c>
      <c r="AP35">
        <f t="shared" si="47"/>
        <v>0</v>
      </c>
      <c r="AQ35">
        <f t="shared" si="47"/>
        <v>0</v>
      </c>
      <c r="AT35" t="str">
        <f t="shared" si="48"/>
        <v/>
      </c>
      <c r="AU35" t="str">
        <f t="shared" si="23"/>
        <v/>
      </c>
      <c r="AV35" t="str">
        <f t="shared" si="24"/>
        <v/>
      </c>
      <c r="AW35" t="str">
        <f t="shared" si="25"/>
        <v/>
      </c>
      <c r="AX35" s="4" t="str">
        <f t="shared" si="49"/>
        <v>999:99.99</v>
      </c>
      <c r="BB35">
        <f t="shared" si="50"/>
        <v>0</v>
      </c>
      <c r="BC35">
        <f t="shared" si="51"/>
        <v>0</v>
      </c>
      <c r="BD35" t="s">
        <v>262</v>
      </c>
    </row>
    <row r="36" spans="1:56" ht="14.25" hidden="1" customHeight="1">
      <c r="A36" s="16">
        <v>6</v>
      </c>
      <c r="B36" s="21" t="str">
        <f>IF(E36="","",リレーオーダー用紙!$O$4)</f>
        <v/>
      </c>
      <c r="C36" s="122"/>
      <c r="D36" s="22" t="str">
        <f t="shared" si="52"/>
        <v/>
      </c>
      <c r="E36" s="84"/>
      <c r="F36" s="85"/>
      <c r="G36" s="85"/>
      <c r="H36" s="85"/>
      <c r="I36" s="85"/>
      <c r="J36" s="150"/>
      <c r="K36" s="41" t="str">
        <f t="shared" si="53"/>
        <v/>
      </c>
      <c r="L36">
        <v>30</v>
      </c>
      <c r="M36" t="str">
        <f>IF(L36&lt;=L$6,VLOOKUP(L36,申込一覧表!AF:AG,2,0),"")</f>
        <v/>
      </c>
      <c r="N36">
        <f>IF(L36&lt;=L$6,VLOOKUP(L36,申込一覧表!AF:AH,3,0),0)</f>
        <v>0</v>
      </c>
      <c r="O36" s="23" t="str">
        <f t="shared" si="8"/>
        <v/>
      </c>
      <c r="P36" t="str">
        <f>IF(L36&lt;=L$6,VLOOKUP(L36,申込一覧表!AF:AN,8,0),"")</f>
        <v/>
      </c>
      <c r="Q36" t="str">
        <f>IF(L36&lt;=L$6,VLOOKUP(L36,申込一覧表!AF:AK,5,0),"")</f>
        <v/>
      </c>
      <c r="R36">
        <f t="shared" si="9"/>
        <v>48</v>
      </c>
      <c r="S36">
        <f t="shared" si="10"/>
        <v>48</v>
      </c>
      <c r="T36">
        <f t="shared" si="11"/>
        <v>28</v>
      </c>
      <c r="U36">
        <f t="shared" si="12"/>
        <v>0</v>
      </c>
      <c r="V36" t="str">
        <f t="shared" si="19"/>
        <v/>
      </c>
      <c r="W36" t="str">
        <f t="shared" si="20"/>
        <v/>
      </c>
      <c r="X36" t="str">
        <f t="shared" si="21"/>
        <v/>
      </c>
      <c r="Y36" t="str">
        <f t="shared" si="22"/>
        <v/>
      </c>
      <c r="AD36" t="str">
        <f t="shared" si="46"/>
        <v/>
      </c>
      <c r="AE36" t="str">
        <f t="shared" si="46"/>
        <v/>
      </c>
      <c r="AF36" t="str">
        <f t="shared" si="46"/>
        <v/>
      </c>
      <c r="AG36" t="str">
        <f t="shared" si="46"/>
        <v/>
      </c>
      <c r="AH36">
        <v>30</v>
      </c>
      <c r="AI36">
        <v>8</v>
      </c>
      <c r="AJ36">
        <f t="shared" si="54"/>
        <v>0</v>
      </c>
      <c r="AK36">
        <f t="shared" si="47"/>
        <v>0</v>
      </c>
      <c r="AL36">
        <f t="shared" si="47"/>
        <v>0</v>
      </c>
      <c r="AM36">
        <f t="shared" si="47"/>
        <v>0</v>
      </c>
      <c r="AN36">
        <f t="shared" si="47"/>
        <v>0</v>
      </c>
      <c r="AO36">
        <f t="shared" si="47"/>
        <v>0</v>
      </c>
      <c r="AP36">
        <f t="shared" si="47"/>
        <v>0</v>
      </c>
      <c r="AQ36">
        <f t="shared" si="47"/>
        <v>0</v>
      </c>
      <c r="AT36" t="str">
        <f t="shared" si="48"/>
        <v/>
      </c>
      <c r="AU36" t="str">
        <f t="shared" si="23"/>
        <v/>
      </c>
      <c r="AV36" t="str">
        <f t="shared" si="24"/>
        <v/>
      </c>
      <c r="AW36" t="str">
        <f t="shared" si="25"/>
        <v/>
      </c>
      <c r="AX36" s="4" t="str">
        <f t="shared" si="49"/>
        <v>999:99.99</v>
      </c>
      <c r="BA36">
        <f>COUNTA(E35:E36)</f>
        <v>0</v>
      </c>
      <c r="BB36">
        <f t="shared" si="50"/>
        <v>0</v>
      </c>
      <c r="BC36">
        <f t="shared" si="51"/>
        <v>0</v>
      </c>
      <c r="BD36" t="s">
        <v>263</v>
      </c>
    </row>
    <row r="37" spans="1:56" ht="14.25" hidden="1" customHeight="1">
      <c r="C37" s="93"/>
      <c r="D37" s="93"/>
      <c r="E37" s="28"/>
      <c r="F37" s="29"/>
      <c r="G37" s="29"/>
      <c r="H37" s="29"/>
      <c r="I37" s="29"/>
      <c r="J37" s="29"/>
      <c r="K37" s="29"/>
      <c r="L37">
        <v>31</v>
      </c>
      <c r="M37" t="str">
        <f>IF(L37&lt;=L$6,VLOOKUP(L37,申込一覧表!AF:AG,2,0),"")</f>
        <v/>
      </c>
      <c r="N37">
        <f>IF(L37&lt;=L$6,VLOOKUP(L37,申込一覧表!AF:AH,3,0),0)</f>
        <v>0</v>
      </c>
      <c r="O37" s="23" t="str">
        <f t="shared" si="8"/>
        <v/>
      </c>
      <c r="P37" t="str">
        <f>IF(L37&lt;=L$6,VLOOKUP(L37,申込一覧表!AF:AN,8,0),"")</f>
        <v/>
      </c>
      <c r="Q37" t="str">
        <f>IF(L37&lt;=L$6,VLOOKUP(L37,申込一覧表!AF:AK,5,0),"")</f>
        <v/>
      </c>
      <c r="R37">
        <f t="shared" si="9"/>
        <v>48</v>
      </c>
      <c r="S37">
        <f t="shared" si="10"/>
        <v>48</v>
      </c>
      <c r="T37">
        <f t="shared" si="11"/>
        <v>28</v>
      </c>
      <c r="U37">
        <f t="shared" si="12"/>
        <v>0</v>
      </c>
      <c r="V37" t="str">
        <f t="shared" si="19"/>
        <v/>
      </c>
      <c r="W37" t="str">
        <f t="shared" si="20"/>
        <v/>
      </c>
      <c r="X37" t="str">
        <f t="shared" si="21"/>
        <v/>
      </c>
      <c r="Y37" t="str">
        <f t="shared" si="22"/>
        <v/>
      </c>
      <c r="AH37">
        <v>31</v>
      </c>
      <c r="AI37">
        <v>8</v>
      </c>
      <c r="AJ37">
        <f t="shared" ref="AJ37:AQ37" si="55">SUM(AJ31:AJ36)</f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Q37">
        <f t="shared" si="55"/>
        <v>0</v>
      </c>
      <c r="AR37">
        <f>MAX(AJ37:AQ37)</f>
        <v>0</v>
      </c>
      <c r="AS37">
        <f>SUM(AJ37:AQ37)</f>
        <v>0</v>
      </c>
      <c r="AT37" t="str">
        <f t="shared" si="48"/>
        <v/>
      </c>
      <c r="AU37" t="str">
        <f t="shared" si="23"/>
        <v/>
      </c>
      <c r="AV37" t="str">
        <f t="shared" si="24"/>
        <v/>
      </c>
      <c r="AW37" t="str">
        <f t="shared" si="25"/>
        <v/>
      </c>
      <c r="AX37" s="4"/>
      <c r="BB37">
        <f>SUM(BB31:BB36)</f>
        <v>0</v>
      </c>
      <c r="BC37">
        <f>COUNTIF(BC31:BC36,5)</f>
        <v>0</v>
      </c>
    </row>
    <row r="38" spans="1:56" s="14" customFormat="1" ht="14.25" hidden="1" customHeight="1">
      <c r="A38" s="30" t="s">
        <v>48</v>
      </c>
      <c r="B38" s="19"/>
      <c r="C38" s="19"/>
      <c r="D38" s="19"/>
      <c r="E38" s="19"/>
      <c r="F38" s="20" t="str">
        <f>IF(AR46&gt;1,"区分の重複があります!!","")</f>
        <v/>
      </c>
      <c r="G38" s="19"/>
      <c r="H38" s="19"/>
      <c r="I38" s="19"/>
      <c r="L38">
        <v>32</v>
      </c>
      <c r="M38" t="str">
        <f>IF(L38&lt;=L$6,VLOOKUP(L38,申込一覧表!AF:AG,2,0),"")</f>
        <v/>
      </c>
      <c r="N38">
        <f>IF(L38&lt;=L$6,VLOOKUP(L38,申込一覧表!AF:AH,3,0),0)</f>
        <v>0</v>
      </c>
      <c r="O38" s="23" t="str">
        <f t="shared" si="8"/>
        <v/>
      </c>
      <c r="P38" t="str">
        <f>IF(L38&lt;=L$6,VLOOKUP(L38,申込一覧表!AF:AN,8,0),"")</f>
        <v/>
      </c>
      <c r="Q38" t="str">
        <f>IF(L38&lt;=L$6,VLOOKUP(L38,申込一覧表!AF:AK,5,0),"")</f>
        <v/>
      </c>
      <c r="R38">
        <f t="shared" ref="R38:R101" si="56">COUNTIF($F$7:$I$12,O38)+COUNTIF($F$23:$I$28,O38)</f>
        <v>48</v>
      </c>
      <c r="S38">
        <f t="shared" ref="S38:S101" si="57">COUNTIF($F$15:$I$20,O38)+COUNTIF($F$31:$I$36,O38)</f>
        <v>48</v>
      </c>
      <c r="T38">
        <f t="shared" ref="T38:T101" si="58">COUNTIF($F$39:$I$45,O38)</f>
        <v>28</v>
      </c>
      <c r="U38">
        <f t="shared" si="12"/>
        <v>0</v>
      </c>
      <c r="V38" t="str">
        <f t="shared" ref="V38:V101" si="59">IF(F38="","",VLOOKUP(F38,$O$7:$P$124,2,0))</f>
        <v/>
      </c>
      <c r="W38" t="str">
        <f t="shared" ref="W38:W101" si="60">IF(G38="","",VLOOKUP(G38,$O$7:$P$124,2,0))</f>
        <v/>
      </c>
      <c r="X38" t="str">
        <f t="shared" ref="X38:X101" si="61">IF(H38="","",VLOOKUP(H38,$O$7:$P$124,2,0))</f>
        <v/>
      </c>
      <c r="Y38" t="str">
        <f t="shared" ref="Y38:Y101" si="62">IF(I38="","",VLOOKUP(I38,$O$7:$P$124,2,0))</f>
        <v/>
      </c>
      <c r="Z38"/>
      <c r="AA38"/>
      <c r="AB38"/>
      <c r="AC38"/>
      <c r="AD38"/>
      <c r="AE38"/>
      <c r="AF38"/>
      <c r="AG38"/>
      <c r="AH38">
        <v>32</v>
      </c>
      <c r="AI38">
        <v>8</v>
      </c>
      <c r="AJ38">
        <f t="shared" ref="AJ38:AQ38" si="63">SUM(AJ32:AJ37)</f>
        <v>0</v>
      </c>
      <c r="AK38">
        <f t="shared" si="63"/>
        <v>0</v>
      </c>
      <c r="AL38">
        <f t="shared" si="63"/>
        <v>0</v>
      </c>
      <c r="AM38">
        <f t="shared" si="63"/>
        <v>0</v>
      </c>
      <c r="AN38">
        <f t="shared" si="63"/>
        <v>0</v>
      </c>
      <c r="AO38">
        <f t="shared" si="63"/>
        <v>0</v>
      </c>
      <c r="AP38">
        <f t="shared" si="63"/>
        <v>0</v>
      </c>
      <c r="AQ38">
        <f t="shared" si="63"/>
        <v>0</v>
      </c>
      <c r="AT38" t="str">
        <f t="shared" si="48"/>
        <v/>
      </c>
      <c r="AU38" t="str">
        <f t="shared" si="23"/>
        <v/>
      </c>
      <c r="AV38" t="str">
        <f t="shared" si="24"/>
        <v/>
      </c>
      <c r="AW38" t="str">
        <f t="shared" si="25"/>
        <v/>
      </c>
      <c r="AX38" s="4"/>
      <c r="BB38">
        <f>BB37-BC37</f>
        <v>0</v>
      </c>
    </row>
    <row r="39" spans="1:56" ht="14.25" hidden="1" customHeight="1">
      <c r="A39" s="16" t="str">
        <f>IF(F39="","",1)</f>
        <v/>
      </c>
      <c r="B39" s="21" t="str">
        <f>IF(E39="","",リレーオーダー用紙!$O$4)</f>
        <v/>
      </c>
      <c r="C39" s="123"/>
      <c r="D39" s="22"/>
      <c r="E39" s="86"/>
      <c r="F39" s="87"/>
      <c r="G39" s="87"/>
      <c r="H39" s="87"/>
      <c r="I39" s="87"/>
      <c r="J39" s="146"/>
      <c r="K39" s="41" t="str">
        <f t="shared" ref="K39:K45" si="64">IF(F39="","",IF(SUM(Z39:AC39)&lt;&gt;10,"男女比確認!!",IF(COUNTIF(AD39:AG39,"&gt;1")&gt;0,"泳者重複!!","")))</f>
        <v/>
      </c>
      <c r="L39">
        <v>33</v>
      </c>
      <c r="M39" t="str">
        <f>IF(L39&lt;=L$6,VLOOKUP(L39,申込一覧表!AF:AG,2,0),"")</f>
        <v/>
      </c>
      <c r="N39">
        <f>IF(L39&lt;=L$6,VLOOKUP(L39,申込一覧表!AF:AH,3,0),0)</f>
        <v>0</v>
      </c>
      <c r="O39" s="23" t="str">
        <f t="shared" si="8"/>
        <v/>
      </c>
      <c r="P39" t="str">
        <f>IF(L39&lt;=L$6,VLOOKUP(L39,申込一覧表!AF:AN,8,0),"")</f>
        <v/>
      </c>
      <c r="Q39" t="str">
        <f>IF(L39&lt;=L$6,VLOOKUP(L39,申込一覧表!AF:AK,5,0),"")</f>
        <v/>
      </c>
      <c r="R39">
        <f t="shared" si="56"/>
        <v>48</v>
      </c>
      <c r="S39">
        <f t="shared" si="57"/>
        <v>48</v>
      </c>
      <c r="T39">
        <f t="shared" si="58"/>
        <v>28</v>
      </c>
      <c r="U39">
        <f t="shared" si="12"/>
        <v>0</v>
      </c>
      <c r="V39" t="str">
        <f t="shared" si="59"/>
        <v/>
      </c>
      <c r="W39" t="str">
        <f t="shared" si="60"/>
        <v/>
      </c>
      <c r="X39" t="str">
        <f t="shared" si="61"/>
        <v/>
      </c>
      <c r="Y39" t="str">
        <f t="shared" si="62"/>
        <v/>
      </c>
      <c r="AH39">
        <v>33</v>
      </c>
      <c r="AI39">
        <v>8</v>
      </c>
      <c r="AJ39">
        <f t="shared" ref="AJ39:AQ39" si="65">SUM(AJ33:AJ38)</f>
        <v>0</v>
      </c>
      <c r="AK39">
        <f t="shared" si="65"/>
        <v>0</v>
      </c>
      <c r="AL39">
        <f t="shared" si="65"/>
        <v>0</v>
      </c>
      <c r="AM39">
        <f t="shared" si="65"/>
        <v>0</v>
      </c>
      <c r="AN39">
        <f t="shared" si="65"/>
        <v>0</v>
      </c>
      <c r="AO39">
        <f t="shared" si="65"/>
        <v>0</v>
      </c>
      <c r="AP39">
        <f t="shared" si="65"/>
        <v>0</v>
      </c>
      <c r="AQ39">
        <f t="shared" si="65"/>
        <v>0</v>
      </c>
      <c r="AT39" t="str">
        <f t="shared" si="48"/>
        <v/>
      </c>
      <c r="AU39" t="str">
        <f t="shared" si="23"/>
        <v/>
      </c>
      <c r="AV39" t="str">
        <f t="shared" si="24"/>
        <v/>
      </c>
      <c r="AW39" t="str">
        <f t="shared" si="25"/>
        <v/>
      </c>
      <c r="AX39" s="4" t="str">
        <f t="shared" ref="AX39:AX45" si="66">IF(E39="","999:99.99"," "&amp;LEFT(RIGHT("        "&amp;TEXT(E39,"0.00"),7),2)&amp;":"&amp;RIGHT(TEXT(E39,"0.00"),5))</f>
        <v>999:99.99</v>
      </c>
    </row>
    <row r="40" spans="1:56" ht="14.25" hidden="1" customHeight="1">
      <c r="A40" s="16" t="str">
        <f t="shared" ref="A40:A45" si="67">IF(F40="","",A39+1)</f>
        <v/>
      </c>
      <c r="B40" s="21" t="str">
        <f>IF(E40="","",リレーオーダー用紙!$O$4)</f>
        <v/>
      </c>
      <c r="C40" s="123"/>
      <c r="D40" s="22" t="str">
        <f t="shared" ref="D40:D45" si="68">IF(SUM(V40:Y40)=0,"",SUM(V40:Y40))</f>
        <v/>
      </c>
      <c r="E40" s="86"/>
      <c r="F40" s="87"/>
      <c r="G40" s="87"/>
      <c r="H40" s="87"/>
      <c r="I40" s="87"/>
      <c r="J40" s="146"/>
      <c r="K40" s="41" t="str">
        <f t="shared" si="64"/>
        <v/>
      </c>
      <c r="L40">
        <v>34</v>
      </c>
      <c r="M40" t="str">
        <f>IF(L40&lt;=L$6,VLOOKUP(L40,申込一覧表!AF:AG,2,0),"")</f>
        <v/>
      </c>
      <c r="N40">
        <f>IF(L40&lt;=L$6,VLOOKUP(L40,申込一覧表!AF:AH,3,0),0)</f>
        <v>0</v>
      </c>
      <c r="O40" s="23" t="str">
        <f t="shared" si="8"/>
        <v/>
      </c>
      <c r="P40" t="str">
        <f>IF(L40&lt;=L$6,VLOOKUP(L40,申込一覧表!AF:AN,8,0),"")</f>
        <v/>
      </c>
      <c r="Q40" t="str">
        <f>IF(L40&lt;=L$6,VLOOKUP(L40,申込一覧表!AF:AK,5,0),"")</f>
        <v/>
      </c>
      <c r="R40">
        <f t="shared" si="56"/>
        <v>48</v>
      </c>
      <c r="S40">
        <f t="shared" si="57"/>
        <v>48</v>
      </c>
      <c r="T40">
        <f t="shared" si="58"/>
        <v>28</v>
      </c>
      <c r="U40">
        <f t="shared" si="12"/>
        <v>0</v>
      </c>
      <c r="V40" t="str">
        <f t="shared" si="59"/>
        <v/>
      </c>
      <c r="W40" t="str">
        <f t="shared" si="60"/>
        <v/>
      </c>
      <c r="X40" t="str">
        <f t="shared" si="61"/>
        <v/>
      </c>
      <c r="Y40" t="str">
        <f t="shared" si="62"/>
        <v/>
      </c>
      <c r="AH40">
        <v>34</v>
      </c>
      <c r="AI40">
        <v>8</v>
      </c>
      <c r="AJ40">
        <f t="shared" ref="AJ40:AQ40" si="69">SUM(AJ34:AJ39)</f>
        <v>0</v>
      </c>
      <c r="AK40">
        <f t="shared" si="69"/>
        <v>0</v>
      </c>
      <c r="AL40">
        <f t="shared" si="69"/>
        <v>0</v>
      </c>
      <c r="AM40">
        <f t="shared" si="69"/>
        <v>0</v>
      </c>
      <c r="AN40">
        <f t="shared" si="69"/>
        <v>0</v>
      </c>
      <c r="AO40">
        <f t="shared" si="69"/>
        <v>0</v>
      </c>
      <c r="AP40">
        <f t="shared" si="69"/>
        <v>0</v>
      </c>
      <c r="AQ40">
        <f t="shared" si="69"/>
        <v>0</v>
      </c>
      <c r="AT40" t="str">
        <f t="shared" si="48"/>
        <v/>
      </c>
      <c r="AU40" t="str">
        <f t="shared" si="23"/>
        <v/>
      </c>
      <c r="AV40" t="str">
        <f t="shared" si="24"/>
        <v/>
      </c>
      <c r="AW40" t="str">
        <f t="shared" si="25"/>
        <v/>
      </c>
      <c r="AX40" s="4" t="str">
        <f t="shared" si="66"/>
        <v>999:99.99</v>
      </c>
    </row>
    <row r="41" spans="1:56" ht="14.25" hidden="1" customHeight="1">
      <c r="A41" s="16" t="str">
        <f t="shared" si="67"/>
        <v/>
      </c>
      <c r="B41" s="21" t="str">
        <f>IF(E41="","",リレーオーダー用紙!$O$4)</f>
        <v/>
      </c>
      <c r="C41" s="123"/>
      <c r="D41" s="22" t="str">
        <f t="shared" si="68"/>
        <v/>
      </c>
      <c r="E41" s="86"/>
      <c r="F41" s="87"/>
      <c r="G41" s="87"/>
      <c r="H41" s="87"/>
      <c r="I41" s="87"/>
      <c r="J41" s="146"/>
      <c r="K41" s="41" t="str">
        <f t="shared" si="64"/>
        <v/>
      </c>
      <c r="L41">
        <v>35</v>
      </c>
      <c r="M41" t="str">
        <f>IF(L41&lt;=L$6,VLOOKUP(L41,申込一覧表!AF:AG,2,0),"")</f>
        <v/>
      </c>
      <c r="N41">
        <f>IF(L41&lt;=L$6,VLOOKUP(L41,申込一覧表!AF:AH,3,0),0)</f>
        <v>0</v>
      </c>
      <c r="O41" s="23" t="str">
        <f t="shared" si="8"/>
        <v/>
      </c>
      <c r="P41" t="str">
        <f>IF(L41&lt;=L$6,VLOOKUP(L41,申込一覧表!AF:AN,8,0),"")</f>
        <v/>
      </c>
      <c r="Q41" t="str">
        <f>IF(L41&lt;=L$6,VLOOKUP(L41,申込一覧表!AF:AK,5,0),"")</f>
        <v/>
      </c>
      <c r="R41">
        <f t="shared" si="56"/>
        <v>48</v>
      </c>
      <c r="S41">
        <f t="shared" si="57"/>
        <v>48</v>
      </c>
      <c r="T41">
        <f t="shared" si="58"/>
        <v>28</v>
      </c>
      <c r="U41">
        <f t="shared" si="12"/>
        <v>0</v>
      </c>
      <c r="V41" t="str">
        <f t="shared" si="59"/>
        <v/>
      </c>
      <c r="W41" t="str">
        <f t="shared" si="60"/>
        <v/>
      </c>
      <c r="X41" t="str">
        <f t="shared" si="61"/>
        <v/>
      </c>
      <c r="Y41" t="str">
        <f t="shared" si="62"/>
        <v/>
      </c>
      <c r="AH41">
        <v>35</v>
      </c>
      <c r="AI41">
        <v>8</v>
      </c>
      <c r="AJ41">
        <f t="shared" ref="AJ41:AQ41" si="70">SUM(AJ35:AJ40)</f>
        <v>0</v>
      </c>
      <c r="AK41">
        <f t="shared" si="70"/>
        <v>0</v>
      </c>
      <c r="AL41">
        <f t="shared" si="70"/>
        <v>0</v>
      </c>
      <c r="AM41">
        <f t="shared" si="70"/>
        <v>0</v>
      </c>
      <c r="AN41">
        <f t="shared" si="70"/>
        <v>0</v>
      </c>
      <c r="AO41">
        <f t="shared" si="70"/>
        <v>0</v>
      </c>
      <c r="AP41">
        <f t="shared" si="70"/>
        <v>0</v>
      </c>
      <c r="AQ41">
        <f t="shared" si="70"/>
        <v>0</v>
      </c>
      <c r="AT41" t="str">
        <f t="shared" si="48"/>
        <v/>
      </c>
      <c r="AU41" t="str">
        <f t="shared" si="23"/>
        <v/>
      </c>
      <c r="AV41" t="str">
        <f t="shared" si="24"/>
        <v/>
      </c>
      <c r="AW41" t="str">
        <f t="shared" si="25"/>
        <v/>
      </c>
      <c r="AX41" s="4" t="str">
        <f t="shared" si="66"/>
        <v>999:99.99</v>
      </c>
    </row>
    <row r="42" spans="1:56" ht="14.25" hidden="1" customHeight="1">
      <c r="A42" s="16" t="str">
        <f t="shared" si="67"/>
        <v/>
      </c>
      <c r="B42" s="21" t="str">
        <f>IF(E42="","",リレーオーダー用紙!$O$4)</f>
        <v/>
      </c>
      <c r="C42" s="123"/>
      <c r="D42" s="22" t="str">
        <f t="shared" si="68"/>
        <v/>
      </c>
      <c r="E42" s="86"/>
      <c r="F42" s="87"/>
      <c r="G42" s="87"/>
      <c r="H42" s="87"/>
      <c r="I42" s="87"/>
      <c r="J42" s="146"/>
      <c r="K42" s="41" t="str">
        <f t="shared" si="64"/>
        <v/>
      </c>
      <c r="L42">
        <v>36</v>
      </c>
      <c r="M42" t="str">
        <f>IF(L42&lt;=L$6,VLOOKUP(L42,申込一覧表!AF:AG,2,0),"")</f>
        <v/>
      </c>
      <c r="N42">
        <f>IF(L42&lt;=L$6,VLOOKUP(L42,申込一覧表!AF:AH,3,0),0)</f>
        <v>0</v>
      </c>
      <c r="O42" s="23" t="str">
        <f t="shared" si="8"/>
        <v/>
      </c>
      <c r="P42" t="str">
        <f>IF(L42&lt;=L$6,VLOOKUP(L42,申込一覧表!AF:AN,8,0),"")</f>
        <v/>
      </c>
      <c r="Q42" t="str">
        <f>IF(L42&lt;=L$6,VLOOKUP(L42,申込一覧表!AF:AK,5,0),"")</f>
        <v/>
      </c>
      <c r="R42">
        <f t="shared" si="56"/>
        <v>48</v>
      </c>
      <c r="S42">
        <f t="shared" si="57"/>
        <v>48</v>
      </c>
      <c r="T42">
        <f t="shared" si="58"/>
        <v>28</v>
      </c>
      <c r="U42">
        <f t="shared" si="12"/>
        <v>0</v>
      </c>
      <c r="V42" t="str">
        <f t="shared" si="59"/>
        <v/>
      </c>
      <c r="W42" t="str">
        <f t="shared" si="60"/>
        <v/>
      </c>
      <c r="X42" t="str">
        <f t="shared" si="61"/>
        <v/>
      </c>
      <c r="Y42" t="str">
        <f t="shared" si="62"/>
        <v/>
      </c>
      <c r="AH42">
        <v>36</v>
      </c>
      <c r="AI42">
        <v>8</v>
      </c>
      <c r="AJ42">
        <f t="shared" ref="AJ42:AQ42" si="71">SUM(AJ36:AJ41)</f>
        <v>0</v>
      </c>
      <c r="AK42">
        <f t="shared" si="71"/>
        <v>0</v>
      </c>
      <c r="AL42">
        <f t="shared" si="71"/>
        <v>0</v>
      </c>
      <c r="AM42">
        <f t="shared" si="71"/>
        <v>0</v>
      </c>
      <c r="AN42">
        <f t="shared" si="71"/>
        <v>0</v>
      </c>
      <c r="AO42">
        <f t="shared" si="71"/>
        <v>0</v>
      </c>
      <c r="AP42">
        <f t="shared" si="71"/>
        <v>0</v>
      </c>
      <c r="AQ42">
        <f t="shared" si="71"/>
        <v>0</v>
      </c>
      <c r="AT42" t="str">
        <f t="shared" si="48"/>
        <v/>
      </c>
      <c r="AU42" t="str">
        <f t="shared" si="23"/>
        <v/>
      </c>
      <c r="AV42" t="str">
        <f t="shared" si="24"/>
        <v/>
      </c>
      <c r="AW42" t="str">
        <f t="shared" si="25"/>
        <v/>
      </c>
      <c r="AX42" s="4" t="str">
        <f t="shared" si="66"/>
        <v>999:99.99</v>
      </c>
    </row>
    <row r="43" spans="1:56" ht="14.25" hidden="1" customHeight="1">
      <c r="A43" s="16" t="str">
        <f t="shared" si="67"/>
        <v/>
      </c>
      <c r="B43" s="21" t="str">
        <f>IF(E43="","",リレーオーダー用紙!$O$4)</f>
        <v/>
      </c>
      <c r="C43" s="123"/>
      <c r="D43" s="22" t="str">
        <f t="shared" si="68"/>
        <v/>
      </c>
      <c r="E43" s="86"/>
      <c r="F43" s="87"/>
      <c r="G43" s="87"/>
      <c r="H43" s="87"/>
      <c r="I43" s="87"/>
      <c r="J43" s="146"/>
      <c r="K43" s="41" t="str">
        <f t="shared" si="64"/>
        <v/>
      </c>
      <c r="L43">
        <v>37</v>
      </c>
      <c r="M43" t="str">
        <f>IF(L43&lt;=L$6,VLOOKUP(L43,申込一覧表!AF:AG,2,0),"")</f>
        <v/>
      </c>
      <c r="N43">
        <f>IF(L43&lt;=L$6,VLOOKUP(L43,申込一覧表!AF:AH,3,0),0)</f>
        <v>0</v>
      </c>
      <c r="O43" s="23" t="str">
        <f t="shared" si="8"/>
        <v/>
      </c>
      <c r="P43" t="str">
        <f>IF(L43&lt;=L$6,VLOOKUP(L43,申込一覧表!AF:AN,8,0),"")</f>
        <v/>
      </c>
      <c r="Q43" t="str">
        <f>IF(L43&lt;=L$6,VLOOKUP(L43,申込一覧表!AF:AK,5,0),"")</f>
        <v/>
      </c>
      <c r="R43">
        <f t="shared" si="56"/>
        <v>48</v>
      </c>
      <c r="S43">
        <f t="shared" si="57"/>
        <v>48</v>
      </c>
      <c r="T43">
        <f t="shared" si="58"/>
        <v>28</v>
      </c>
      <c r="U43">
        <f t="shared" si="12"/>
        <v>0</v>
      </c>
      <c r="V43" t="str">
        <f t="shared" si="59"/>
        <v/>
      </c>
      <c r="W43" t="str">
        <f t="shared" si="60"/>
        <v/>
      </c>
      <c r="X43" t="str">
        <f t="shared" si="61"/>
        <v/>
      </c>
      <c r="Y43" t="str">
        <f t="shared" si="62"/>
        <v/>
      </c>
      <c r="AH43">
        <v>37</v>
      </c>
      <c r="AI43">
        <v>8</v>
      </c>
      <c r="AJ43">
        <f t="shared" ref="AJ43:AQ43" si="72">SUM(AJ37:AJ42)</f>
        <v>0</v>
      </c>
      <c r="AK43">
        <f t="shared" si="72"/>
        <v>0</v>
      </c>
      <c r="AL43">
        <f t="shared" si="72"/>
        <v>0</v>
      </c>
      <c r="AM43">
        <f t="shared" si="72"/>
        <v>0</v>
      </c>
      <c r="AN43">
        <f t="shared" si="72"/>
        <v>0</v>
      </c>
      <c r="AO43">
        <f t="shared" si="72"/>
        <v>0</v>
      </c>
      <c r="AP43">
        <f t="shared" si="72"/>
        <v>0</v>
      </c>
      <c r="AQ43">
        <f t="shared" si="72"/>
        <v>0</v>
      </c>
      <c r="AT43" t="str">
        <f t="shared" si="48"/>
        <v/>
      </c>
      <c r="AU43" t="str">
        <f t="shared" si="23"/>
        <v/>
      </c>
      <c r="AV43" t="str">
        <f t="shared" si="24"/>
        <v/>
      </c>
      <c r="AW43" t="str">
        <f t="shared" si="25"/>
        <v/>
      </c>
      <c r="AX43" s="4" t="str">
        <f t="shared" si="66"/>
        <v>999:99.99</v>
      </c>
    </row>
    <row r="44" spans="1:56" ht="14.25" hidden="1" customHeight="1">
      <c r="A44" s="16" t="str">
        <f t="shared" si="67"/>
        <v/>
      </c>
      <c r="B44" s="21" t="str">
        <f>IF(E44="","",リレーオーダー用紙!$O$4)</f>
        <v/>
      </c>
      <c r="C44" s="123"/>
      <c r="D44" s="22" t="str">
        <f t="shared" si="68"/>
        <v/>
      </c>
      <c r="E44" s="86"/>
      <c r="F44" s="87"/>
      <c r="G44" s="87"/>
      <c r="H44" s="87"/>
      <c r="I44" s="87"/>
      <c r="J44" s="146"/>
      <c r="K44" s="41" t="str">
        <f t="shared" si="64"/>
        <v/>
      </c>
      <c r="L44">
        <v>38</v>
      </c>
      <c r="M44" t="str">
        <f>IF(L44&lt;=L$6,VLOOKUP(L44,申込一覧表!AF:AG,2,0),"")</f>
        <v/>
      </c>
      <c r="N44">
        <f>IF(L44&lt;=L$6,VLOOKUP(L44,申込一覧表!AF:AH,3,0),0)</f>
        <v>0</v>
      </c>
      <c r="O44" s="23" t="str">
        <f t="shared" si="8"/>
        <v/>
      </c>
      <c r="P44" t="str">
        <f>IF(L44&lt;=L$6,VLOOKUP(L44,申込一覧表!AF:AN,8,0),"")</f>
        <v/>
      </c>
      <c r="Q44" t="str">
        <f>IF(L44&lt;=L$6,VLOOKUP(L44,申込一覧表!AF:AK,5,0),"")</f>
        <v/>
      </c>
      <c r="R44">
        <f t="shared" si="56"/>
        <v>48</v>
      </c>
      <c r="S44">
        <f t="shared" si="57"/>
        <v>48</v>
      </c>
      <c r="T44">
        <f t="shared" si="58"/>
        <v>28</v>
      </c>
      <c r="U44">
        <f t="shared" si="12"/>
        <v>0</v>
      </c>
      <c r="V44" t="str">
        <f t="shared" si="59"/>
        <v/>
      </c>
      <c r="W44" t="str">
        <f t="shared" si="60"/>
        <v/>
      </c>
      <c r="X44" t="str">
        <f t="shared" si="61"/>
        <v/>
      </c>
      <c r="Y44" t="str">
        <f t="shared" si="62"/>
        <v/>
      </c>
      <c r="AH44">
        <v>38</v>
      </c>
      <c r="AI44">
        <v>8</v>
      </c>
      <c r="AJ44">
        <f t="shared" ref="AJ44:AQ44" si="73">SUM(AJ38:AJ43)</f>
        <v>0</v>
      </c>
      <c r="AK44">
        <f t="shared" si="73"/>
        <v>0</v>
      </c>
      <c r="AL44">
        <f t="shared" si="73"/>
        <v>0</v>
      </c>
      <c r="AM44">
        <f t="shared" si="73"/>
        <v>0</v>
      </c>
      <c r="AN44">
        <f t="shared" si="73"/>
        <v>0</v>
      </c>
      <c r="AO44">
        <f t="shared" si="73"/>
        <v>0</v>
      </c>
      <c r="AP44">
        <f t="shared" si="73"/>
        <v>0</v>
      </c>
      <c r="AQ44">
        <f t="shared" si="73"/>
        <v>0</v>
      </c>
      <c r="AT44" t="str">
        <f t="shared" si="48"/>
        <v/>
      </c>
      <c r="AU44" t="str">
        <f t="shared" si="23"/>
        <v/>
      </c>
      <c r="AV44" t="str">
        <f t="shared" si="24"/>
        <v/>
      </c>
      <c r="AW44" t="str">
        <f t="shared" si="25"/>
        <v/>
      </c>
      <c r="AX44" s="4" t="str">
        <f t="shared" si="66"/>
        <v>999:99.99</v>
      </c>
    </row>
    <row r="45" spans="1:56" ht="14.25" hidden="1" customHeight="1">
      <c r="A45" s="16" t="str">
        <f t="shared" si="67"/>
        <v/>
      </c>
      <c r="B45" s="21" t="str">
        <f>IF(E45="","",リレーオーダー用紙!$O$4)</f>
        <v/>
      </c>
      <c r="C45" s="123"/>
      <c r="D45" s="22" t="str">
        <f t="shared" si="68"/>
        <v/>
      </c>
      <c r="E45" s="86"/>
      <c r="F45" s="87"/>
      <c r="G45" s="87"/>
      <c r="H45" s="87"/>
      <c r="I45" s="87"/>
      <c r="J45" s="146"/>
      <c r="K45" s="41" t="str">
        <f t="shared" si="64"/>
        <v/>
      </c>
      <c r="L45">
        <v>39</v>
      </c>
      <c r="M45" t="str">
        <f>IF(L45&lt;=L$6,VLOOKUP(L45,申込一覧表!AF:AG,2,0),"")</f>
        <v/>
      </c>
      <c r="N45">
        <f>IF(L45&lt;=L$6,VLOOKUP(L45,申込一覧表!AF:AH,3,0),0)</f>
        <v>0</v>
      </c>
      <c r="O45" s="23" t="str">
        <f t="shared" si="8"/>
        <v/>
      </c>
      <c r="P45" t="str">
        <f>IF(L45&lt;=L$6,VLOOKUP(L45,申込一覧表!AF:AN,8,0),"")</f>
        <v/>
      </c>
      <c r="Q45" t="str">
        <f>IF(L45&lt;=L$6,VLOOKUP(L45,申込一覧表!AF:AK,5,0),"")</f>
        <v/>
      </c>
      <c r="R45">
        <f t="shared" si="56"/>
        <v>48</v>
      </c>
      <c r="S45">
        <f t="shared" si="57"/>
        <v>48</v>
      </c>
      <c r="T45">
        <f t="shared" si="58"/>
        <v>28</v>
      </c>
      <c r="U45">
        <f t="shared" si="12"/>
        <v>0</v>
      </c>
      <c r="V45" t="str">
        <f t="shared" si="59"/>
        <v/>
      </c>
      <c r="W45" t="str">
        <f t="shared" si="60"/>
        <v/>
      </c>
      <c r="X45" t="str">
        <f t="shared" si="61"/>
        <v/>
      </c>
      <c r="Y45" t="str">
        <f t="shared" si="62"/>
        <v/>
      </c>
      <c r="AH45">
        <v>39</v>
      </c>
      <c r="AI45">
        <v>8</v>
      </c>
      <c r="AJ45">
        <f t="shared" ref="AJ45:AQ45" si="74">SUM(AJ39:AJ44)</f>
        <v>0</v>
      </c>
      <c r="AK45">
        <f t="shared" si="74"/>
        <v>0</v>
      </c>
      <c r="AL45">
        <f t="shared" si="74"/>
        <v>0</v>
      </c>
      <c r="AM45">
        <f t="shared" si="74"/>
        <v>0</v>
      </c>
      <c r="AN45">
        <f t="shared" si="74"/>
        <v>0</v>
      </c>
      <c r="AO45">
        <f t="shared" si="74"/>
        <v>0</v>
      </c>
      <c r="AP45">
        <f t="shared" si="74"/>
        <v>0</v>
      </c>
      <c r="AQ45">
        <f t="shared" si="74"/>
        <v>0</v>
      </c>
      <c r="AT45" t="str">
        <f t="shared" si="48"/>
        <v/>
      </c>
      <c r="AU45" t="str">
        <f t="shared" si="23"/>
        <v/>
      </c>
      <c r="AV45" t="str">
        <f t="shared" si="24"/>
        <v/>
      </c>
      <c r="AW45" t="str">
        <f t="shared" si="25"/>
        <v/>
      </c>
      <c r="AX45" s="4" t="str">
        <f t="shared" si="66"/>
        <v>999:99.99</v>
      </c>
    </row>
    <row r="46" spans="1:56" ht="14.25" hidden="1" customHeight="1">
      <c r="A46" s="25"/>
      <c r="B46" s="26"/>
      <c r="C46" s="93"/>
      <c r="D46" s="27"/>
      <c r="E46" s="28"/>
      <c r="F46" s="29"/>
      <c r="G46" s="29"/>
      <c r="H46" s="29"/>
      <c r="I46" s="29"/>
      <c r="J46" s="29"/>
      <c r="K46" s="41"/>
      <c r="L46">
        <v>40</v>
      </c>
      <c r="M46" t="str">
        <f>IF(L46&lt;=L$6,VLOOKUP(L46,申込一覧表!AF:AG,2,0),"")</f>
        <v/>
      </c>
      <c r="N46">
        <f>IF(L46&lt;=L$6,VLOOKUP(L46,申込一覧表!AF:AH,3,0),0)</f>
        <v>0</v>
      </c>
      <c r="O46" s="23" t="str">
        <f t="shared" si="8"/>
        <v/>
      </c>
      <c r="P46" t="str">
        <f>IF(L46&lt;=L$6,VLOOKUP(L46,申込一覧表!AF:AN,8,0),"")</f>
        <v/>
      </c>
      <c r="Q46" t="str">
        <f>IF(L46&lt;=L$6,VLOOKUP(L46,申込一覧表!AF:AK,5,0),"")</f>
        <v/>
      </c>
      <c r="R46">
        <f t="shared" si="56"/>
        <v>48</v>
      </c>
      <c r="S46">
        <f t="shared" si="57"/>
        <v>48</v>
      </c>
      <c r="T46">
        <f t="shared" si="58"/>
        <v>28</v>
      </c>
      <c r="U46">
        <f t="shared" si="12"/>
        <v>0</v>
      </c>
      <c r="V46" t="str">
        <f t="shared" si="59"/>
        <v/>
      </c>
      <c r="W46" t="str">
        <f t="shared" si="60"/>
        <v/>
      </c>
      <c r="X46" t="str">
        <f t="shared" si="61"/>
        <v/>
      </c>
      <c r="Y46" t="str">
        <f t="shared" si="62"/>
        <v/>
      </c>
      <c r="AH46">
        <v>40</v>
      </c>
      <c r="AI46">
        <v>8</v>
      </c>
      <c r="AJ46">
        <f t="shared" ref="AJ46:AQ46" si="75">SUM(AJ40:AJ45)</f>
        <v>0</v>
      </c>
      <c r="AK46">
        <f t="shared" si="75"/>
        <v>0</v>
      </c>
      <c r="AL46">
        <f t="shared" si="75"/>
        <v>0</v>
      </c>
      <c r="AM46">
        <f t="shared" si="75"/>
        <v>0</v>
      </c>
      <c r="AN46">
        <f t="shared" si="75"/>
        <v>0</v>
      </c>
      <c r="AO46">
        <f t="shared" si="75"/>
        <v>0</v>
      </c>
      <c r="AP46">
        <f t="shared" si="75"/>
        <v>0</v>
      </c>
      <c r="AQ46">
        <f t="shared" si="75"/>
        <v>0</v>
      </c>
      <c r="AR46">
        <f>MAX(AJ46:AQ46)</f>
        <v>0</v>
      </c>
      <c r="AS46">
        <f>SUM(AJ46:AQ46)</f>
        <v>0</v>
      </c>
      <c r="AT46" t="str">
        <f t="shared" si="48"/>
        <v/>
      </c>
      <c r="AU46" t="str">
        <f t="shared" si="23"/>
        <v/>
      </c>
      <c r="AV46" t="str">
        <f t="shared" si="24"/>
        <v/>
      </c>
      <c r="AW46" t="str">
        <f t="shared" si="25"/>
        <v/>
      </c>
      <c r="AX46" s="4"/>
    </row>
    <row r="47" spans="1:56" s="14" customFormat="1" ht="14.25" hidden="1" customHeight="1">
      <c r="A47" s="30" t="s">
        <v>49</v>
      </c>
      <c r="B47" s="19"/>
      <c r="C47" s="19"/>
      <c r="D47" s="19"/>
      <c r="E47" s="19"/>
      <c r="F47" s="20" t="str">
        <f>IF(AR55&gt;1,"区分の重複があります!!","")</f>
        <v/>
      </c>
      <c r="G47" s="19"/>
      <c r="H47" s="19"/>
      <c r="I47" s="19"/>
      <c r="K47" s="41"/>
      <c r="L47">
        <v>41</v>
      </c>
      <c r="M47" t="str">
        <f>IF(L47&lt;=L$6,VLOOKUP(L47,申込一覧表!AF:AG,2,0),"")</f>
        <v/>
      </c>
      <c r="N47">
        <f>IF(L47&lt;=L$6,VLOOKUP(L47,申込一覧表!AF:AH,3,0),0)</f>
        <v>0</v>
      </c>
      <c r="O47" s="23" t="str">
        <f t="shared" si="8"/>
        <v/>
      </c>
      <c r="P47" t="str">
        <f>IF(L47&lt;=L$6,VLOOKUP(L47,申込一覧表!AF:AN,8,0),"")</f>
        <v/>
      </c>
      <c r="Q47" t="str">
        <f>IF(L47&lt;=L$6,VLOOKUP(L47,申込一覧表!AF:AK,5,0),"")</f>
        <v/>
      </c>
      <c r="R47">
        <f t="shared" si="56"/>
        <v>48</v>
      </c>
      <c r="S47">
        <f t="shared" si="57"/>
        <v>48</v>
      </c>
      <c r="T47">
        <f t="shared" si="58"/>
        <v>28</v>
      </c>
      <c r="U47">
        <f t="shared" si="12"/>
        <v>0</v>
      </c>
      <c r="V47" t="str">
        <f t="shared" si="59"/>
        <v/>
      </c>
      <c r="W47" t="str">
        <f t="shared" si="60"/>
        <v/>
      </c>
      <c r="X47" t="str">
        <f t="shared" si="61"/>
        <v/>
      </c>
      <c r="Y47" t="str">
        <f t="shared" si="62"/>
        <v/>
      </c>
      <c r="Z47"/>
      <c r="AA47"/>
      <c r="AB47"/>
      <c r="AC47"/>
      <c r="AD47"/>
      <c r="AE47"/>
      <c r="AF47"/>
      <c r="AG47"/>
      <c r="AH47">
        <v>41</v>
      </c>
      <c r="AI47">
        <v>8</v>
      </c>
      <c r="AJ47">
        <f t="shared" ref="AJ47:AQ47" si="76">SUM(AJ41:AJ46)</f>
        <v>0</v>
      </c>
      <c r="AK47">
        <f t="shared" si="76"/>
        <v>0</v>
      </c>
      <c r="AL47">
        <f t="shared" si="76"/>
        <v>0</v>
      </c>
      <c r="AM47">
        <f t="shared" si="76"/>
        <v>0</v>
      </c>
      <c r="AN47">
        <f t="shared" si="76"/>
        <v>0</v>
      </c>
      <c r="AO47">
        <f t="shared" si="76"/>
        <v>0</v>
      </c>
      <c r="AP47">
        <f t="shared" si="76"/>
        <v>0</v>
      </c>
      <c r="AQ47">
        <f t="shared" si="76"/>
        <v>0</v>
      </c>
      <c r="AT47" t="str">
        <f t="shared" si="48"/>
        <v/>
      </c>
      <c r="AU47" t="str">
        <f t="shared" si="23"/>
        <v/>
      </c>
      <c r="AV47" t="str">
        <f t="shared" si="24"/>
        <v/>
      </c>
      <c r="AW47" t="str">
        <f t="shared" si="25"/>
        <v/>
      </c>
      <c r="AX47" s="4"/>
    </row>
    <row r="48" spans="1:56" ht="14.25" hidden="1" customHeight="1">
      <c r="A48" s="16" t="str">
        <f>IF(F48="","",1)</f>
        <v/>
      </c>
      <c r="B48" s="21" t="str">
        <f>IF(E48="","",リレーオーダー用紙!$O$4)</f>
        <v/>
      </c>
      <c r="C48" s="123"/>
      <c r="D48" s="22"/>
      <c r="E48" s="86"/>
      <c r="F48" s="87"/>
      <c r="G48" s="87"/>
      <c r="H48" s="87"/>
      <c r="I48" s="87"/>
      <c r="J48" s="146"/>
      <c r="K48" s="41" t="str">
        <f t="shared" ref="K48:K54" si="77">IF(F48="","",IF(SUM(Z48:AC48)&lt;&gt;10,"男女比確認!!",IF(COUNTIF(AD48:AG48,"&gt;1")&gt;0,"泳者重複!!","")))</f>
        <v/>
      </c>
      <c r="L48">
        <v>42</v>
      </c>
      <c r="M48" t="str">
        <f>IF(L48&lt;=L$6,VLOOKUP(L48,申込一覧表!AF:AG,2,0),"")</f>
        <v/>
      </c>
      <c r="N48">
        <f>IF(L48&lt;=L$6,VLOOKUP(L48,申込一覧表!AF:AH,3,0),0)</f>
        <v>0</v>
      </c>
      <c r="O48" s="23" t="str">
        <f t="shared" si="8"/>
        <v/>
      </c>
      <c r="P48" t="str">
        <f>IF(L48&lt;=L$6,VLOOKUP(L48,申込一覧表!AF:AN,8,0),"")</f>
        <v/>
      </c>
      <c r="Q48" t="str">
        <f>IF(L48&lt;=L$6,VLOOKUP(L48,申込一覧表!AF:AK,5,0),"")</f>
        <v/>
      </c>
      <c r="R48">
        <f t="shared" si="56"/>
        <v>48</v>
      </c>
      <c r="S48">
        <f t="shared" si="57"/>
        <v>48</v>
      </c>
      <c r="T48">
        <f t="shared" si="58"/>
        <v>28</v>
      </c>
      <c r="U48">
        <f t="shared" si="12"/>
        <v>0</v>
      </c>
      <c r="V48" t="str">
        <f t="shared" si="59"/>
        <v/>
      </c>
      <c r="W48" t="str">
        <f t="shared" si="60"/>
        <v/>
      </c>
      <c r="X48" t="str">
        <f t="shared" si="61"/>
        <v/>
      </c>
      <c r="Y48" t="str">
        <f t="shared" si="62"/>
        <v/>
      </c>
      <c r="AH48">
        <v>42</v>
      </c>
      <c r="AI48">
        <v>8</v>
      </c>
      <c r="AJ48">
        <f t="shared" ref="AJ48:AQ48" si="78">SUM(AJ42:AJ47)</f>
        <v>0</v>
      </c>
      <c r="AK48">
        <f t="shared" si="78"/>
        <v>0</v>
      </c>
      <c r="AL48">
        <f t="shared" si="78"/>
        <v>0</v>
      </c>
      <c r="AM48">
        <f t="shared" si="78"/>
        <v>0</v>
      </c>
      <c r="AN48">
        <f t="shared" si="78"/>
        <v>0</v>
      </c>
      <c r="AO48">
        <f t="shared" si="78"/>
        <v>0</v>
      </c>
      <c r="AP48">
        <f t="shared" si="78"/>
        <v>0</v>
      </c>
      <c r="AQ48">
        <f t="shared" si="78"/>
        <v>0</v>
      </c>
      <c r="AT48" t="str">
        <f t="shared" si="48"/>
        <v/>
      </c>
      <c r="AU48" t="str">
        <f t="shared" si="23"/>
        <v/>
      </c>
      <c r="AV48" t="str">
        <f t="shared" si="24"/>
        <v/>
      </c>
      <c r="AW48" t="str">
        <f t="shared" si="25"/>
        <v/>
      </c>
      <c r="AX48" s="4" t="str">
        <f t="shared" ref="AX48:AX54" si="79">IF(E48="","999:99.99"," "&amp;LEFT(RIGHT("        "&amp;TEXT(E48,"0.00"),7),2)&amp;":"&amp;RIGHT(TEXT(E48,"0.00"),5))</f>
        <v>999:99.99</v>
      </c>
    </row>
    <row r="49" spans="1:50" ht="14.25" hidden="1" customHeight="1">
      <c r="A49" s="16" t="str">
        <f t="shared" ref="A49:A54" si="80">IF(F49="","",A48+1)</f>
        <v/>
      </c>
      <c r="B49" s="21" t="str">
        <f>IF(E49="","",リレーオーダー用紙!$O$4)</f>
        <v/>
      </c>
      <c r="C49" s="123"/>
      <c r="D49" s="22" t="str">
        <f t="shared" ref="D49:D54" si="81">IF(SUM(V49:Y49)=0,"",SUM(V49:Y49))</f>
        <v/>
      </c>
      <c r="E49" s="86"/>
      <c r="F49" s="87"/>
      <c r="G49" s="87"/>
      <c r="H49" s="87"/>
      <c r="I49" s="87"/>
      <c r="J49" s="146"/>
      <c r="K49" s="41" t="str">
        <f t="shared" si="77"/>
        <v/>
      </c>
      <c r="L49">
        <v>43</v>
      </c>
      <c r="M49" t="str">
        <f>IF(L49&lt;=L$6,VLOOKUP(L49,申込一覧表!AF:AG,2,0),"")</f>
        <v/>
      </c>
      <c r="N49">
        <f>IF(L49&lt;=L$6,VLOOKUP(L49,申込一覧表!AF:AH,3,0),0)</f>
        <v>0</v>
      </c>
      <c r="O49" s="23" t="str">
        <f t="shared" si="8"/>
        <v/>
      </c>
      <c r="P49" t="str">
        <f>IF(L49&lt;=L$6,VLOOKUP(L49,申込一覧表!AF:AN,8,0),"")</f>
        <v/>
      </c>
      <c r="Q49" t="str">
        <f>IF(L49&lt;=L$6,VLOOKUP(L49,申込一覧表!AF:AK,5,0),"")</f>
        <v/>
      </c>
      <c r="R49">
        <f t="shared" si="56"/>
        <v>48</v>
      </c>
      <c r="S49">
        <f t="shared" si="57"/>
        <v>48</v>
      </c>
      <c r="T49">
        <f t="shared" si="58"/>
        <v>28</v>
      </c>
      <c r="U49">
        <f t="shared" si="12"/>
        <v>0</v>
      </c>
      <c r="V49" t="str">
        <f t="shared" si="59"/>
        <v/>
      </c>
      <c r="W49" t="str">
        <f t="shared" si="60"/>
        <v/>
      </c>
      <c r="X49" t="str">
        <f t="shared" si="61"/>
        <v/>
      </c>
      <c r="Y49" t="str">
        <f t="shared" si="62"/>
        <v/>
      </c>
      <c r="AH49">
        <v>43</v>
      </c>
      <c r="AI49">
        <v>8</v>
      </c>
      <c r="AJ49">
        <f t="shared" ref="AJ49:AQ49" si="82">SUM(AJ43:AJ48)</f>
        <v>0</v>
      </c>
      <c r="AK49">
        <f t="shared" si="82"/>
        <v>0</v>
      </c>
      <c r="AL49">
        <f t="shared" si="82"/>
        <v>0</v>
      </c>
      <c r="AM49">
        <f t="shared" si="82"/>
        <v>0</v>
      </c>
      <c r="AN49">
        <f t="shared" si="82"/>
        <v>0</v>
      </c>
      <c r="AO49">
        <f t="shared" si="82"/>
        <v>0</v>
      </c>
      <c r="AP49">
        <f t="shared" si="82"/>
        <v>0</v>
      </c>
      <c r="AQ49">
        <f t="shared" si="82"/>
        <v>0</v>
      </c>
      <c r="AT49" t="str">
        <f t="shared" si="48"/>
        <v/>
      </c>
      <c r="AU49" t="str">
        <f t="shared" si="23"/>
        <v/>
      </c>
      <c r="AV49" t="str">
        <f t="shared" si="24"/>
        <v/>
      </c>
      <c r="AW49" t="str">
        <f t="shared" si="25"/>
        <v/>
      </c>
      <c r="AX49" s="4" t="str">
        <f t="shared" si="79"/>
        <v>999:99.99</v>
      </c>
    </row>
    <row r="50" spans="1:50" ht="14.25" hidden="1" customHeight="1">
      <c r="A50" s="16" t="str">
        <f t="shared" si="80"/>
        <v/>
      </c>
      <c r="B50" s="21" t="str">
        <f>IF(E50="","",リレーオーダー用紙!$O$4)</f>
        <v/>
      </c>
      <c r="C50" s="123"/>
      <c r="D50" s="22" t="str">
        <f t="shared" si="81"/>
        <v/>
      </c>
      <c r="E50" s="86"/>
      <c r="F50" s="87"/>
      <c r="G50" s="87"/>
      <c r="H50" s="87"/>
      <c r="I50" s="87"/>
      <c r="J50" s="146"/>
      <c r="K50" s="41" t="str">
        <f t="shared" si="77"/>
        <v/>
      </c>
      <c r="L50">
        <v>44</v>
      </c>
      <c r="M50" t="str">
        <f>IF(L50&lt;=L$6,VLOOKUP(L50,申込一覧表!AF:AG,2,0),"")</f>
        <v/>
      </c>
      <c r="N50">
        <f>IF(L50&lt;=L$6,VLOOKUP(L50,申込一覧表!AF:AH,3,0),0)</f>
        <v>0</v>
      </c>
      <c r="O50" s="23" t="str">
        <f t="shared" si="8"/>
        <v/>
      </c>
      <c r="P50" t="str">
        <f>IF(L50&lt;=L$6,VLOOKUP(L50,申込一覧表!AF:AN,8,0),"")</f>
        <v/>
      </c>
      <c r="Q50" t="str">
        <f>IF(L50&lt;=L$6,VLOOKUP(L50,申込一覧表!AF:AK,5,0),"")</f>
        <v/>
      </c>
      <c r="R50">
        <f t="shared" si="56"/>
        <v>48</v>
      </c>
      <c r="S50">
        <f t="shared" si="57"/>
        <v>48</v>
      </c>
      <c r="T50">
        <f t="shared" si="58"/>
        <v>28</v>
      </c>
      <c r="U50">
        <f t="shared" si="12"/>
        <v>0</v>
      </c>
      <c r="V50" t="str">
        <f t="shared" si="59"/>
        <v/>
      </c>
      <c r="W50" t="str">
        <f t="shared" si="60"/>
        <v/>
      </c>
      <c r="X50" t="str">
        <f t="shared" si="61"/>
        <v/>
      </c>
      <c r="Y50" t="str">
        <f t="shared" si="62"/>
        <v/>
      </c>
      <c r="AH50">
        <v>44</v>
      </c>
      <c r="AI50">
        <v>8</v>
      </c>
      <c r="AJ50">
        <f t="shared" ref="AJ50:AQ50" si="83">SUM(AJ44:AJ49)</f>
        <v>0</v>
      </c>
      <c r="AK50">
        <f t="shared" si="83"/>
        <v>0</v>
      </c>
      <c r="AL50">
        <f t="shared" si="83"/>
        <v>0</v>
      </c>
      <c r="AM50">
        <f t="shared" si="83"/>
        <v>0</v>
      </c>
      <c r="AN50">
        <f t="shared" si="83"/>
        <v>0</v>
      </c>
      <c r="AO50">
        <f t="shared" si="83"/>
        <v>0</v>
      </c>
      <c r="AP50">
        <f t="shared" si="83"/>
        <v>0</v>
      </c>
      <c r="AQ50">
        <f t="shared" si="83"/>
        <v>0</v>
      </c>
      <c r="AT50" t="str">
        <f t="shared" si="48"/>
        <v/>
      </c>
      <c r="AU50" t="str">
        <f t="shared" si="23"/>
        <v/>
      </c>
      <c r="AV50" t="str">
        <f t="shared" si="24"/>
        <v/>
      </c>
      <c r="AW50" t="str">
        <f t="shared" si="25"/>
        <v/>
      </c>
      <c r="AX50" s="4" t="str">
        <f t="shared" si="79"/>
        <v>999:99.99</v>
      </c>
    </row>
    <row r="51" spans="1:50" ht="14.25" hidden="1" customHeight="1">
      <c r="A51" s="16" t="str">
        <f t="shared" si="80"/>
        <v/>
      </c>
      <c r="B51" s="21" t="str">
        <f>IF(E51="","",リレーオーダー用紙!$O$4)</f>
        <v/>
      </c>
      <c r="C51" s="123"/>
      <c r="D51" s="22" t="str">
        <f t="shared" si="81"/>
        <v/>
      </c>
      <c r="E51" s="86"/>
      <c r="F51" s="87"/>
      <c r="G51" s="87"/>
      <c r="H51" s="87"/>
      <c r="I51" s="87"/>
      <c r="J51" s="146"/>
      <c r="K51" s="41" t="str">
        <f t="shared" si="77"/>
        <v/>
      </c>
      <c r="L51">
        <v>45</v>
      </c>
      <c r="M51" t="str">
        <f>IF(L51&lt;=L$6,VLOOKUP(L51,申込一覧表!AF:AG,2,0),"")</f>
        <v/>
      </c>
      <c r="N51">
        <f>IF(L51&lt;=L$6,VLOOKUP(L51,申込一覧表!AF:AH,3,0),0)</f>
        <v>0</v>
      </c>
      <c r="O51" s="23" t="str">
        <f t="shared" si="8"/>
        <v/>
      </c>
      <c r="P51" t="str">
        <f>IF(L51&lt;=L$6,VLOOKUP(L51,申込一覧表!AF:AN,8,0),"")</f>
        <v/>
      </c>
      <c r="Q51" t="str">
        <f>IF(L51&lt;=L$6,VLOOKUP(L51,申込一覧表!AF:AK,5,0),"")</f>
        <v/>
      </c>
      <c r="R51">
        <f t="shared" si="56"/>
        <v>48</v>
      </c>
      <c r="S51">
        <f t="shared" si="57"/>
        <v>48</v>
      </c>
      <c r="T51">
        <f t="shared" si="58"/>
        <v>28</v>
      </c>
      <c r="U51">
        <f t="shared" si="12"/>
        <v>0</v>
      </c>
      <c r="V51" t="str">
        <f t="shared" si="59"/>
        <v/>
      </c>
      <c r="W51" t="str">
        <f t="shared" si="60"/>
        <v/>
      </c>
      <c r="X51" t="str">
        <f t="shared" si="61"/>
        <v/>
      </c>
      <c r="Y51" t="str">
        <f t="shared" si="62"/>
        <v/>
      </c>
      <c r="AH51">
        <v>45</v>
      </c>
      <c r="AI51">
        <v>8</v>
      </c>
      <c r="AJ51">
        <f t="shared" ref="AJ51:AQ51" si="84">SUM(AJ45:AJ50)</f>
        <v>0</v>
      </c>
      <c r="AK51">
        <f t="shared" si="84"/>
        <v>0</v>
      </c>
      <c r="AL51">
        <f t="shared" si="84"/>
        <v>0</v>
      </c>
      <c r="AM51">
        <f t="shared" si="84"/>
        <v>0</v>
      </c>
      <c r="AN51">
        <f t="shared" si="84"/>
        <v>0</v>
      </c>
      <c r="AO51">
        <f t="shared" si="84"/>
        <v>0</v>
      </c>
      <c r="AP51">
        <f t="shared" si="84"/>
        <v>0</v>
      </c>
      <c r="AQ51">
        <f t="shared" si="84"/>
        <v>0</v>
      </c>
      <c r="AT51" t="str">
        <f t="shared" si="48"/>
        <v/>
      </c>
      <c r="AU51" t="str">
        <f t="shared" si="23"/>
        <v/>
      </c>
      <c r="AV51" t="str">
        <f t="shared" si="24"/>
        <v/>
      </c>
      <c r="AW51" t="str">
        <f t="shared" si="25"/>
        <v/>
      </c>
      <c r="AX51" s="4" t="str">
        <f t="shared" si="79"/>
        <v>999:99.99</v>
      </c>
    </row>
    <row r="52" spans="1:50" ht="14.25" hidden="1" customHeight="1">
      <c r="A52" s="16" t="str">
        <f t="shared" si="80"/>
        <v/>
      </c>
      <c r="B52" s="21" t="str">
        <f>IF(E52="","",リレーオーダー用紙!$O$4)</f>
        <v/>
      </c>
      <c r="C52" s="123"/>
      <c r="D52" s="22" t="str">
        <f t="shared" si="81"/>
        <v/>
      </c>
      <c r="E52" s="86"/>
      <c r="F52" s="87"/>
      <c r="G52" s="87"/>
      <c r="H52" s="87"/>
      <c r="I52" s="87"/>
      <c r="J52" s="146"/>
      <c r="K52" s="41" t="str">
        <f t="shared" si="77"/>
        <v/>
      </c>
      <c r="L52">
        <v>46</v>
      </c>
      <c r="M52" t="str">
        <f>IF(L52&lt;=L$6,VLOOKUP(L52,申込一覧表!AF:AG,2,0),"")</f>
        <v/>
      </c>
      <c r="N52">
        <f>IF(L52&lt;=L$6,VLOOKUP(L52,申込一覧表!AF:AH,3,0),0)</f>
        <v>0</v>
      </c>
      <c r="O52" s="23" t="str">
        <f t="shared" si="8"/>
        <v/>
      </c>
      <c r="P52" t="str">
        <f>IF(L52&lt;=L$6,VLOOKUP(L52,申込一覧表!AF:AN,8,0),"")</f>
        <v/>
      </c>
      <c r="Q52" t="str">
        <f>IF(L52&lt;=L$6,VLOOKUP(L52,申込一覧表!AF:AK,5,0),"")</f>
        <v/>
      </c>
      <c r="R52">
        <f t="shared" si="56"/>
        <v>48</v>
      </c>
      <c r="S52">
        <f t="shared" si="57"/>
        <v>48</v>
      </c>
      <c r="T52">
        <f t="shared" si="58"/>
        <v>28</v>
      </c>
      <c r="U52">
        <f t="shared" si="12"/>
        <v>0</v>
      </c>
      <c r="V52" t="str">
        <f t="shared" si="59"/>
        <v/>
      </c>
      <c r="W52" t="str">
        <f t="shared" si="60"/>
        <v/>
      </c>
      <c r="X52" t="str">
        <f t="shared" si="61"/>
        <v/>
      </c>
      <c r="Y52" t="str">
        <f t="shared" si="62"/>
        <v/>
      </c>
      <c r="AH52">
        <v>46</v>
      </c>
      <c r="AI52">
        <v>8</v>
      </c>
      <c r="AJ52">
        <f t="shared" ref="AJ52:AQ52" si="85">SUM(AJ46:AJ51)</f>
        <v>0</v>
      </c>
      <c r="AK52">
        <f t="shared" si="85"/>
        <v>0</v>
      </c>
      <c r="AL52">
        <f t="shared" si="85"/>
        <v>0</v>
      </c>
      <c r="AM52">
        <f t="shared" si="85"/>
        <v>0</v>
      </c>
      <c r="AN52">
        <f t="shared" si="85"/>
        <v>0</v>
      </c>
      <c r="AO52">
        <f t="shared" si="85"/>
        <v>0</v>
      </c>
      <c r="AP52">
        <f t="shared" si="85"/>
        <v>0</v>
      </c>
      <c r="AQ52">
        <f t="shared" si="85"/>
        <v>0</v>
      </c>
      <c r="AT52" t="str">
        <f t="shared" si="48"/>
        <v/>
      </c>
      <c r="AU52" t="str">
        <f t="shared" si="23"/>
        <v/>
      </c>
      <c r="AV52" t="str">
        <f t="shared" si="24"/>
        <v/>
      </c>
      <c r="AW52" t="str">
        <f t="shared" si="25"/>
        <v/>
      </c>
      <c r="AX52" s="4" t="str">
        <f t="shared" si="79"/>
        <v>999:99.99</v>
      </c>
    </row>
    <row r="53" spans="1:50" ht="14.25" hidden="1" customHeight="1">
      <c r="A53" s="16" t="str">
        <f t="shared" si="80"/>
        <v/>
      </c>
      <c r="B53" s="21" t="str">
        <f>IF(E53="","",リレーオーダー用紙!$O$4)</f>
        <v/>
      </c>
      <c r="C53" s="123"/>
      <c r="D53" s="22" t="str">
        <f t="shared" si="81"/>
        <v/>
      </c>
      <c r="E53" s="86"/>
      <c r="F53" s="87"/>
      <c r="G53" s="87"/>
      <c r="H53" s="87"/>
      <c r="I53" s="87"/>
      <c r="J53" s="146"/>
      <c r="K53" s="41" t="str">
        <f t="shared" si="77"/>
        <v/>
      </c>
      <c r="L53">
        <v>47</v>
      </c>
      <c r="M53" t="str">
        <f>IF(L53&lt;=L$6,VLOOKUP(L53,申込一覧表!AF:AG,2,0),"")</f>
        <v/>
      </c>
      <c r="N53">
        <f>IF(L53&lt;=L$6,VLOOKUP(L53,申込一覧表!AF:AH,3,0),0)</f>
        <v>0</v>
      </c>
      <c r="O53" s="23" t="str">
        <f t="shared" si="8"/>
        <v/>
      </c>
      <c r="P53" t="str">
        <f>IF(L53&lt;=L$6,VLOOKUP(L53,申込一覧表!AF:AN,8,0),"")</f>
        <v/>
      </c>
      <c r="Q53" t="str">
        <f>IF(L53&lt;=L$6,VLOOKUP(L53,申込一覧表!AF:AK,5,0),"")</f>
        <v/>
      </c>
      <c r="R53">
        <f t="shared" si="56"/>
        <v>48</v>
      </c>
      <c r="S53">
        <f t="shared" si="57"/>
        <v>48</v>
      </c>
      <c r="T53">
        <f t="shared" si="58"/>
        <v>28</v>
      </c>
      <c r="U53">
        <f t="shared" si="12"/>
        <v>0</v>
      </c>
      <c r="V53" t="str">
        <f t="shared" si="59"/>
        <v/>
      </c>
      <c r="W53" t="str">
        <f t="shared" si="60"/>
        <v/>
      </c>
      <c r="X53" t="str">
        <f t="shared" si="61"/>
        <v/>
      </c>
      <c r="Y53" t="str">
        <f t="shared" si="62"/>
        <v/>
      </c>
      <c r="AH53">
        <v>47</v>
      </c>
      <c r="AI53">
        <v>8</v>
      </c>
      <c r="AJ53">
        <f t="shared" ref="AJ53:AQ53" si="86">SUM(AJ47:AJ52)</f>
        <v>0</v>
      </c>
      <c r="AK53">
        <f t="shared" si="86"/>
        <v>0</v>
      </c>
      <c r="AL53">
        <f t="shared" si="86"/>
        <v>0</v>
      </c>
      <c r="AM53">
        <f t="shared" si="86"/>
        <v>0</v>
      </c>
      <c r="AN53">
        <f t="shared" si="86"/>
        <v>0</v>
      </c>
      <c r="AO53">
        <f t="shared" si="86"/>
        <v>0</v>
      </c>
      <c r="AP53">
        <f t="shared" si="86"/>
        <v>0</v>
      </c>
      <c r="AQ53">
        <f t="shared" si="86"/>
        <v>0</v>
      </c>
      <c r="AT53" t="str">
        <f t="shared" si="48"/>
        <v/>
      </c>
      <c r="AU53" t="str">
        <f t="shared" si="23"/>
        <v/>
      </c>
      <c r="AV53" t="str">
        <f t="shared" si="24"/>
        <v/>
      </c>
      <c r="AW53" t="str">
        <f t="shared" si="25"/>
        <v/>
      </c>
      <c r="AX53" s="4" t="str">
        <f t="shared" si="79"/>
        <v>999:99.99</v>
      </c>
    </row>
    <row r="54" spans="1:50" ht="14.25" hidden="1" customHeight="1">
      <c r="A54" s="16" t="str">
        <f t="shared" si="80"/>
        <v/>
      </c>
      <c r="B54" s="21" t="str">
        <f>IF(E54="","",リレーオーダー用紙!$O$4)</f>
        <v/>
      </c>
      <c r="C54" s="123"/>
      <c r="D54" s="22" t="str">
        <f t="shared" si="81"/>
        <v/>
      </c>
      <c r="E54" s="86"/>
      <c r="F54" s="87"/>
      <c r="G54" s="87"/>
      <c r="H54" s="87"/>
      <c r="I54" s="87"/>
      <c r="J54" s="146"/>
      <c r="K54" s="41" t="str">
        <f t="shared" si="77"/>
        <v/>
      </c>
      <c r="L54">
        <v>48</v>
      </c>
      <c r="M54" t="str">
        <f>IF(L54&lt;=L$6,VLOOKUP(L54,申込一覧表!AF:AG,2,0),"")</f>
        <v/>
      </c>
      <c r="N54">
        <f>IF(L54&lt;=L$6,VLOOKUP(L54,申込一覧表!AF:AH,3,0),0)</f>
        <v>0</v>
      </c>
      <c r="O54" s="23" t="str">
        <f t="shared" si="8"/>
        <v/>
      </c>
      <c r="P54" t="str">
        <f>IF(L54&lt;=L$6,VLOOKUP(L54,申込一覧表!AF:AN,8,0),"")</f>
        <v/>
      </c>
      <c r="Q54" t="str">
        <f>IF(L54&lt;=L$6,VLOOKUP(L54,申込一覧表!AF:AK,5,0),"")</f>
        <v/>
      </c>
      <c r="R54">
        <f t="shared" si="56"/>
        <v>48</v>
      </c>
      <c r="S54">
        <f t="shared" si="57"/>
        <v>48</v>
      </c>
      <c r="T54">
        <f t="shared" si="58"/>
        <v>28</v>
      </c>
      <c r="U54">
        <f t="shared" si="12"/>
        <v>0</v>
      </c>
      <c r="V54" t="str">
        <f t="shared" si="59"/>
        <v/>
      </c>
      <c r="W54" t="str">
        <f t="shared" si="60"/>
        <v/>
      </c>
      <c r="X54" t="str">
        <f t="shared" si="61"/>
        <v/>
      </c>
      <c r="Y54" t="str">
        <f t="shared" si="62"/>
        <v/>
      </c>
      <c r="AH54">
        <v>48</v>
      </c>
      <c r="AI54">
        <v>8</v>
      </c>
      <c r="AJ54">
        <f t="shared" ref="AJ54:AQ54" si="87">SUM(AJ48:AJ53)</f>
        <v>0</v>
      </c>
      <c r="AK54">
        <f t="shared" si="87"/>
        <v>0</v>
      </c>
      <c r="AL54">
        <f t="shared" si="87"/>
        <v>0</v>
      </c>
      <c r="AM54">
        <f t="shared" si="87"/>
        <v>0</v>
      </c>
      <c r="AN54">
        <f t="shared" si="87"/>
        <v>0</v>
      </c>
      <c r="AO54">
        <f t="shared" si="87"/>
        <v>0</v>
      </c>
      <c r="AP54">
        <f t="shared" si="87"/>
        <v>0</v>
      </c>
      <c r="AQ54">
        <f t="shared" si="87"/>
        <v>0</v>
      </c>
      <c r="AT54" t="str">
        <f t="shared" si="48"/>
        <v/>
      </c>
      <c r="AU54" t="str">
        <f t="shared" si="23"/>
        <v/>
      </c>
      <c r="AV54" t="str">
        <f t="shared" si="24"/>
        <v/>
      </c>
      <c r="AW54" t="str">
        <f t="shared" si="25"/>
        <v/>
      </c>
      <c r="AX54" s="4" t="str">
        <f t="shared" si="79"/>
        <v>999:99.99</v>
      </c>
    </row>
    <row r="55" spans="1:50" ht="14.25" hidden="1" customHeight="1">
      <c r="L55">
        <v>49</v>
      </c>
      <c r="M55" t="str">
        <f>IF(L55&lt;=L$6,VLOOKUP(L55,申込一覧表!AF:AG,2,0),"")</f>
        <v/>
      </c>
      <c r="N55">
        <f>IF(L55&lt;=L$6,VLOOKUP(L55,申込一覧表!AF:AH,3,0),0)</f>
        <v>0</v>
      </c>
      <c r="O55" s="23" t="str">
        <f t="shared" si="8"/>
        <v/>
      </c>
      <c r="P55" t="str">
        <f>IF(L55&lt;=L$6,VLOOKUP(L55,申込一覧表!AF:AN,8,0),"")</f>
        <v/>
      </c>
      <c r="Q55" t="str">
        <f>IF(L55&lt;=L$6,VLOOKUP(L55,申込一覧表!AF:AK,5,0),"")</f>
        <v/>
      </c>
      <c r="R55">
        <f t="shared" si="56"/>
        <v>48</v>
      </c>
      <c r="S55">
        <f t="shared" si="57"/>
        <v>48</v>
      </c>
      <c r="T55">
        <f t="shared" si="58"/>
        <v>28</v>
      </c>
      <c r="U55">
        <f t="shared" si="12"/>
        <v>0</v>
      </c>
      <c r="V55" t="str">
        <f t="shared" si="59"/>
        <v/>
      </c>
      <c r="W55" t="str">
        <f t="shared" si="60"/>
        <v/>
      </c>
      <c r="X55" t="str">
        <f t="shared" si="61"/>
        <v/>
      </c>
      <c r="Y55" t="str">
        <f t="shared" si="62"/>
        <v/>
      </c>
      <c r="AH55">
        <v>49</v>
      </c>
      <c r="AI55">
        <v>8</v>
      </c>
      <c r="AJ55">
        <f t="shared" ref="AJ55:AQ55" si="88">SUM(AJ49:AJ54)</f>
        <v>0</v>
      </c>
      <c r="AK55">
        <f t="shared" si="88"/>
        <v>0</v>
      </c>
      <c r="AL55">
        <f t="shared" si="88"/>
        <v>0</v>
      </c>
      <c r="AM55">
        <f t="shared" si="88"/>
        <v>0</v>
      </c>
      <c r="AN55">
        <f t="shared" si="88"/>
        <v>0</v>
      </c>
      <c r="AO55">
        <f t="shared" si="88"/>
        <v>0</v>
      </c>
      <c r="AP55">
        <f t="shared" si="88"/>
        <v>0</v>
      </c>
      <c r="AQ55">
        <f t="shared" si="88"/>
        <v>0</v>
      </c>
      <c r="AR55">
        <f>MAX(AJ55:AQ55)</f>
        <v>0</v>
      </c>
      <c r="AS55">
        <f>SUM(AJ55:AQ55)</f>
        <v>0</v>
      </c>
      <c r="AW55" t="str">
        <f>IF(I55="","",VLOOKUP(I55,$O$7:$AH$82,20,0))</f>
        <v/>
      </c>
    </row>
    <row r="56" spans="1:50" ht="14.25" hidden="1" customHeight="1">
      <c r="L56">
        <v>50</v>
      </c>
      <c r="M56" t="str">
        <f>IF(L56&lt;=L$6,VLOOKUP(L56,申込一覧表!AF:AG,2,0),"")</f>
        <v/>
      </c>
      <c r="N56">
        <f>IF(L56&lt;=L$6,VLOOKUP(L56,申込一覧表!AF:AH,3,0),0)</f>
        <v>0</v>
      </c>
      <c r="O56" s="23" t="str">
        <f t="shared" si="8"/>
        <v/>
      </c>
      <c r="P56" t="str">
        <f>IF(L56&lt;=L$6,VLOOKUP(L56,申込一覧表!AF:AN,8,0),"")</f>
        <v/>
      </c>
      <c r="Q56" t="str">
        <f>IF(L56&lt;=L$6,VLOOKUP(L56,申込一覧表!AF:AK,5,0),"")</f>
        <v/>
      </c>
      <c r="R56">
        <f t="shared" si="56"/>
        <v>48</v>
      </c>
      <c r="S56">
        <f t="shared" si="57"/>
        <v>48</v>
      </c>
      <c r="T56">
        <f t="shared" si="58"/>
        <v>28</v>
      </c>
      <c r="U56">
        <f t="shared" si="12"/>
        <v>0</v>
      </c>
      <c r="V56" t="str">
        <f t="shared" si="59"/>
        <v/>
      </c>
      <c r="W56" t="str">
        <f t="shared" si="60"/>
        <v/>
      </c>
      <c r="X56" t="str">
        <f t="shared" si="61"/>
        <v/>
      </c>
      <c r="Y56" t="str">
        <f t="shared" si="62"/>
        <v/>
      </c>
      <c r="AH56">
        <v>50</v>
      </c>
      <c r="AI56">
        <v>8</v>
      </c>
      <c r="AJ56">
        <f t="shared" ref="AJ56:AQ56" si="89">SUM(AJ50:AJ55)</f>
        <v>0</v>
      </c>
      <c r="AK56">
        <f t="shared" si="89"/>
        <v>0</v>
      </c>
      <c r="AL56">
        <f t="shared" si="89"/>
        <v>0</v>
      </c>
      <c r="AM56">
        <f t="shared" si="89"/>
        <v>0</v>
      </c>
      <c r="AN56">
        <f t="shared" si="89"/>
        <v>0</v>
      </c>
      <c r="AO56">
        <f t="shared" si="89"/>
        <v>0</v>
      </c>
      <c r="AP56">
        <f t="shared" si="89"/>
        <v>0</v>
      </c>
      <c r="AQ56">
        <f t="shared" si="89"/>
        <v>0</v>
      </c>
    </row>
    <row r="57" spans="1:50" ht="14.25" hidden="1" customHeight="1">
      <c r="L57">
        <v>51</v>
      </c>
      <c r="M57" t="str">
        <f>IF(L57&lt;=L$6,VLOOKUP(L57,申込一覧表!AF:AG,2,0),"")</f>
        <v/>
      </c>
      <c r="N57">
        <f>IF(L57&lt;=L$6,VLOOKUP(L57,申込一覧表!AF:AH,3,0),0)</f>
        <v>0</v>
      </c>
      <c r="O57" s="23" t="str">
        <f t="shared" si="8"/>
        <v/>
      </c>
      <c r="P57" t="str">
        <f>IF(L57&lt;=L$6,VLOOKUP(L57,申込一覧表!AF:AN,8,0),"")</f>
        <v/>
      </c>
      <c r="Q57" t="str">
        <f>IF(L57&lt;=L$6,VLOOKUP(L57,申込一覧表!AF:AK,5,0),"")</f>
        <v/>
      </c>
      <c r="R57">
        <f t="shared" si="56"/>
        <v>48</v>
      </c>
      <c r="S57">
        <f t="shared" si="57"/>
        <v>48</v>
      </c>
      <c r="T57">
        <f t="shared" si="58"/>
        <v>28</v>
      </c>
      <c r="U57">
        <f t="shared" si="12"/>
        <v>0</v>
      </c>
      <c r="V57" t="str">
        <f t="shared" si="59"/>
        <v/>
      </c>
      <c r="W57" t="str">
        <f t="shared" si="60"/>
        <v/>
      </c>
      <c r="X57" t="str">
        <f t="shared" si="61"/>
        <v/>
      </c>
      <c r="Y57" t="str">
        <f t="shared" si="62"/>
        <v/>
      </c>
      <c r="AH57">
        <v>51</v>
      </c>
      <c r="AI57">
        <v>8</v>
      </c>
      <c r="AJ57">
        <f t="shared" ref="AJ57:AQ57" si="90">SUM(AJ51:AJ56)</f>
        <v>0</v>
      </c>
      <c r="AK57">
        <f t="shared" si="90"/>
        <v>0</v>
      </c>
      <c r="AL57">
        <f t="shared" si="90"/>
        <v>0</v>
      </c>
      <c r="AM57">
        <f t="shared" si="90"/>
        <v>0</v>
      </c>
      <c r="AN57">
        <f t="shared" si="90"/>
        <v>0</v>
      </c>
      <c r="AO57">
        <f t="shared" si="90"/>
        <v>0</v>
      </c>
      <c r="AP57">
        <f t="shared" si="90"/>
        <v>0</v>
      </c>
      <c r="AQ57">
        <f t="shared" si="90"/>
        <v>0</v>
      </c>
    </row>
    <row r="58" spans="1:50" ht="14.25" customHeight="1">
      <c r="L58">
        <v>52</v>
      </c>
      <c r="M58" t="str">
        <f>IF(L58&lt;=L$6,VLOOKUP(L58,申込一覧表!AF:AG,2,0),"")</f>
        <v/>
      </c>
      <c r="N58">
        <f>IF(L58&lt;=L$6,VLOOKUP(L58,申込一覧表!AF:AH,3,0),0)</f>
        <v>0</v>
      </c>
      <c r="O58" s="23" t="str">
        <f t="shared" si="8"/>
        <v/>
      </c>
      <c r="P58" t="str">
        <f>IF(L58&lt;=L$6,VLOOKUP(L58,申込一覧表!AF:AN,8,0),"")</f>
        <v/>
      </c>
      <c r="Q58" t="str">
        <f>IF(L58&lt;=L$6,VLOOKUP(L58,申込一覧表!AF:AK,5,0),"")</f>
        <v/>
      </c>
      <c r="R58">
        <f t="shared" si="56"/>
        <v>48</v>
      </c>
      <c r="S58">
        <f t="shared" si="57"/>
        <v>48</v>
      </c>
      <c r="T58">
        <f t="shared" si="58"/>
        <v>28</v>
      </c>
      <c r="U58">
        <f t="shared" si="12"/>
        <v>0</v>
      </c>
      <c r="V58" t="str">
        <f t="shared" si="59"/>
        <v/>
      </c>
      <c r="W58" t="str">
        <f t="shared" si="60"/>
        <v/>
      </c>
      <c r="X58" t="str">
        <f t="shared" si="61"/>
        <v/>
      </c>
      <c r="Y58" t="str">
        <f t="shared" si="62"/>
        <v/>
      </c>
      <c r="AH58">
        <v>52</v>
      </c>
      <c r="AI58">
        <v>8</v>
      </c>
      <c r="AJ58">
        <f t="shared" ref="AJ58:AQ58" si="91">SUM(AJ52:AJ57)</f>
        <v>0</v>
      </c>
      <c r="AK58">
        <f t="shared" si="91"/>
        <v>0</v>
      </c>
      <c r="AL58">
        <f t="shared" si="91"/>
        <v>0</v>
      </c>
      <c r="AM58">
        <f t="shared" si="91"/>
        <v>0</v>
      </c>
      <c r="AN58">
        <f t="shared" si="91"/>
        <v>0</v>
      </c>
      <c r="AO58">
        <f t="shared" si="91"/>
        <v>0</v>
      </c>
      <c r="AP58">
        <f t="shared" si="91"/>
        <v>0</v>
      </c>
      <c r="AQ58">
        <f t="shared" si="91"/>
        <v>0</v>
      </c>
    </row>
    <row r="59" spans="1:50" ht="14.25" customHeight="1">
      <c r="L59">
        <v>53</v>
      </c>
      <c r="M59" t="str">
        <f>IF(L59&lt;=L$6,VLOOKUP(L59,申込一覧表!AF:AG,2,0),"")</f>
        <v/>
      </c>
      <c r="N59">
        <f>IF(L59&lt;=L$6,VLOOKUP(L59,申込一覧表!AF:AH,3,0),0)</f>
        <v>0</v>
      </c>
      <c r="O59" s="23" t="str">
        <f t="shared" si="8"/>
        <v/>
      </c>
      <c r="P59" t="str">
        <f>IF(L59&lt;=L$6,VLOOKUP(L59,申込一覧表!AF:AN,8,0),"")</f>
        <v/>
      </c>
      <c r="Q59" t="str">
        <f>IF(L59&lt;=L$6,VLOOKUP(L59,申込一覧表!AF:AK,5,0),"")</f>
        <v/>
      </c>
      <c r="R59">
        <f t="shared" si="56"/>
        <v>48</v>
      </c>
      <c r="S59">
        <f t="shared" si="57"/>
        <v>48</v>
      </c>
      <c r="T59">
        <f t="shared" si="58"/>
        <v>28</v>
      </c>
      <c r="U59">
        <f t="shared" si="12"/>
        <v>0</v>
      </c>
      <c r="V59" t="str">
        <f t="shared" si="59"/>
        <v/>
      </c>
      <c r="W59" t="str">
        <f t="shared" si="60"/>
        <v/>
      </c>
      <c r="X59" t="str">
        <f t="shared" si="61"/>
        <v/>
      </c>
      <c r="Y59" t="str">
        <f t="shared" si="62"/>
        <v/>
      </c>
      <c r="AH59">
        <v>53</v>
      </c>
      <c r="AI59">
        <v>8</v>
      </c>
      <c r="AJ59">
        <f t="shared" ref="AJ59:AQ59" si="92">SUM(AJ53:AJ58)</f>
        <v>0</v>
      </c>
      <c r="AK59">
        <f t="shared" si="92"/>
        <v>0</v>
      </c>
      <c r="AL59">
        <f t="shared" si="92"/>
        <v>0</v>
      </c>
      <c r="AM59">
        <f t="shared" si="92"/>
        <v>0</v>
      </c>
      <c r="AN59">
        <f t="shared" si="92"/>
        <v>0</v>
      </c>
      <c r="AO59">
        <f t="shared" si="92"/>
        <v>0</v>
      </c>
      <c r="AP59">
        <f t="shared" si="92"/>
        <v>0</v>
      </c>
      <c r="AQ59">
        <f t="shared" si="92"/>
        <v>0</v>
      </c>
    </row>
    <row r="60" spans="1:50" ht="14.25" customHeight="1">
      <c r="L60">
        <v>54</v>
      </c>
      <c r="M60" t="str">
        <f>IF(L60&lt;=L$6,VLOOKUP(L60,申込一覧表!AF:AG,2,0),"")</f>
        <v/>
      </c>
      <c r="N60">
        <f>IF(L60&lt;=L$6,VLOOKUP(L60,申込一覧表!AF:AH,3,0),0)</f>
        <v>0</v>
      </c>
      <c r="O60" s="23" t="str">
        <f t="shared" si="8"/>
        <v/>
      </c>
      <c r="P60" t="str">
        <f>IF(L60&lt;=L$6,VLOOKUP(L60,申込一覧表!AF:AN,8,0),"")</f>
        <v/>
      </c>
      <c r="Q60" t="str">
        <f>IF(L60&lt;=L$6,VLOOKUP(L60,申込一覧表!AF:AK,5,0),"")</f>
        <v/>
      </c>
      <c r="R60">
        <f t="shared" si="56"/>
        <v>48</v>
      </c>
      <c r="S60">
        <f t="shared" si="57"/>
        <v>48</v>
      </c>
      <c r="T60">
        <f t="shared" si="58"/>
        <v>28</v>
      </c>
      <c r="U60">
        <f t="shared" si="12"/>
        <v>0</v>
      </c>
      <c r="V60" t="str">
        <f t="shared" si="59"/>
        <v/>
      </c>
      <c r="W60" t="str">
        <f t="shared" si="60"/>
        <v/>
      </c>
      <c r="X60" t="str">
        <f t="shared" si="61"/>
        <v/>
      </c>
      <c r="Y60" t="str">
        <f t="shared" si="62"/>
        <v/>
      </c>
      <c r="AH60">
        <v>54</v>
      </c>
      <c r="AI60">
        <v>8</v>
      </c>
      <c r="AJ60">
        <f t="shared" ref="AJ60:AQ60" si="93">SUM(AJ54:AJ59)</f>
        <v>0</v>
      </c>
      <c r="AK60">
        <f t="shared" si="93"/>
        <v>0</v>
      </c>
      <c r="AL60">
        <f t="shared" si="93"/>
        <v>0</v>
      </c>
      <c r="AM60">
        <f t="shared" si="93"/>
        <v>0</v>
      </c>
      <c r="AN60">
        <f t="shared" si="93"/>
        <v>0</v>
      </c>
      <c r="AO60">
        <f t="shared" si="93"/>
        <v>0</v>
      </c>
      <c r="AP60">
        <f t="shared" si="93"/>
        <v>0</v>
      </c>
      <c r="AQ60">
        <f t="shared" si="93"/>
        <v>0</v>
      </c>
    </row>
    <row r="61" spans="1:50" ht="14.25" customHeight="1">
      <c r="L61">
        <v>55</v>
      </c>
      <c r="M61" t="str">
        <f>IF(L61&lt;=L$6,VLOOKUP(L61,申込一覧表!AF:AG,2,0),"")</f>
        <v/>
      </c>
      <c r="N61">
        <f>IF(L61&lt;=L$6,VLOOKUP(L61,申込一覧表!AF:AH,3,0),0)</f>
        <v>0</v>
      </c>
      <c r="O61" s="23" t="str">
        <f t="shared" si="8"/>
        <v/>
      </c>
      <c r="P61" t="str">
        <f>IF(L61&lt;=L$6,VLOOKUP(L61,申込一覧表!AF:AN,8,0),"")</f>
        <v/>
      </c>
      <c r="Q61" t="str">
        <f>IF(L61&lt;=L$6,VLOOKUP(L61,申込一覧表!AF:AK,5,0),"")</f>
        <v/>
      </c>
      <c r="R61">
        <f t="shared" si="56"/>
        <v>48</v>
      </c>
      <c r="S61">
        <f t="shared" si="57"/>
        <v>48</v>
      </c>
      <c r="T61">
        <f t="shared" si="58"/>
        <v>28</v>
      </c>
      <c r="U61">
        <f t="shared" si="12"/>
        <v>0</v>
      </c>
      <c r="V61" t="str">
        <f t="shared" si="59"/>
        <v/>
      </c>
      <c r="W61" t="str">
        <f t="shared" si="60"/>
        <v/>
      </c>
      <c r="X61" t="str">
        <f t="shared" si="61"/>
        <v/>
      </c>
      <c r="Y61" t="str">
        <f t="shared" si="62"/>
        <v/>
      </c>
      <c r="AH61">
        <v>55</v>
      </c>
      <c r="AI61">
        <v>8</v>
      </c>
      <c r="AJ61">
        <f t="shared" ref="AJ61:AQ61" si="94">SUM(AJ55:AJ60)</f>
        <v>0</v>
      </c>
      <c r="AK61">
        <f t="shared" si="94"/>
        <v>0</v>
      </c>
      <c r="AL61">
        <f t="shared" si="94"/>
        <v>0</v>
      </c>
      <c r="AM61">
        <f t="shared" si="94"/>
        <v>0</v>
      </c>
      <c r="AN61">
        <f t="shared" si="94"/>
        <v>0</v>
      </c>
      <c r="AO61">
        <f t="shared" si="94"/>
        <v>0</v>
      </c>
      <c r="AP61">
        <f t="shared" si="94"/>
        <v>0</v>
      </c>
      <c r="AQ61">
        <f t="shared" si="94"/>
        <v>0</v>
      </c>
    </row>
    <row r="62" spans="1:50" ht="14.25" customHeight="1">
      <c r="L62">
        <v>56</v>
      </c>
      <c r="M62" t="str">
        <f>IF(L62&lt;=L$6,VLOOKUP(L62,申込一覧表!AF:AG,2,0),"")</f>
        <v/>
      </c>
      <c r="N62">
        <f>IF(L62&lt;=L$6,VLOOKUP(L62,申込一覧表!AF:AH,3,0),0)</f>
        <v>0</v>
      </c>
      <c r="O62" s="23" t="str">
        <f t="shared" si="8"/>
        <v/>
      </c>
      <c r="P62" t="str">
        <f>IF(L62&lt;=L$6,VLOOKUP(L62,申込一覧表!AF:AN,8,0),"")</f>
        <v/>
      </c>
      <c r="Q62" t="str">
        <f>IF(L62&lt;=L$6,VLOOKUP(L62,申込一覧表!AF:AK,5,0),"")</f>
        <v/>
      </c>
      <c r="R62">
        <f t="shared" si="56"/>
        <v>48</v>
      </c>
      <c r="S62">
        <f t="shared" si="57"/>
        <v>48</v>
      </c>
      <c r="T62">
        <f t="shared" si="58"/>
        <v>28</v>
      </c>
      <c r="U62">
        <f t="shared" si="12"/>
        <v>0</v>
      </c>
      <c r="V62" t="str">
        <f t="shared" si="59"/>
        <v/>
      </c>
      <c r="W62" t="str">
        <f t="shared" si="60"/>
        <v/>
      </c>
      <c r="X62" t="str">
        <f t="shared" si="61"/>
        <v/>
      </c>
      <c r="Y62" t="str">
        <f t="shared" si="62"/>
        <v/>
      </c>
      <c r="AH62">
        <v>56</v>
      </c>
      <c r="AI62">
        <v>8</v>
      </c>
      <c r="AJ62">
        <f t="shared" ref="AJ62:AQ62" si="95">SUM(AJ56:AJ61)</f>
        <v>0</v>
      </c>
      <c r="AK62">
        <f t="shared" si="95"/>
        <v>0</v>
      </c>
      <c r="AL62">
        <f t="shared" si="95"/>
        <v>0</v>
      </c>
      <c r="AM62">
        <f t="shared" si="95"/>
        <v>0</v>
      </c>
      <c r="AN62">
        <f t="shared" si="95"/>
        <v>0</v>
      </c>
      <c r="AO62">
        <f t="shared" si="95"/>
        <v>0</v>
      </c>
      <c r="AP62">
        <f t="shared" si="95"/>
        <v>0</v>
      </c>
      <c r="AQ62">
        <f t="shared" si="95"/>
        <v>0</v>
      </c>
    </row>
    <row r="63" spans="1:50" ht="14.25" customHeight="1">
      <c r="L63">
        <v>57</v>
      </c>
      <c r="M63" t="str">
        <f>IF(L63&lt;=L$6,VLOOKUP(L63,申込一覧表!AF:AG,2,0),"")</f>
        <v/>
      </c>
      <c r="N63">
        <f>IF(L63&lt;=L$6,VLOOKUP(L63,申込一覧表!AF:AH,3,0),0)</f>
        <v>0</v>
      </c>
      <c r="O63" s="23" t="str">
        <f t="shared" si="8"/>
        <v/>
      </c>
      <c r="P63" t="str">
        <f>IF(L63&lt;=L$6,VLOOKUP(L63,申込一覧表!AF:AN,8,0),"")</f>
        <v/>
      </c>
      <c r="Q63" t="str">
        <f>IF(L63&lt;=L$6,VLOOKUP(L63,申込一覧表!AF:AK,5,0),"")</f>
        <v/>
      </c>
      <c r="R63">
        <f t="shared" si="56"/>
        <v>48</v>
      </c>
      <c r="S63">
        <f t="shared" si="57"/>
        <v>48</v>
      </c>
      <c r="T63">
        <f t="shared" si="58"/>
        <v>28</v>
      </c>
      <c r="U63">
        <f t="shared" si="12"/>
        <v>0</v>
      </c>
      <c r="V63" t="str">
        <f t="shared" si="59"/>
        <v/>
      </c>
      <c r="W63" t="str">
        <f t="shared" si="60"/>
        <v/>
      </c>
      <c r="X63" t="str">
        <f t="shared" si="61"/>
        <v/>
      </c>
      <c r="Y63" t="str">
        <f t="shared" si="62"/>
        <v/>
      </c>
      <c r="AH63">
        <v>57</v>
      </c>
      <c r="AI63">
        <v>8</v>
      </c>
      <c r="AJ63">
        <f t="shared" ref="AJ63:AQ63" si="96">SUM(AJ57:AJ62)</f>
        <v>0</v>
      </c>
      <c r="AK63">
        <f t="shared" si="96"/>
        <v>0</v>
      </c>
      <c r="AL63">
        <f t="shared" si="96"/>
        <v>0</v>
      </c>
      <c r="AM63">
        <f t="shared" si="96"/>
        <v>0</v>
      </c>
      <c r="AN63">
        <f t="shared" si="96"/>
        <v>0</v>
      </c>
      <c r="AO63">
        <f t="shared" si="96"/>
        <v>0</v>
      </c>
      <c r="AP63">
        <f t="shared" si="96"/>
        <v>0</v>
      </c>
      <c r="AQ63">
        <f t="shared" si="96"/>
        <v>0</v>
      </c>
    </row>
    <row r="64" spans="1:50" ht="14.25" customHeight="1">
      <c r="L64">
        <v>58</v>
      </c>
      <c r="M64" t="str">
        <f>IF(L64&lt;=L$6,VLOOKUP(L64,申込一覧表!AF:AG,2,0),"")</f>
        <v/>
      </c>
      <c r="N64">
        <f>IF(L64&lt;=L$6,VLOOKUP(L64,申込一覧表!AF:AH,3,0),0)</f>
        <v>0</v>
      </c>
      <c r="O64" s="23" t="str">
        <f t="shared" si="8"/>
        <v/>
      </c>
      <c r="P64" t="str">
        <f>IF(L64&lt;=L$6,VLOOKUP(L64,申込一覧表!AF:AN,8,0),"")</f>
        <v/>
      </c>
      <c r="Q64" t="str">
        <f>IF(L64&lt;=L$6,VLOOKUP(L64,申込一覧表!AF:AK,5,0),"")</f>
        <v/>
      </c>
      <c r="R64">
        <f t="shared" si="56"/>
        <v>48</v>
      </c>
      <c r="S64">
        <f t="shared" si="57"/>
        <v>48</v>
      </c>
      <c r="T64">
        <f t="shared" si="58"/>
        <v>28</v>
      </c>
      <c r="U64">
        <f t="shared" si="12"/>
        <v>0</v>
      </c>
      <c r="V64" t="str">
        <f t="shared" si="59"/>
        <v/>
      </c>
      <c r="W64" t="str">
        <f t="shared" si="60"/>
        <v/>
      </c>
      <c r="X64" t="str">
        <f t="shared" si="61"/>
        <v/>
      </c>
      <c r="Y64" t="str">
        <f t="shared" si="62"/>
        <v/>
      </c>
      <c r="AH64">
        <v>58</v>
      </c>
      <c r="AI64">
        <v>8</v>
      </c>
      <c r="AJ64">
        <f t="shared" ref="AJ64:AQ64" si="97">SUM(AJ58:AJ63)</f>
        <v>0</v>
      </c>
      <c r="AK64">
        <f t="shared" si="97"/>
        <v>0</v>
      </c>
      <c r="AL64">
        <f t="shared" si="97"/>
        <v>0</v>
      </c>
      <c r="AM64">
        <f t="shared" si="97"/>
        <v>0</v>
      </c>
      <c r="AN64">
        <f t="shared" si="97"/>
        <v>0</v>
      </c>
      <c r="AO64">
        <f t="shared" si="97"/>
        <v>0</v>
      </c>
      <c r="AP64">
        <f t="shared" si="97"/>
        <v>0</v>
      </c>
      <c r="AQ64">
        <f t="shared" si="97"/>
        <v>0</v>
      </c>
    </row>
    <row r="65" spans="12:43" ht="14.25" customHeight="1">
      <c r="L65">
        <v>59</v>
      </c>
      <c r="M65" t="str">
        <f>IF(L65&lt;=L$6,VLOOKUP(L65,申込一覧表!AF:AG,2,0),"")</f>
        <v/>
      </c>
      <c r="N65">
        <f>IF(L65&lt;=L$6,VLOOKUP(L65,申込一覧表!AF:AH,3,0),0)</f>
        <v>0</v>
      </c>
      <c r="O65" s="23" t="str">
        <f t="shared" si="8"/>
        <v/>
      </c>
      <c r="P65" t="str">
        <f>IF(L65&lt;=L$6,VLOOKUP(L65,申込一覧表!AF:AN,8,0),"")</f>
        <v/>
      </c>
      <c r="Q65" t="str">
        <f>IF(L65&lt;=L$6,VLOOKUP(L65,申込一覧表!AF:AK,5,0),"")</f>
        <v/>
      </c>
      <c r="R65">
        <f t="shared" si="56"/>
        <v>48</v>
      </c>
      <c r="S65">
        <f t="shared" si="57"/>
        <v>48</v>
      </c>
      <c r="T65">
        <f t="shared" si="58"/>
        <v>28</v>
      </c>
      <c r="U65">
        <f t="shared" si="12"/>
        <v>0</v>
      </c>
      <c r="V65" t="str">
        <f t="shared" si="59"/>
        <v/>
      </c>
      <c r="W65" t="str">
        <f t="shared" si="60"/>
        <v/>
      </c>
      <c r="X65" t="str">
        <f t="shared" si="61"/>
        <v/>
      </c>
      <c r="Y65" t="str">
        <f t="shared" si="62"/>
        <v/>
      </c>
      <c r="AH65">
        <v>59</v>
      </c>
      <c r="AI65">
        <v>8</v>
      </c>
      <c r="AJ65">
        <f t="shared" ref="AJ65:AQ65" si="98">SUM(AJ59:AJ64)</f>
        <v>0</v>
      </c>
      <c r="AK65">
        <f t="shared" si="98"/>
        <v>0</v>
      </c>
      <c r="AL65">
        <f t="shared" si="98"/>
        <v>0</v>
      </c>
      <c r="AM65">
        <f t="shared" si="98"/>
        <v>0</v>
      </c>
      <c r="AN65">
        <f t="shared" si="98"/>
        <v>0</v>
      </c>
      <c r="AO65">
        <f t="shared" si="98"/>
        <v>0</v>
      </c>
      <c r="AP65">
        <f t="shared" si="98"/>
        <v>0</v>
      </c>
      <c r="AQ65">
        <f t="shared" si="98"/>
        <v>0</v>
      </c>
    </row>
    <row r="66" spans="12:43" ht="14.25" customHeight="1">
      <c r="L66">
        <v>60</v>
      </c>
      <c r="M66" t="str">
        <f>IF(L66&lt;=L$6,VLOOKUP(L66,申込一覧表!AF:AG,2,0),"")</f>
        <v/>
      </c>
      <c r="N66">
        <f>IF(L66&lt;=L$6,VLOOKUP(L66,申込一覧表!AF:AH,3,0),0)</f>
        <v>0</v>
      </c>
      <c r="O66" s="23" t="str">
        <f t="shared" si="8"/>
        <v/>
      </c>
      <c r="P66" t="str">
        <f>IF(L66&lt;=L$6,VLOOKUP(L66,申込一覧表!AF:AN,8,0),"")</f>
        <v/>
      </c>
      <c r="Q66" t="str">
        <f>IF(L66&lt;=L$6,VLOOKUP(L66,申込一覧表!AF:AK,5,0),"")</f>
        <v/>
      </c>
      <c r="R66">
        <f t="shared" si="56"/>
        <v>48</v>
      </c>
      <c r="S66">
        <f t="shared" si="57"/>
        <v>48</v>
      </c>
      <c r="T66">
        <f t="shared" si="58"/>
        <v>28</v>
      </c>
      <c r="U66">
        <f t="shared" si="12"/>
        <v>0</v>
      </c>
      <c r="V66" t="str">
        <f t="shared" si="59"/>
        <v/>
      </c>
      <c r="W66" t="str">
        <f t="shared" si="60"/>
        <v/>
      </c>
      <c r="X66" t="str">
        <f t="shared" si="61"/>
        <v/>
      </c>
      <c r="Y66" t="str">
        <f t="shared" si="62"/>
        <v/>
      </c>
      <c r="AH66">
        <v>60</v>
      </c>
      <c r="AI66">
        <v>8</v>
      </c>
      <c r="AJ66">
        <f t="shared" ref="AJ66:AQ66" si="99">SUM(AJ60:AJ65)</f>
        <v>0</v>
      </c>
      <c r="AK66">
        <f t="shared" si="99"/>
        <v>0</v>
      </c>
      <c r="AL66">
        <f t="shared" si="99"/>
        <v>0</v>
      </c>
      <c r="AM66">
        <f t="shared" si="99"/>
        <v>0</v>
      </c>
      <c r="AN66">
        <f t="shared" si="99"/>
        <v>0</v>
      </c>
      <c r="AO66">
        <f t="shared" si="99"/>
        <v>0</v>
      </c>
      <c r="AP66">
        <f t="shared" si="99"/>
        <v>0</v>
      </c>
      <c r="AQ66">
        <f t="shared" si="99"/>
        <v>0</v>
      </c>
    </row>
    <row r="67" spans="12:43" ht="14.25" customHeight="1">
      <c r="L67">
        <v>61</v>
      </c>
      <c r="M67" t="str">
        <f>IF(L67&lt;=L$6,VLOOKUP(L67,申込一覧表!AF:AG,2,0),"")</f>
        <v/>
      </c>
      <c r="N67">
        <f>IF(L67&lt;=L$6,VLOOKUP(L67,申込一覧表!AF:AH,3,0),0)</f>
        <v>0</v>
      </c>
      <c r="O67" s="23" t="str">
        <f t="shared" si="8"/>
        <v/>
      </c>
      <c r="P67" t="str">
        <f>IF(L67&lt;=L$6,VLOOKUP(L67,申込一覧表!AF:AN,8,0),"")</f>
        <v/>
      </c>
      <c r="Q67" t="str">
        <f>IF(L67&lt;=L$6,VLOOKUP(L67,申込一覧表!AF:AK,5,0),"")</f>
        <v/>
      </c>
      <c r="R67">
        <f t="shared" si="56"/>
        <v>48</v>
      </c>
      <c r="S67">
        <f t="shared" si="57"/>
        <v>48</v>
      </c>
      <c r="T67">
        <f t="shared" si="58"/>
        <v>28</v>
      </c>
      <c r="U67">
        <f t="shared" si="12"/>
        <v>0</v>
      </c>
      <c r="V67" t="str">
        <f t="shared" si="59"/>
        <v/>
      </c>
      <c r="W67" t="str">
        <f t="shared" si="60"/>
        <v/>
      </c>
      <c r="X67" t="str">
        <f t="shared" si="61"/>
        <v/>
      </c>
      <c r="Y67" t="str">
        <f t="shared" si="62"/>
        <v/>
      </c>
      <c r="AH67">
        <v>61</v>
      </c>
      <c r="AI67">
        <v>8</v>
      </c>
      <c r="AJ67">
        <f t="shared" ref="AJ67:AQ67" si="100">SUM(AJ61:AJ66)</f>
        <v>0</v>
      </c>
      <c r="AK67">
        <f t="shared" si="100"/>
        <v>0</v>
      </c>
      <c r="AL67">
        <f t="shared" si="100"/>
        <v>0</v>
      </c>
      <c r="AM67">
        <f t="shared" si="100"/>
        <v>0</v>
      </c>
      <c r="AN67">
        <f t="shared" si="100"/>
        <v>0</v>
      </c>
      <c r="AO67">
        <f t="shared" si="100"/>
        <v>0</v>
      </c>
      <c r="AP67">
        <f t="shared" si="100"/>
        <v>0</v>
      </c>
      <c r="AQ67">
        <f t="shared" si="100"/>
        <v>0</v>
      </c>
    </row>
    <row r="68" spans="12:43" ht="14.25" customHeight="1">
      <c r="L68">
        <v>62</v>
      </c>
      <c r="M68" t="str">
        <f>IF(L68&lt;=L$6,VLOOKUP(L68,申込一覧表!AF:AG,2,0),"")</f>
        <v/>
      </c>
      <c r="N68">
        <f>IF(L68&lt;=L$6,VLOOKUP(L68,申込一覧表!AF:AH,3,0),0)</f>
        <v>0</v>
      </c>
      <c r="O68" s="23" t="str">
        <f t="shared" si="8"/>
        <v/>
      </c>
      <c r="P68" t="str">
        <f>IF(L68&lt;=L$6,VLOOKUP(L68,申込一覧表!AF:AN,8,0),"")</f>
        <v/>
      </c>
      <c r="Q68" t="str">
        <f>IF(L68&lt;=L$6,VLOOKUP(L68,申込一覧表!AF:AK,5,0),"")</f>
        <v/>
      </c>
      <c r="R68">
        <f t="shared" si="56"/>
        <v>48</v>
      </c>
      <c r="S68">
        <f t="shared" si="57"/>
        <v>48</v>
      </c>
      <c r="T68">
        <f t="shared" si="58"/>
        <v>28</v>
      </c>
      <c r="U68">
        <f t="shared" si="12"/>
        <v>0</v>
      </c>
      <c r="V68" t="str">
        <f t="shared" si="59"/>
        <v/>
      </c>
      <c r="W68" t="str">
        <f t="shared" si="60"/>
        <v/>
      </c>
      <c r="X68" t="str">
        <f t="shared" si="61"/>
        <v/>
      </c>
      <c r="Y68" t="str">
        <f t="shared" si="62"/>
        <v/>
      </c>
      <c r="AH68">
        <v>62</v>
      </c>
      <c r="AI68">
        <v>8</v>
      </c>
      <c r="AJ68">
        <f t="shared" ref="AJ68:AQ68" si="101">SUM(AJ62:AJ67)</f>
        <v>0</v>
      </c>
      <c r="AK68">
        <f t="shared" si="101"/>
        <v>0</v>
      </c>
      <c r="AL68">
        <f t="shared" si="101"/>
        <v>0</v>
      </c>
      <c r="AM68">
        <f t="shared" si="101"/>
        <v>0</v>
      </c>
      <c r="AN68">
        <f t="shared" si="101"/>
        <v>0</v>
      </c>
      <c r="AO68">
        <f t="shared" si="101"/>
        <v>0</v>
      </c>
      <c r="AP68">
        <f t="shared" si="101"/>
        <v>0</v>
      </c>
      <c r="AQ68">
        <f t="shared" si="101"/>
        <v>0</v>
      </c>
    </row>
    <row r="69" spans="12:43" ht="14.25" customHeight="1">
      <c r="L69">
        <v>63</v>
      </c>
      <c r="M69" t="str">
        <f>IF(L69&lt;=L$6,VLOOKUP(L69,申込一覧表!AF:AG,2,0),"")</f>
        <v/>
      </c>
      <c r="N69">
        <f>IF(L69&lt;=L$6,VLOOKUP(L69,申込一覧表!AF:AH,3,0),0)</f>
        <v>0</v>
      </c>
      <c r="O69" s="23" t="str">
        <f t="shared" si="8"/>
        <v/>
      </c>
      <c r="P69" t="str">
        <f>IF(L69&lt;=L$6,VLOOKUP(L69,申込一覧表!AF:AN,8,0),"")</f>
        <v/>
      </c>
      <c r="Q69" t="str">
        <f>IF(L69&lt;=L$6,VLOOKUP(L69,申込一覧表!AF:AK,5,0),"")</f>
        <v/>
      </c>
      <c r="R69">
        <f t="shared" si="56"/>
        <v>48</v>
      </c>
      <c r="S69">
        <f t="shared" si="57"/>
        <v>48</v>
      </c>
      <c r="T69">
        <f t="shared" si="58"/>
        <v>28</v>
      </c>
      <c r="U69">
        <f t="shared" si="12"/>
        <v>0</v>
      </c>
      <c r="V69" t="str">
        <f t="shared" si="59"/>
        <v/>
      </c>
      <c r="W69" t="str">
        <f t="shared" si="60"/>
        <v/>
      </c>
      <c r="X69" t="str">
        <f t="shared" si="61"/>
        <v/>
      </c>
      <c r="Y69" t="str">
        <f t="shared" si="62"/>
        <v/>
      </c>
      <c r="AH69">
        <v>63</v>
      </c>
      <c r="AI69">
        <v>8</v>
      </c>
      <c r="AJ69">
        <f t="shared" ref="AJ69:AQ69" si="102">SUM(AJ63:AJ68)</f>
        <v>0</v>
      </c>
      <c r="AK69">
        <f t="shared" si="102"/>
        <v>0</v>
      </c>
      <c r="AL69">
        <f t="shared" si="102"/>
        <v>0</v>
      </c>
      <c r="AM69">
        <f t="shared" si="102"/>
        <v>0</v>
      </c>
      <c r="AN69">
        <f t="shared" si="102"/>
        <v>0</v>
      </c>
      <c r="AO69">
        <f t="shared" si="102"/>
        <v>0</v>
      </c>
      <c r="AP69">
        <f t="shared" si="102"/>
        <v>0</v>
      </c>
      <c r="AQ69">
        <f t="shared" si="102"/>
        <v>0</v>
      </c>
    </row>
    <row r="70" spans="12:43" ht="14.25" customHeight="1">
      <c r="L70">
        <v>64</v>
      </c>
      <c r="M70" t="str">
        <f>IF(L70&lt;=L$6,VLOOKUP(L70,申込一覧表!AF:AG,2,0),"")</f>
        <v/>
      </c>
      <c r="N70">
        <f>IF(L70&lt;=L$6,VLOOKUP(L70,申込一覧表!AF:AH,3,0),0)</f>
        <v>0</v>
      </c>
      <c r="O70" s="23" t="str">
        <f t="shared" si="8"/>
        <v/>
      </c>
      <c r="P70" t="str">
        <f>IF(L70&lt;=L$6,VLOOKUP(L70,申込一覧表!AF:AN,8,0),"")</f>
        <v/>
      </c>
      <c r="Q70" t="str">
        <f>IF(L70&lt;=L$6,VLOOKUP(L70,申込一覧表!AF:AK,5,0),"")</f>
        <v/>
      </c>
      <c r="R70">
        <f t="shared" si="56"/>
        <v>48</v>
      </c>
      <c r="S70">
        <f t="shared" si="57"/>
        <v>48</v>
      </c>
      <c r="T70">
        <f t="shared" si="58"/>
        <v>28</v>
      </c>
      <c r="U70">
        <f t="shared" si="12"/>
        <v>0</v>
      </c>
      <c r="V70" t="str">
        <f t="shared" si="59"/>
        <v/>
      </c>
      <c r="W70" t="str">
        <f t="shared" si="60"/>
        <v/>
      </c>
      <c r="X70" t="str">
        <f t="shared" si="61"/>
        <v/>
      </c>
      <c r="Y70" t="str">
        <f t="shared" si="62"/>
        <v/>
      </c>
      <c r="AH70">
        <v>64</v>
      </c>
      <c r="AI70">
        <v>8</v>
      </c>
      <c r="AJ70">
        <f t="shared" ref="AJ70:AQ70" si="103">SUM(AJ64:AJ69)</f>
        <v>0</v>
      </c>
      <c r="AK70">
        <f t="shared" si="103"/>
        <v>0</v>
      </c>
      <c r="AL70">
        <f t="shared" si="103"/>
        <v>0</v>
      </c>
      <c r="AM70">
        <f t="shared" si="103"/>
        <v>0</v>
      </c>
      <c r="AN70">
        <f t="shared" si="103"/>
        <v>0</v>
      </c>
      <c r="AO70">
        <f t="shared" si="103"/>
        <v>0</v>
      </c>
      <c r="AP70">
        <f t="shared" si="103"/>
        <v>0</v>
      </c>
      <c r="AQ70">
        <f t="shared" si="103"/>
        <v>0</v>
      </c>
    </row>
    <row r="71" spans="12:43" ht="14.25" customHeight="1">
      <c r="L71">
        <v>65</v>
      </c>
      <c r="M71" t="str">
        <f>IF(L71&lt;=L$6,VLOOKUP(L71,申込一覧表!AF:AG,2,0),"")</f>
        <v/>
      </c>
      <c r="N71">
        <f>IF(L71&lt;=L$6,VLOOKUP(L71,申込一覧表!AF:AH,3,0),0)</f>
        <v>0</v>
      </c>
      <c r="O71" s="23" t="str">
        <f t="shared" si="8"/>
        <v/>
      </c>
      <c r="P71" t="str">
        <f>IF(L71&lt;=L$6,VLOOKUP(L71,申込一覧表!AF:AN,8,0),"")</f>
        <v/>
      </c>
      <c r="Q71" t="str">
        <f>IF(L71&lt;=L$6,VLOOKUP(L71,申込一覧表!AF:AK,5,0),"")</f>
        <v/>
      </c>
      <c r="R71">
        <f t="shared" si="56"/>
        <v>48</v>
      </c>
      <c r="S71">
        <f t="shared" si="57"/>
        <v>48</v>
      </c>
      <c r="T71">
        <f t="shared" si="58"/>
        <v>28</v>
      </c>
      <c r="U71">
        <f t="shared" si="12"/>
        <v>0</v>
      </c>
      <c r="V71" t="str">
        <f t="shared" si="59"/>
        <v/>
      </c>
      <c r="W71" t="str">
        <f t="shared" si="60"/>
        <v/>
      </c>
      <c r="X71" t="str">
        <f t="shared" si="61"/>
        <v/>
      </c>
      <c r="Y71" t="str">
        <f t="shared" si="62"/>
        <v/>
      </c>
      <c r="AH71">
        <v>65</v>
      </c>
      <c r="AI71">
        <v>8</v>
      </c>
      <c r="AJ71">
        <f t="shared" ref="AJ71:AQ71" si="104">SUM(AJ65:AJ70)</f>
        <v>0</v>
      </c>
      <c r="AK71">
        <f t="shared" si="104"/>
        <v>0</v>
      </c>
      <c r="AL71">
        <f t="shared" si="104"/>
        <v>0</v>
      </c>
      <c r="AM71">
        <f t="shared" si="104"/>
        <v>0</v>
      </c>
      <c r="AN71">
        <f t="shared" si="104"/>
        <v>0</v>
      </c>
      <c r="AO71">
        <f t="shared" si="104"/>
        <v>0</v>
      </c>
      <c r="AP71">
        <f t="shared" si="104"/>
        <v>0</v>
      </c>
      <c r="AQ71">
        <f t="shared" si="104"/>
        <v>0</v>
      </c>
    </row>
    <row r="72" spans="12:43" ht="14.25" customHeight="1">
      <c r="L72">
        <v>66</v>
      </c>
      <c r="M72" t="str">
        <f>IF(L72&lt;=L$6,VLOOKUP(L72,申込一覧表!AF:AG,2,0),"")</f>
        <v/>
      </c>
      <c r="N72">
        <f>IF(L72&lt;=L$6,VLOOKUP(L72,申込一覧表!AF:AH,3,0),0)</f>
        <v>0</v>
      </c>
      <c r="O72" s="23" t="str">
        <f t="shared" ref="O72:O124" si="105">IF(N72=0,"",M72)</f>
        <v/>
      </c>
      <c r="P72" t="str">
        <f>IF(L72&lt;=L$6,VLOOKUP(L72,申込一覧表!AF:AN,8,0),"")</f>
        <v/>
      </c>
      <c r="Q72" t="str">
        <f>IF(L72&lt;=L$6,VLOOKUP(L72,申込一覧表!AF:AK,5,0),"")</f>
        <v/>
      </c>
      <c r="R72">
        <f t="shared" si="56"/>
        <v>48</v>
      </c>
      <c r="S72">
        <f t="shared" si="57"/>
        <v>48</v>
      </c>
      <c r="T72">
        <f t="shared" si="58"/>
        <v>28</v>
      </c>
      <c r="U72">
        <f t="shared" ref="U72:U124" si="106">COUNTIF($F$48:$I$54,_LM7)</f>
        <v>0</v>
      </c>
      <c r="V72" t="str">
        <f t="shared" si="59"/>
        <v/>
      </c>
      <c r="W72" t="str">
        <f t="shared" si="60"/>
        <v/>
      </c>
      <c r="X72" t="str">
        <f t="shared" si="61"/>
        <v/>
      </c>
      <c r="Y72" t="str">
        <f t="shared" si="62"/>
        <v/>
      </c>
      <c r="AH72">
        <v>66</v>
      </c>
      <c r="AI72">
        <v>8</v>
      </c>
      <c r="AJ72">
        <f t="shared" ref="AJ72:AQ72" si="107">SUM(AJ66:AJ71)</f>
        <v>0</v>
      </c>
      <c r="AK72">
        <f t="shared" si="107"/>
        <v>0</v>
      </c>
      <c r="AL72">
        <f t="shared" si="107"/>
        <v>0</v>
      </c>
      <c r="AM72">
        <f t="shared" si="107"/>
        <v>0</v>
      </c>
      <c r="AN72">
        <f t="shared" si="107"/>
        <v>0</v>
      </c>
      <c r="AO72">
        <f t="shared" si="107"/>
        <v>0</v>
      </c>
      <c r="AP72">
        <f t="shared" si="107"/>
        <v>0</v>
      </c>
      <c r="AQ72">
        <f t="shared" si="107"/>
        <v>0</v>
      </c>
    </row>
    <row r="73" spans="12:43" ht="14.25" customHeight="1">
      <c r="L73">
        <v>67</v>
      </c>
      <c r="M73" t="str">
        <f>IF(L73&lt;=L$6,VLOOKUP(L73,申込一覧表!AF:AG,2,0),"")</f>
        <v/>
      </c>
      <c r="N73">
        <f>IF(L73&lt;=L$6,VLOOKUP(L73,申込一覧表!AF:AH,3,0),0)</f>
        <v>0</v>
      </c>
      <c r="O73" s="23" t="str">
        <f t="shared" si="105"/>
        <v/>
      </c>
      <c r="P73" t="str">
        <f>IF(L73&lt;=L$6,VLOOKUP(L73,申込一覧表!AF:AN,8,0),"")</f>
        <v/>
      </c>
      <c r="Q73" t="str">
        <f>IF(L73&lt;=L$6,VLOOKUP(L73,申込一覧表!AF:AK,5,0),"")</f>
        <v/>
      </c>
      <c r="R73">
        <f t="shared" si="56"/>
        <v>48</v>
      </c>
      <c r="S73">
        <f t="shared" si="57"/>
        <v>48</v>
      </c>
      <c r="T73">
        <f t="shared" si="58"/>
        <v>28</v>
      </c>
      <c r="U73">
        <f t="shared" si="106"/>
        <v>0</v>
      </c>
      <c r="V73" t="str">
        <f t="shared" si="59"/>
        <v/>
      </c>
      <c r="W73" t="str">
        <f t="shared" si="60"/>
        <v/>
      </c>
      <c r="X73" t="str">
        <f t="shared" si="61"/>
        <v/>
      </c>
      <c r="Y73" t="str">
        <f t="shared" si="62"/>
        <v/>
      </c>
      <c r="AH73">
        <v>67</v>
      </c>
      <c r="AI73">
        <v>8</v>
      </c>
      <c r="AJ73">
        <f t="shared" ref="AJ73:AQ73" si="108">SUM(AJ67:AJ72)</f>
        <v>0</v>
      </c>
      <c r="AK73">
        <f t="shared" si="108"/>
        <v>0</v>
      </c>
      <c r="AL73">
        <f t="shared" si="108"/>
        <v>0</v>
      </c>
      <c r="AM73">
        <f t="shared" si="108"/>
        <v>0</v>
      </c>
      <c r="AN73">
        <f t="shared" si="108"/>
        <v>0</v>
      </c>
      <c r="AO73">
        <f t="shared" si="108"/>
        <v>0</v>
      </c>
      <c r="AP73">
        <f t="shared" si="108"/>
        <v>0</v>
      </c>
      <c r="AQ73">
        <f t="shared" si="108"/>
        <v>0</v>
      </c>
    </row>
    <row r="74" spans="12:43" ht="14.25" customHeight="1">
      <c r="L74">
        <v>68</v>
      </c>
      <c r="M74" t="str">
        <f>IF(L74&lt;=L$6,VLOOKUP(L74,申込一覧表!AF:AG,2,0),"")</f>
        <v/>
      </c>
      <c r="N74">
        <f>IF(L74&lt;=L$6,VLOOKUP(L74,申込一覧表!AF:AH,3,0),0)</f>
        <v>0</v>
      </c>
      <c r="O74" s="23" t="str">
        <f t="shared" si="105"/>
        <v/>
      </c>
      <c r="P74" t="str">
        <f>IF(L74&lt;=L$6,VLOOKUP(L74,申込一覧表!AF:AN,8,0),"")</f>
        <v/>
      </c>
      <c r="Q74" t="str">
        <f>IF(L74&lt;=L$6,VLOOKUP(L74,申込一覧表!AF:AK,5,0),"")</f>
        <v/>
      </c>
      <c r="R74">
        <f t="shared" si="56"/>
        <v>48</v>
      </c>
      <c r="S74">
        <f t="shared" si="57"/>
        <v>48</v>
      </c>
      <c r="T74">
        <f t="shared" si="58"/>
        <v>28</v>
      </c>
      <c r="U74">
        <f t="shared" si="106"/>
        <v>0</v>
      </c>
      <c r="V74" t="str">
        <f t="shared" si="59"/>
        <v/>
      </c>
      <c r="W74" t="str">
        <f t="shared" si="60"/>
        <v/>
      </c>
      <c r="X74" t="str">
        <f t="shared" si="61"/>
        <v/>
      </c>
      <c r="Y74" t="str">
        <f t="shared" si="62"/>
        <v/>
      </c>
      <c r="AH74">
        <v>68</v>
      </c>
      <c r="AI74">
        <v>8</v>
      </c>
      <c r="AJ74">
        <f t="shared" ref="AJ74:AQ74" si="109">SUM(AJ68:AJ73)</f>
        <v>0</v>
      </c>
      <c r="AK74">
        <f t="shared" si="109"/>
        <v>0</v>
      </c>
      <c r="AL74">
        <f t="shared" si="109"/>
        <v>0</v>
      </c>
      <c r="AM74">
        <f t="shared" si="109"/>
        <v>0</v>
      </c>
      <c r="AN74">
        <f t="shared" si="109"/>
        <v>0</v>
      </c>
      <c r="AO74">
        <f t="shared" si="109"/>
        <v>0</v>
      </c>
      <c r="AP74">
        <f t="shared" si="109"/>
        <v>0</v>
      </c>
      <c r="AQ74">
        <f t="shared" si="109"/>
        <v>0</v>
      </c>
    </row>
    <row r="75" spans="12:43" ht="14.25" customHeight="1">
      <c r="L75">
        <v>69</v>
      </c>
      <c r="M75" t="str">
        <f>IF(L75&lt;=L$6,VLOOKUP(L75,申込一覧表!AF:AG,2,0),"")</f>
        <v/>
      </c>
      <c r="N75">
        <f>IF(L75&lt;=L$6,VLOOKUP(L75,申込一覧表!AF:AH,3,0),0)</f>
        <v>0</v>
      </c>
      <c r="O75" s="23" t="str">
        <f t="shared" si="105"/>
        <v/>
      </c>
      <c r="P75" t="str">
        <f>IF(L75&lt;=L$6,VLOOKUP(L75,申込一覧表!AF:AN,8,0),"")</f>
        <v/>
      </c>
      <c r="Q75" t="str">
        <f>IF(L75&lt;=L$6,VLOOKUP(L75,申込一覧表!AF:AK,5,0),"")</f>
        <v/>
      </c>
      <c r="R75">
        <f t="shared" si="56"/>
        <v>48</v>
      </c>
      <c r="S75">
        <f t="shared" si="57"/>
        <v>48</v>
      </c>
      <c r="T75">
        <f t="shared" si="58"/>
        <v>28</v>
      </c>
      <c r="U75">
        <f t="shared" si="106"/>
        <v>0</v>
      </c>
      <c r="V75" t="str">
        <f t="shared" si="59"/>
        <v/>
      </c>
      <c r="W75" t="str">
        <f t="shared" si="60"/>
        <v/>
      </c>
      <c r="X75" t="str">
        <f t="shared" si="61"/>
        <v/>
      </c>
      <c r="Y75" t="str">
        <f t="shared" si="62"/>
        <v/>
      </c>
      <c r="AH75">
        <v>69</v>
      </c>
      <c r="AI75">
        <v>8</v>
      </c>
      <c r="AJ75">
        <f t="shared" ref="AJ75:AQ75" si="110">SUM(AJ69:AJ74)</f>
        <v>0</v>
      </c>
      <c r="AK75">
        <f t="shared" si="110"/>
        <v>0</v>
      </c>
      <c r="AL75">
        <f t="shared" si="110"/>
        <v>0</v>
      </c>
      <c r="AM75">
        <f t="shared" si="110"/>
        <v>0</v>
      </c>
      <c r="AN75">
        <f t="shared" si="110"/>
        <v>0</v>
      </c>
      <c r="AO75">
        <f t="shared" si="110"/>
        <v>0</v>
      </c>
      <c r="AP75">
        <f t="shared" si="110"/>
        <v>0</v>
      </c>
      <c r="AQ75">
        <f t="shared" si="110"/>
        <v>0</v>
      </c>
    </row>
    <row r="76" spans="12:43" ht="14.25" customHeight="1">
      <c r="L76">
        <v>70</v>
      </c>
      <c r="M76" t="str">
        <f>IF(L76&lt;=L$6,VLOOKUP(L76,申込一覧表!AF:AG,2,0),"")</f>
        <v/>
      </c>
      <c r="N76">
        <f>IF(L76&lt;=L$6,VLOOKUP(L76,申込一覧表!AF:AH,3,0),0)</f>
        <v>0</v>
      </c>
      <c r="O76" s="23" t="str">
        <f t="shared" si="105"/>
        <v/>
      </c>
      <c r="P76" t="str">
        <f>IF(L76&lt;=L$6,VLOOKUP(L76,申込一覧表!AF:AN,8,0),"")</f>
        <v/>
      </c>
      <c r="Q76" t="str">
        <f>IF(L76&lt;=L$6,VLOOKUP(L76,申込一覧表!AF:AK,5,0),"")</f>
        <v/>
      </c>
      <c r="R76">
        <f t="shared" si="56"/>
        <v>48</v>
      </c>
      <c r="S76">
        <f t="shared" si="57"/>
        <v>48</v>
      </c>
      <c r="T76">
        <f t="shared" si="58"/>
        <v>28</v>
      </c>
      <c r="U76">
        <f t="shared" si="106"/>
        <v>0</v>
      </c>
      <c r="V76" t="str">
        <f t="shared" si="59"/>
        <v/>
      </c>
      <c r="W76" t="str">
        <f t="shared" si="60"/>
        <v/>
      </c>
      <c r="X76" t="str">
        <f t="shared" si="61"/>
        <v/>
      </c>
      <c r="Y76" t="str">
        <f t="shared" si="62"/>
        <v/>
      </c>
      <c r="AH76">
        <v>70</v>
      </c>
      <c r="AI76">
        <v>8</v>
      </c>
      <c r="AJ76">
        <f t="shared" ref="AJ76:AQ76" si="111">SUM(AJ70:AJ75)</f>
        <v>0</v>
      </c>
      <c r="AK76">
        <f t="shared" si="111"/>
        <v>0</v>
      </c>
      <c r="AL76">
        <f t="shared" si="111"/>
        <v>0</v>
      </c>
      <c r="AM76">
        <f t="shared" si="111"/>
        <v>0</v>
      </c>
      <c r="AN76">
        <f t="shared" si="111"/>
        <v>0</v>
      </c>
      <c r="AO76">
        <f t="shared" si="111"/>
        <v>0</v>
      </c>
      <c r="AP76">
        <f t="shared" si="111"/>
        <v>0</v>
      </c>
      <c r="AQ76">
        <f t="shared" si="111"/>
        <v>0</v>
      </c>
    </row>
    <row r="77" spans="12:43" ht="14.25" customHeight="1">
      <c r="L77">
        <v>71</v>
      </c>
      <c r="M77" t="str">
        <f>IF(L77&lt;=L$6,VLOOKUP(L77,申込一覧表!AF:AG,2,0),"")</f>
        <v/>
      </c>
      <c r="N77">
        <f>IF(L77&lt;=L$6,VLOOKUP(L77,申込一覧表!AF:AH,3,0),0)</f>
        <v>0</v>
      </c>
      <c r="O77" s="23" t="str">
        <f t="shared" si="105"/>
        <v/>
      </c>
      <c r="P77" t="str">
        <f>IF(L77&lt;=L$6,VLOOKUP(L77,申込一覧表!AF:AN,8,0),"")</f>
        <v/>
      </c>
      <c r="Q77" t="str">
        <f>IF(L77&lt;=L$6,VLOOKUP(L77,申込一覧表!AF:AK,5,0),"")</f>
        <v/>
      </c>
      <c r="R77">
        <f t="shared" si="56"/>
        <v>48</v>
      </c>
      <c r="S77">
        <f t="shared" si="57"/>
        <v>48</v>
      </c>
      <c r="T77">
        <f t="shared" si="58"/>
        <v>28</v>
      </c>
      <c r="U77">
        <f t="shared" si="106"/>
        <v>0</v>
      </c>
      <c r="V77" t="str">
        <f t="shared" si="59"/>
        <v/>
      </c>
      <c r="W77" t="str">
        <f t="shared" si="60"/>
        <v/>
      </c>
      <c r="X77" t="str">
        <f t="shared" si="61"/>
        <v/>
      </c>
      <c r="Y77" t="str">
        <f t="shared" si="62"/>
        <v/>
      </c>
      <c r="AH77">
        <v>71</v>
      </c>
      <c r="AI77">
        <v>8</v>
      </c>
      <c r="AJ77">
        <f t="shared" ref="AJ77:AQ77" si="112">SUM(AJ71:AJ76)</f>
        <v>0</v>
      </c>
      <c r="AK77">
        <f t="shared" si="112"/>
        <v>0</v>
      </c>
      <c r="AL77">
        <f t="shared" si="112"/>
        <v>0</v>
      </c>
      <c r="AM77">
        <f t="shared" si="112"/>
        <v>0</v>
      </c>
      <c r="AN77">
        <f t="shared" si="112"/>
        <v>0</v>
      </c>
      <c r="AO77">
        <f t="shared" si="112"/>
        <v>0</v>
      </c>
      <c r="AP77">
        <f t="shared" si="112"/>
        <v>0</v>
      </c>
      <c r="AQ77">
        <f t="shared" si="112"/>
        <v>0</v>
      </c>
    </row>
    <row r="78" spans="12:43" ht="14.25" customHeight="1">
      <c r="L78">
        <v>72</v>
      </c>
      <c r="M78" t="str">
        <f>IF(L78&lt;=L$6,VLOOKUP(L78,申込一覧表!AF:AG,2,0),"")</f>
        <v/>
      </c>
      <c r="N78">
        <f>IF(L78&lt;=L$6,VLOOKUP(L78,申込一覧表!AF:AH,3,0),0)</f>
        <v>0</v>
      </c>
      <c r="O78" s="23" t="str">
        <f t="shared" si="105"/>
        <v/>
      </c>
      <c r="P78" t="str">
        <f>IF(L78&lt;=L$6,VLOOKUP(L78,申込一覧表!AF:AN,8,0),"")</f>
        <v/>
      </c>
      <c r="Q78" t="str">
        <f>IF(L78&lt;=L$6,VLOOKUP(L78,申込一覧表!AF:AK,5,0),"")</f>
        <v/>
      </c>
      <c r="R78">
        <f t="shared" si="56"/>
        <v>48</v>
      </c>
      <c r="S78">
        <f t="shared" si="57"/>
        <v>48</v>
      </c>
      <c r="T78">
        <f t="shared" si="58"/>
        <v>28</v>
      </c>
      <c r="U78">
        <f t="shared" si="106"/>
        <v>0</v>
      </c>
      <c r="V78" t="str">
        <f t="shared" si="59"/>
        <v/>
      </c>
      <c r="W78" t="str">
        <f t="shared" si="60"/>
        <v/>
      </c>
      <c r="X78" t="str">
        <f t="shared" si="61"/>
        <v/>
      </c>
      <c r="Y78" t="str">
        <f t="shared" si="62"/>
        <v/>
      </c>
      <c r="AH78">
        <v>72</v>
      </c>
      <c r="AI78">
        <v>8</v>
      </c>
      <c r="AJ78">
        <f t="shared" ref="AJ78:AQ78" si="113">SUM(AJ72:AJ77)</f>
        <v>0</v>
      </c>
      <c r="AK78">
        <f t="shared" si="113"/>
        <v>0</v>
      </c>
      <c r="AL78">
        <f t="shared" si="113"/>
        <v>0</v>
      </c>
      <c r="AM78">
        <f t="shared" si="113"/>
        <v>0</v>
      </c>
      <c r="AN78">
        <f t="shared" si="113"/>
        <v>0</v>
      </c>
      <c r="AO78">
        <f t="shared" si="113"/>
        <v>0</v>
      </c>
      <c r="AP78">
        <f t="shared" si="113"/>
        <v>0</v>
      </c>
      <c r="AQ78">
        <f t="shared" si="113"/>
        <v>0</v>
      </c>
    </row>
    <row r="79" spans="12:43" ht="14.25" customHeight="1">
      <c r="L79">
        <v>73</v>
      </c>
      <c r="M79" t="str">
        <f>IF(L79&lt;=L$6,VLOOKUP(L79,申込一覧表!AF:AG,2,0),"")</f>
        <v/>
      </c>
      <c r="N79">
        <f>IF(L79&lt;=L$6,VLOOKUP(L79,申込一覧表!AF:AH,3,0),0)</f>
        <v>0</v>
      </c>
      <c r="O79" s="23" t="str">
        <f t="shared" si="105"/>
        <v/>
      </c>
      <c r="P79" t="str">
        <f>IF(L79&lt;=L$6,VLOOKUP(L79,申込一覧表!AF:AN,8,0),"")</f>
        <v/>
      </c>
      <c r="Q79" t="str">
        <f>IF(L79&lt;=L$6,VLOOKUP(L79,申込一覧表!AF:AK,5,0),"")</f>
        <v/>
      </c>
      <c r="R79">
        <f t="shared" si="56"/>
        <v>48</v>
      </c>
      <c r="S79">
        <f t="shared" si="57"/>
        <v>48</v>
      </c>
      <c r="T79">
        <f t="shared" si="58"/>
        <v>28</v>
      </c>
      <c r="U79">
        <f t="shared" si="106"/>
        <v>0</v>
      </c>
      <c r="V79" t="str">
        <f t="shared" si="59"/>
        <v/>
      </c>
      <c r="W79" t="str">
        <f t="shared" si="60"/>
        <v/>
      </c>
      <c r="X79" t="str">
        <f t="shared" si="61"/>
        <v/>
      </c>
      <c r="Y79" t="str">
        <f t="shared" si="62"/>
        <v/>
      </c>
      <c r="AH79">
        <v>73</v>
      </c>
      <c r="AI79">
        <v>8</v>
      </c>
      <c r="AJ79">
        <f t="shared" ref="AJ79:AQ79" si="114">SUM(AJ73:AJ78)</f>
        <v>0</v>
      </c>
      <c r="AK79">
        <f t="shared" si="114"/>
        <v>0</v>
      </c>
      <c r="AL79">
        <f t="shared" si="114"/>
        <v>0</v>
      </c>
      <c r="AM79">
        <f t="shared" si="114"/>
        <v>0</v>
      </c>
      <c r="AN79">
        <f t="shared" si="114"/>
        <v>0</v>
      </c>
      <c r="AO79">
        <f t="shared" si="114"/>
        <v>0</v>
      </c>
      <c r="AP79">
        <f t="shared" si="114"/>
        <v>0</v>
      </c>
      <c r="AQ79">
        <f t="shared" si="114"/>
        <v>0</v>
      </c>
    </row>
    <row r="80" spans="12:43" ht="14.25" customHeight="1">
      <c r="L80">
        <v>74</v>
      </c>
      <c r="M80" t="str">
        <f>IF(L80&lt;=L$6,VLOOKUP(L80,申込一覧表!AF:AG,2,0),"")</f>
        <v/>
      </c>
      <c r="N80">
        <f>IF(L80&lt;=L$6,VLOOKUP(L80,申込一覧表!AF:AH,3,0),0)</f>
        <v>0</v>
      </c>
      <c r="O80" s="23" t="str">
        <f t="shared" si="105"/>
        <v/>
      </c>
      <c r="P80" t="str">
        <f>IF(L80&lt;=L$6,VLOOKUP(L80,申込一覧表!AF:AN,8,0),"")</f>
        <v/>
      </c>
      <c r="Q80" t="str">
        <f>IF(L80&lt;=L$6,VLOOKUP(L80,申込一覧表!AF:AK,5,0),"")</f>
        <v/>
      </c>
      <c r="R80">
        <f t="shared" si="56"/>
        <v>48</v>
      </c>
      <c r="S80">
        <f t="shared" si="57"/>
        <v>48</v>
      </c>
      <c r="T80">
        <f t="shared" si="58"/>
        <v>28</v>
      </c>
      <c r="U80">
        <f t="shared" si="106"/>
        <v>0</v>
      </c>
      <c r="V80" t="str">
        <f t="shared" si="59"/>
        <v/>
      </c>
      <c r="W80" t="str">
        <f t="shared" si="60"/>
        <v/>
      </c>
      <c r="X80" t="str">
        <f t="shared" si="61"/>
        <v/>
      </c>
      <c r="Y80" t="str">
        <f t="shared" si="62"/>
        <v/>
      </c>
      <c r="AH80">
        <v>74</v>
      </c>
      <c r="AI80">
        <v>8</v>
      </c>
      <c r="AJ80">
        <f t="shared" ref="AJ80:AQ80" si="115">SUM(AJ74:AJ79)</f>
        <v>0</v>
      </c>
      <c r="AK80">
        <f t="shared" si="115"/>
        <v>0</v>
      </c>
      <c r="AL80">
        <f t="shared" si="115"/>
        <v>0</v>
      </c>
      <c r="AM80">
        <f t="shared" si="115"/>
        <v>0</v>
      </c>
      <c r="AN80">
        <f t="shared" si="115"/>
        <v>0</v>
      </c>
      <c r="AO80">
        <f t="shared" si="115"/>
        <v>0</v>
      </c>
      <c r="AP80">
        <f t="shared" si="115"/>
        <v>0</v>
      </c>
      <c r="AQ80">
        <f t="shared" si="115"/>
        <v>0</v>
      </c>
    </row>
    <row r="81" spans="12:43" ht="14.25" customHeight="1">
      <c r="L81">
        <v>75</v>
      </c>
      <c r="M81" t="str">
        <f>IF(L81&lt;=L$6,VLOOKUP(L81,申込一覧表!AF:AG,2,0),"")</f>
        <v/>
      </c>
      <c r="N81">
        <f>IF(L81&lt;=L$6,VLOOKUP(L81,申込一覧表!AF:AH,3,0),0)</f>
        <v>0</v>
      </c>
      <c r="O81" s="23" t="str">
        <f t="shared" si="105"/>
        <v/>
      </c>
      <c r="P81" t="str">
        <f>IF(L81&lt;=L$6,VLOOKUP(L81,申込一覧表!AF:AN,8,0),"")</f>
        <v/>
      </c>
      <c r="Q81" t="str">
        <f>IF(L81&lt;=L$6,VLOOKUP(L81,申込一覧表!AF:AK,5,0),"")</f>
        <v/>
      </c>
      <c r="R81">
        <f t="shared" si="56"/>
        <v>48</v>
      </c>
      <c r="S81">
        <f t="shared" si="57"/>
        <v>48</v>
      </c>
      <c r="T81">
        <f t="shared" si="58"/>
        <v>28</v>
      </c>
      <c r="U81">
        <f t="shared" si="106"/>
        <v>0</v>
      </c>
      <c r="V81" t="str">
        <f t="shared" si="59"/>
        <v/>
      </c>
      <c r="W81" t="str">
        <f t="shared" si="60"/>
        <v/>
      </c>
      <c r="X81" t="str">
        <f t="shared" si="61"/>
        <v/>
      </c>
      <c r="Y81" t="str">
        <f t="shared" si="62"/>
        <v/>
      </c>
      <c r="AH81">
        <v>75</v>
      </c>
      <c r="AI81">
        <v>8</v>
      </c>
      <c r="AJ81">
        <f t="shared" ref="AJ81:AQ81" si="116">SUM(AJ75:AJ80)</f>
        <v>0</v>
      </c>
      <c r="AK81">
        <f t="shared" si="116"/>
        <v>0</v>
      </c>
      <c r="AL81">
        <f t="shared" si="116"/>
        <v>0</v>
      </c>
      <c r="AM81">
        <f t="shared" si="116"/>
        <v>0</v>
      </c>
      <c r="AN81">
        <f t="shared" si="116"/>
        <v>0</v>
      </c>
      <c r="AO81">
        <f t="shared" si="116"/>
        <v>0</v>
      </c>
      <c r="AP81">
        <f t="shared" si="116"/>
        <v>0</v>
      </c>
      <c r="AQ81">
        <f t="shared" si="116"/>
        <v>0</v>
      </c>
    </row>
    <row r="82" spans="12:43" ht="14.25" customHeight="1">
      <c r="L82">
        <v>76</v>
      </c>
      <c r="M82" t="str">
        <f>IF(L82&lt;=L$6,VLOOKUP(L82,申込一覧表!AF:AG,2,0),"")</f>
        <v/>
      </c>
      <c r="N82">
        <f>IF(L82&lt;=L$6,VLOOKUP(L82,申込一覧表!AF:AH,3,0),0)</f>
        <v>0</v>
      </c>
      <c r="O82" s="23" t="str">
        <f t="shared" si="105"/>
        <v/>
      </c>
      <c r="P82" t="str">
        <f>IF(L82&lt;=L$6,VLOOKUP(L82,申込一覧表!AF:AN,8,0),"")</f>
        <v/>
      </c>
      <c r="Q82" t="str">
        <f>IF(L82&lt;=L$6,VLOOKUP(L82,申込一覧表!AF:AK,5,0),"")</f>
        <v/>
      </c>
      <c r="R82">
        <f t="shared" si="56"/>
        <v>48</v>
      </c>
      <c r="S82">
        <f t="shared" si="57"/>
        <v>48</v>
      </c>
      <c r="T82">
        <f t="shared" si="58"/>
        <v>28</v>
      </c>
      <c r="U82">
        <f t="shared" si="106"/>
        <v>0</v>
      </c>
      <c r="V82" t="str">
        <f t="shared" si="59"/>
        <v/>
      </c>
      <c r="W82" t="str">
        <f t="shared" si="60"/>
        <v/>
      </c>
      <c r="X82" t="str">
        <f t="shared" si="61"/>
        <v/>
      </c>
      <c r="Y82" t="str">
        <f t="shared" si="62"/>
        <v/>
      </c>
      <c r="AH82">
        <v>76</v>
      </c>
      <c r="AI82">
        <v>8</v>
      </c>
      <c r="AJ82">
        <f t="shared" ref="AJ82:AQ82" si="117">SUM(AJ76:AJ81)</f>
        <v>0</v>
      </c>
      <c r="AK82">
        <f t="shared" si="117"/>
        <v>0</v>
      </c>
      <c r="AL82">
        <f t="shared" si="117"/>
        <v>0</v>
      </c>
      <c r="AM82">
        <f t="shared" si="117"/>
        <v>0</v>
      </c>
      <c r="AN82">
        <f t="shared" si="117"/>
        <v>0</v>
      </c>
      <c r="AO82">
        <f t="shared" si="117"/>
        <v>0</v>
      </c>
      <c r="AP82">
        <f t="shared" si="117"/>
        <v>0</v>
      </c>
      <c r="AQ82">
        <f t="shared" si="117"/>
        <v>0</v>
      </c>
    </row>
    <row r="83" spans="12:43" ht="14.25" customHeight="1">
      <c r="M83" t="e">
        <f>IF(L83&lt;=L$6,VLOOKUP(L83,申込一覧表!AF:AG,2,0),"")</f>
        <v>#N/A</v>
      </c>
      <c r="N83" t="e">
        <f>IF(L83&lt;=L$6,VLOOKUP(L83,申込一覧表!AF:AH,3,0),0)</f>
        <v>#N/A</v>
      </c>
      <c r="O83" s="23" t="e">
        <f t="shared" si="105"/>
        <v>#N/A</v>
      </c>
      <c r="R83">
        <f t="shared" si="56"/>
        <v>0</v>
      </c>
      <c r="S83">
        <f t="shared" si="57"/>
        <v>0</v>
      </c>
      <c r="T83">
        <f t="shared" si="58"/>
        <v>0</v>
      </c>
      <c r="U83">
        <f t="shared" si="106"/>
        <v>0</v>
      </c>
      <c r="V83" t="str">
        <f t="shared" si="59"/>
        <v/>
      </c>
      <c r="W83" t="str">
        <f t="shared" si="60"/>
        <v/>
      </c>
      <c r="X83" t="str">
        <f t="shared" si="61"/>
        <v/>
      </c>
      <c r="Y83" t="str">
        <f t="shared" si="62"/>
        <v/>
      </c>
      <c r="AH83">
        <v>77</v>
      </c>
      <c r="AI83">
        <v>8</v>
      </c>
      <c r="AJ83">
        <f t="shared" ref="AJ83:AQ83" si="118">SUM(AJ77:AJ82)</f>
        <v>0</v>
      </c>
      <c r="AK83">
        <f t="shared" si="118"/>
        <v>0</v>
      </c>
      <c r="AL83">
        <f t="shared" si="118"/>
        <v>0</v>
      </c>
      <c r="AM83">
        <f t="shared" si="118"/>
        <v>0</v>
      </c>
      <c r="AN83">
        <f t="shared" si="118"/>
        <v>0</v>
      </c>
      <c r="AO83">
        <f t="shared" si="118"/>
        <v>0</v>
      </c>
      <c r="AP83">
        <f t="shared" si="118"/>
        <v>0</v>
      </c>
      <c r="AQ83">
        <f t="shared" si="118"/>
        <v>0</v>
      </c>
    </row>
    <row r="84" spans="12:43" ht="14.25" customHeight="1">
      <c r="M84" t="e">
        <f>IF(L84&lt;=L$6,VLOOKUP(L84,申込一覧表!AF:AG,2,0),"")</f>
        <v>#N/A</v>
      </c>
      <c r="N84" t="e">
        <f>IF(L84&lt;=L$6,VLOOKUP(L84,申込一覧表!AF:AH,3,0),0)</f>
        <v>#N/A</v>
      </c>
      <c r="O84" s="23" t="e">
        <f t="shared" si="105"/>
        <v>#N/A</v>
      </c>
      <c r="R84">
        <f t="shared" si="56"/>
        <v>0</v>
      </c>
      <c r="S84">
        <f t="shared" si="57"/>
        <v>0</v>
      </c>
      <c r="T84">
        <f t="shared" si="58"/>
        <v>0</v>
      </c>
      <c r="U84">
        <f t="shared" si="106"/>
        <v>0</v>
      </c>
      <c r="V84" t="str">
        <f t="shared" si="59"/>
        <v/>
      </c>
      <c r="W84" t="str">
        <f t="shared" si="60"/>
        <v/>
      </c>
      <c r="X84" t="str">
        <f t="shared" si="61"/>
        <v/>
      </c>
      <c r="Y84" t="str">
        <f t="shared" si="62"/>
        <v/>
      </c>
      <c r="AH84">
        <v>78</v>
      </c>
      <c r="AI84">
        <v>8</v>
      </c>
      <c r="AJ84">
        <f t="shared" ref="AJ84:AQ84" si="119">SUM(AJ78:AJ83)</f>
        <v>0</v>
      </c>
      <c r="AK84">
        <f t="shared" si="119"/>
        <v>0</v>
      </c>
      <c r="AL84">
        <f t="shared" si="119"/>
        <v>0</v>
      </c>
      <c r="AM84">
        <f t="shared" si="119"/>
        <v>0</v>
      </c>
      <c r="AN84">
        <f t="shared" si="119"/>
        <v>0</v>
      </c>
      <c r="AO84">
        <f t="shared" si="119"/>
        <v>0</v>
      </c>
      <c r="AP84">
        <f t="shared" si="119"/>
        <v>0</v>
      </c>
      <c r="AQ84">
        <f t="shared" si="119"/>
        <v>0</v>
      </c>
    </row>
    <row r="85" spans="12:43" ht="14.25" customHeight="1">
      <c r="L85">
        <v>1</v>
      </c>
      <c r="M85" t="str">
        <f>IF(L85&lt;=L$6,VLOOKUP(L85,申込一覧表!AF:AG,2,0),"")</f>
        <v/>
      </c>
      <c r="N85">
        <f>IF(L85&lt;=L$6,VLOOKUP(L85,申込一覧表!AF:AH,3,0),0)</f>
        <v>0</v>
      </c>
      <c r="O85" s="23" t="str">
        <f t="shared" si="105"/>
        <v/>
      </c>
      <c r="R85">
        <f t="shared" si="56"/>
        <v>48</v>
      </c>
      <c r="S85">
        <f t="shared" si="57"/>
        <v>48</v>
      </c>
      <c r="T85">
        <f t="shared" si="58"/>
        <v>28</v>
      </c>
      <c r="U85">
        <f t="shared" si="106"/>
        <v>0</v>
      </c>
      <c r="V85" t="str">
        <f t="shared" si="59"/>
        <v/>
      </c>
      <c r="W85" t="str">
        <f t="shared" si="60"/>
        <v/>
      </c>
      <c r="X85" t="str">
        <f t="shared" si="61"/>
        <v/>
      </c>
      <c r="Y85" t="str">
        <f t="shared" si="62"/>
        <v/>
      </c>
      <c r="AH85">
        <v>79</v>
      </c>
      <c r="AI85">
        <v>8</v>
      </c>
      <c r="AJ85">
        <f t="shared" ref="AJ85:AQ85" si="120">SUM(AJ79:AJ84)</f>
        <v>0</v>
      </c>
      <c r="AK85">
        <f t="shared" si="120"/>
        <v>0</v>
      </c>
      <c r="AL85">
        <f t="shared" si="120"/>
        <v>0</v>
      </c>
      <c r="AM85">
        <f t="shared" si="120"/>
        <v>0</v>
      </c>
      <c r="AN85">
        <f t="shared" si="120"/>
        <v>0</v>
      </c>
      <c r="AO85">
        <f t="shared" si="120"/>
        <v>0</v>
      </c>
      <c r="AP85">
        <f t="shared" si="120"/>
        <v>0</v>
      </c>
      <c r="AQ85">
        <f t="shared" si="120"/>
        <v>0</v>
      </c>
    </row>
    <row r="86" spans="12:43" ht="14.25" customHeight="1">
      <c r="L86">
        <v>2</v>
      </c>
      <c r="M86" t="str">
        <f>IF(L86&lt;=L$6,VLOOKUP(L86,申込一覧表!AF:AG,2,0),"")</f>
        <v/>
      </c>
      <c r="N86">
        <f>IF(L86&lt;=L$6,VLOOKUP(L86,申込一覧表!AF:AH,3,0),0)</f>
        <v>0</v>
      </c>
      <c r="O86" s="23" t="str">
        <f t="shared" si="105"/>
        <v/>
      </c>
      <c r="R86">
        <f t="shared" si="56"/>
        <v>48</v>
      </c>
      <c r="S86">
        <f t="shared" si="57"/>
        <v>48</v>
      </c>
      <c r="T86">
        <f t="shared" si="58"/>
        <v>28</v>
      </c>
      <c r="U86">
        <f t="shared" si="106"/>
        <v>0</v>
      </c>
      <c r="V86" t="str">
        <f t="shared" si="59"/>
        <v/>
      </c>
      <c r="W86" t="str">
        <f t="shared" si="60"/>
        <v/>
      </c>
      <c r="X86" t="str">
        <f t="shared" si="61"/>
        <v/>
      </c>
      <c r="Y86" t="str">
        <f t="shared" si="62"/>
        <v/>
      </c>
      <c r="AH86">
        <v>80</v>
      </c>
      <c r="AI86">
        <v>8</v>
      </c>
      <c r="AJ86">
        <f t="shared" ref="AJ86:AQ86" si="121">SUM(AJ80:AJ85)</f>
        <v>0</v>
      </c>
      <c r="AK86">
        <f t="shared" si="121"/>
        <v>0</v>
      </c>
      <c r="AL86">
        <f t="shared" si="121"/>
        <v>0</v>
      </c>
      <c r="AM86">
        <f t="shared" si="121"/>
        <v>0</v>
      </c>
      <c r="AN86">
        <f t="shared" si="121"/>
        <v>0</v>
      </c>
      <c r="AO86">
        <f t="shared" si="121"/>
        <v>0</v>
      </c>
      <c r="AP86">
        <f t="shared" si="121"/>
        <v>0</v>
      </c>
      <c r="AQ86">
        <f t="shared" si="121"/>
        <v>0</v>
      </c>
    </row>
    <row r="87" spans="12:43" ht="14.25" customHeight="1">
      <c r="L87">
        <v>3</v>
      </c>
      <c r="M87" t="str">
        <f>IF(L87&lt;=L$6,VLOOKUP(L87,申込一覧表!AF:AG,2,0),"")</f>
        <v/>
      </c>
      <c r="N87">
        <f>IF(L87&lt;=L$6,VLOOKUP(L87,申込一覧表!AF:AH,3,0),0)</f>
        <v>0</v>
      </c>
      <c r="O87" s="23" t="str">
        <f t="shared" si="105"/>
        <v/>
      </c>
      <c r="R87">
        <f t="shared" si="56"/>
        <v>48</v>
      </c>
      <c r="S87">
        <f t="shared" si="57"/>
        <v>48</v>
      </c>
      <c r="T87">
        <f t="shared" si="58"/>
        <v>28</v>
      </c>
      <c r="U87">
        <f t="shared" si="106"/>
        <v>0</v>
      </c>
      <c r="V87" t="str">
        <f t="shared" si="59"/>
        <v/>
      </c>
      <c r="W87" t="str">
        <f t="shared" si="60"/>
        <v/>
      </c>
      <c r="X87" t="str">
        <f t="shared" si="61"/>
        <v/>
      </c>
      <c r="Y87" t="str">
        <f t="shared" si="62"/>
        <v/>
      </c>
      <c r="AH87">
        <v>81</v>
      </c>
      <c r="AI87">
        <v>8</v>
      </c>
      <c r="AJ87">
        <f t="shared" ref="AJ87:AQ87" si="122">SUM(AJ81:AJ86)</f>
        <v>0</v>
      </c>
      <c r="AK87">
        <f t="shared" si="122"/>
        <v>0</v>
      </c>
      <c r="AL87">
        <f t="shared" si="122"/>
        <v>0</v>
      </c>
      <c r="AM87">
        <f t="shared" si="122"/>
        <v>0</v>
      </c>
      <c r="AN87">
        <f t="shared" si="122"/>
        <v>0</v>
      </c>
      <c r="AO87">
        <f t="shared" si="122"/>
        <v>0</v>
      </c>
      <c r="AP87">
        <f t="shared" si="122"/>
        <v>0</v>
      </c>
      <c r="AQ87">
        <f t="shared" si="122"/>
        <v>0</v>
      </c>
    </row>
    <row r="88" spans="12:43" ht="14.25" customHeight="1">
      <c r="L88">
        <v>4</v>
      </c>
      <c r="M88" t="str">
        <f>IF(L88&lt;=L$6,VLOOKUP(L88,申込一覧表!AF:AG,2,0),"")</f>
        <v/>
      </c>
      <c r="N88">
        <f>IF(L88&lt;=L$6,VLOOKUP(L88,申込一覧表!AF:AH,3,0),0)</f>
        <v>0</v>
      </c>
      <c r="O88" s="23" t="str">
        <f t="shared" si="105"/>
        <v/>
      </c>
      <c r="R88">
        <f t="shared" si="56"/>
        <v>48</v>
      </c>
      <c r="S88">
        <f t="shared" si="57"/>
        <v>48</v>
      </c>
      <c r="T88">
        <f t="shared" si="58"/>
        <v>28</v>
      </c>
      <c r="U88">
        <f t="shared" si="106"/>
        <v>0</v>
      </c>
      <c r="V88" t="str">
        <f t="shared" si="59"/>
        <v/>
      </c>
      <c r="W88" t="str">
        <f t="shared" si="60"/>
        <v/>
      </c>
      <c r="X88" t="str">
        <f t="shared" si="61"/>
        <v/>
      </c>
      <c r="Y88" t="str">
        <f t="shared" si="62"/>
        <v/>
      </c>
      <c r="AH88">
        <v>82</v>
      </c>
      <c r="AI88">
        <v>8</v>
      </c>
      <c r="AJ88">
        <f t="shared" ref="AJ88:AQ88" si="123">SUM(AJ82:AJ87)</f>
        <v>0</v>
      </c>
      <c r="AK88">
        <f t="shared" si="123"/>
        <v>0</v>
      </c>
      <c r="AL88">
        <f t="shared" si="123"/>
        <v>0</v>
      </c>
      <c r="AM88">
        <f t="shared" si="123"/>
        <v>0</v>
      </c>
      <c r="AN88">
        <f t="shared" si="123"/>
        <v>0</v>
      </c>
      <c r="AO88">
        <f t="shared" si="123"/>
        <v>0</v>
      </c>
      <c r="AP88">
        <f t="shared" si="123"/>
        <v>0</v>
      </c>
      <c r="AQ88">
        <f t="shared" si="123"/>
        <v>0</v>
      </c>
    </row>
    <row r="89" spans="12:43" ht="14.25" customHeight="1">
      <c r="L89">
        <v>5</v>
      </c>
      <c r="M89" t="str">
        <f>IF(L89&lt;=L$6,VLOOKUP(L89,申込一覧表!AF:AG,2,0),"")</f>
        <v/>
      </c>
      <c r="N89">
        <f>IF(L89&lt;=L$6,VLOOKUP(L89,申込一覧表!AF:AH,3,0),0)</f>
        <v>0</v>
      </c>
      <c r="O89" s="23" t="str">
        <f t="shared" si="105"/>
        <v/>
      </c>
      <c r="R89">
        <f t="shared" si="56"/>
        <v>48</v>
      </c>
      <c r="S89">
        <f t="shared" si="57"/>
        <v>48</v>
      </c>
      <c r="T89">
        <f t="shared" si="58"/>
        <v>28</v>
      </c>
      <c r="U89">
        <f t="shared" si="106"/>
        <v>0</v>
      </c>
      <c r="V89" t="str">
        <f t="shared" si="59"/>
        <v/>
      </c>
      <c r="W89" t="str">
        <f t="shared" si="60"/>
        <v/>
      </c>
      <c r="X89" t="str">
        <f t="shared" si="61"/>
        <v/>
      </c>
      <c r="Y89" t="str">
        <f t="shared" si="62"/>
        <v/>
      </c>
      <c r="AH89">
        <v>83</v>
      </c>
      <c r="AI89">
        <v>8</v>
      </c>
      <c r="AJ89">
        <f t="shared" ref="AJ89:AQ89" si="124">SUM(AJ83:AJ88)</f>
        <v>0</v>
      </c>
      <c r="AK89">
        <f t="shared" si="124"/>
        <v>0</v>
      </c>
      <c r="AL89">
        <f t="shared" si="124"/>
        <v>0</v>
      </c>
      <c r="AM89">
        <f t="shared" si="124"/>
        <v>0</v>
      </c>
      <c r="AN89">
        <f t="shared" si="124"/>
        <v>0</v>
      </c>
      <c r="AO89">
        <f t="shared" si="124"/>
        <v>0</v>
      </c>
      <c r="AP89">
        <f t="shared" si="124"/>
        <v>0</v>
      </c>
      <c r="AQ89">
        <f t="shared" si="124"/>
        <v>0</v>
      </c>
    </row>
    <row r="90" spans="12:43" ht="14.25" customHeight="1">
      <c r="L90">
        <v>6</v>
      </c>
      <c r="M90" t="str">
        <f>IF(L90&lt;=L$6,VLOOKUP(L90,申込一覧表!AF:AG,2,0),"")</f>
        <v/>
      </c>
      <c r="N90">
        <f>IF(L90&lt;=L$6,VLOOKUP(L90,申込一覧表!AF:AH,3,0),0)</f>
        <v>0</v>
      </c>
      <c r="O90" s="23" t="str">
        <f t="shared" si="105"/>
        <v/>
      </c>
      <c r="R90">
        <f t="shared" si="56"/>
        <v>48</v>
      </c>
      <c r="S90">
        <f t="shared" si="57"/>
        <v>48</v>
      </c>
      <c r="T90">
        <f t="shared" si="58"/>
        <v>28</v>
      </c>
      <c r="U90">
        <f t="shared" si="106"/>
        <v>0</v>
      </c>
      <c r="V90" t="str">
        <f t="shared" si="59"/>
        <v/>
      </c>
      <c r="W90" t="str">
        <f t="shared" si="60"/>
        <v/>
      </c>
      <c r="X90" t="str">
        <f t="shared" si="61"/>
        <v/>
      </c>
      <c r="Y90" t="str">
        <f t="shared" si="62"/>
        <v/>
      </c>
      <c r="AH90">
        <v>84</v>
      </c>
      <c r="AI90">
        <v>8</v>
      </c>
      <c r="AJ90">
        <f t="shared" ref="AJ90:AQ90" si="125">SUM(AJ84:AJ89)</f>
        <v>0</v>
      </c>
      <c r="AK90">
        <f t="shared" si="125"/>
        <v>0</v>
      </c>
      <c r="AL90">
        <f t="shared" si="125"/>
        <v>0</v>
      </c>
      <c r="AM90">
        <f t="shared" si="125"/>
        <v>0</v>
      </c>
      <c r="AN90">
        <f t="shared" si="125"/>
        <v>0</v>
      </c>
      <c r="AO90">
        <f t="shared" si="125"/>
        <v>0</v>
      </c>
      <c r="AP90">
        <f t="shared" si="125"/>
        <v>0</v>
      </c>
      <c r="AQ90">
        <f t="shared" si="125"/>
        <v>0</v>
      </c>
    </row>
    <row r="91" spans="12:43" ht="14.25" customHeight="1">
      <c r="L91">
        <v>7</v>
      </c>
      <c r="M91" t="str">
        <f>IF(L91&lt;=L$6,VLOOKUP(L91,申込一覧表!AF:AG,2,0),"")</f>
        <v/>
      </c>
      <c r="N91">
        <f>IF(L91&lt;=L$6,VLOOKUP(L91,申込一覧表!AF:AH,3,0),0)</f>
        <v>0</v>
      </c>
      <c r="O91" s="23" t="str">
        <f t="shared" si="105"/>
        <v/>
      </c>
      <c r="R91">
        <f t="shared" si="56"/>
        <v>48</v>
      </c>
      <c r="S91">
        <f t="shared" si="57"/>
        <v>48</v>
      </c>
      <c r="T91">
        <f t="shared" si="58"/>
        <v>28</v>
      </c>
      <c r="U91">
        <f t="shared" si="106"/>
        <v>0</v>
      </c>
      <c r="V91" t="str">
        <f t="shared" si="59"/>
        <v/>
      </c>
      <c r="W91" t="str">
        <f t="shared" si="60"/>
        <v/>
      </c>
      <c r="X91" t="str">
        <f t="shared" si="61"/>
        <v/>
      </c>
      <c r="Y91" t="str">
        <f t="shared" si="62"/>
        <v/>
      </c>
      <c r="AH91">
        <v>85</v>
      </c>
      <c r="AI91">
        <v>8</v>
      </c>
      <c r="AJ91">
        <f t="shared" ref="AJ91:AQ91" si="126">SUM(AJ85:AJ90)</f>
        <v>0</v>
      </c>
      <c r="AK91">
        <f t="shared" si="126"/>
        <v>0</v>
      </c>
      <c r="AL91">
        <f t="shared" si="126"/>
        <v>0</v>
      </c>
      <c r="AM91">
        <f t="shared" si="126"/>
        <v>0</v>
      </c>
      <c r="AN91">
        <f t="shared" si="126"/>
        <v>0</v>
      </c>
      <c r="AO91">
        <f t="shared" si="126"/>
        <v>0</v>
      </c>
      <c r="AP91">
        <f t="shared" si="126"/>
        <v>0</v>
      </c>
      <c r="AQ91">
        <f t="shared" si="126"/>
        <v>0</v>
      </c>
    </row>
    <row r="92" spans="12:43" ht="14.25" customHeight="1">
      <c r="L92">
        <v>8</v>
      </c>
      <c r="M92" t="str">
        <f>IF(L92&lt;=L$6,VLOOKUP(L92,申込一覧表!AF:AG,2,0),"")</f>
        <v/>
      </c>
      <c r="N92">
        <f>IF(L92&lt;=L$6,VLOOKUP(L92,申込一覧表!AF:AH,3,0),0)</f>
        <v>0</v>
      </c>
      <c r="O92" s="23" t="str">
        <f t="shared" si="105"/>
        <v/>
      </c>
      <c r="R92">
        <f t="shared" si="56"/>
        <v>48</v>
      </c>
      <c r="S92">
        <f t="shared" si="57"/>
        <v>48</v>
      </c>
      <c r="T92">
        <f t="shared" si="58"/>
        <v>28</v>
      </c>
      <c r="U92">
        <f t="shared" si="106"/>
        <v>0</v>
      </c>
      <c r="V92" t="str">
        <f t="shared" si="59"/>
        <v/>
      </c>
      <c r="W92" t="str">
        <f t="shared" si="60"/>
        <v/>
      </c>
      <c r="X92" t="str">
        <f t="shared" si="61"/>
        <v/>
      </c>
      <c r="Y92" t="str">
        <f t="shared" si="62"/>
        <v/>
      </c>
      <c r="AH92">
        <v>86</v>
      </c>
      <c r="AI92">
        <v>8</v>
      </c>
      <c r="AJ92">
        <f t="shared" ref="AJ92:AQ92" si="127">SUM(AJ86:AJ91)</f>
        <v>0</v>
      </c>
      <c r="AK92">
        <f t="shared" si="127"/>
        <v>0</v>
      </c>
      <c r="AL92">
        <f t="shared" si="127"/>
        <v>0</v>
      </c>
      <c r="AM92">
        <f t="shared" si="127"/>
        <v>0</v>
      </c>
      <c r="AN92">
        <f t="shared" si="127"/>
        <v>0</v>
      </c>
      <c r="AO92">
        <f t="shared" si="127"/>
        <v>0</v>
      </c>
      <c r="AP92">
        <f t="shared" si="127"/>
        <v>0</v>
      </c>
      <c r="AQ92">
        <f t="shared" si="127"/>
        <v>0</v>
      </c>
    </row>
    <row r="93" spans="12:43" ht="14.25" customHeight="1">
      <c r="L93">
        <v>9</v>
      </c>
      <c r="M93" t="str">
        <f>IF(L93&lt;=L$6,VLOOKUP(L93,申込一覧表!AF:AG,2,0),"")</f>
        <v/>
      </c>
      <c r="N93">
        <f>IF(L93&lt;=L$6,VLOOKUP(L93,申込一覧表!AF:AH,3,0),0)</f>
        <v>0</v>
      </c>
      <c r="O93" s="23" t="str">
        <f t="shared" si="105"/>
        <v/>
      </c>
      <c r="R93">
        <f t="shared" si="56"/>
        <v>48</v>
      </c>
      <c r="S93">
        <f t="shared" si="57"/>
        <v>48</v>
      </c>
      <c r="T93">
        <f t="shared" si="58"/>
        <v>28</v>
      </c>
      <c r="U93">
        <f t="shared" si="106"/>
        <v>0</v>
      </c>
      <c r="V93" t="str">
        <f t="shared" si="59"/>
        <v/>
      </c>
      <c r="W93" t="str">
        <f t="shared" si="60"/>
        <v/>
      </c>
      <c r="X93" t="str">
        <f t="shared" si="61"/>
        <v/>
      </c>
      <c r="Y93" t="str">
        <f t="shared" si="62"/>
        <v/>
      </c>
      <c r="AH93">
        <v>87</v>
      </c>
      <c r="AI93">
        <v>8</v>
      </c>
      <c r="AJ93">
        <f t="shared" ref="AJ93:AQ93" si="128">SUM(AJ87:AJ92)</f>
        <v>0</v>
      </c>
      <c r="AK93">
        <f t="shared" si="128"/>
        <v>0</v>
      </c>
      <c r="AL93">
        <f t="shared" si="128"/>
        <v>0</v>
      </c>
      <c r="AM93">
        <f t="shared" si="128"/>
        <v>0</v>
      </c>
      <c r="AN93">
        <f t="shared" si="128"/>
        <v>0</v>
      </c>
      <c r="AO93">
        <f t="shared" si="128"/>
        <v>0</v>
      </c>
      <c r="AP93">
        <f t="shared" si="128"/>
        <v>0</v>
      </c>
      <c r="AQ93">
        <f t="shared" si="128"/>
        <v>0</v>
      </c>
    </row>
    <row r="94" spans="12:43" ht="14.25" customHeight="1">
      <c r="L94">
        <v>10</v>
      </c>
      <c r="M94" t="str">
        <f>IF(L94&lt;=L$6,VLOOKUP(L94,申込一覧表!AF:AG,2,0),"")</f>
        <v/>
      </c>
      <c r="N94">
        <f>IF(L94&lt;=L$6,VLOOKUP(L94,申込一覧表!AF:AH,3,0),0)</f>
        <v>0</v>
      </c>
      <c r="O94" s="23" t="str">
        <f t="shared" si="105"/>
        <v/>
      </c>
      <c r="R94">
        <f t="shared" si="56"/>
        <v>48</v>
      </c>
      <c r="S94">
        <f t="shared" si="57"/>
        <v>48</v>
      </c>
      <c r="T94">
        <f t="shared" si="58"/>
        <v>28</v>
      </c>
      <c r="U94">
        <f t="shared" si="106"/>
        <v>0</v>
      </c>
      <c r="V94" t="str">
        <f t="shared" si="59"/>
        <v/>
      </c>
      <c r="W94" t="str">
        <f t="shared" si="60"/>
        <v/>
      </c>
      <c r="X94" t="str">
        <f t="shared" si="61"/>
        <v/>
      </c>
      <c r="Y94" t="str">
        <f t="shared" si="62"/>
        <v/>
      </c>
      <c r="AH94">
        <v>88</v>
      </c>
      <c r="AI94">
        <v>8</v>
      </c>
      <c r="AJ94">
        <f t="shared" ref="AJ94:AQ94" si="129">SUM(AJ88:AJ93)</f>
        <v>0</v>
      </c>
      <c r="AK94">
        <f t="shared" si="129"/>
        <v>0</v>
      </c>
      <c r="AL94">
        <f t="shared" si="129"/>
        <v>0</v>
      </c>
      <c r="AM94">
        <f t="shared" si="129"/>
        <v>0</v>
      </c>
      <c r="AN94">
        <f t="shared" si="129"/>
        <v>0</v>
      </c>
      <c r="AO94">
        <f t="shared" si="129"/>
        <v>0</v>
      </c>
      <c r="AP94">
        <f t="shared" si="129"/>
        <v>0</v>
      </c>
      <c r="AQ94">
        <f t="shared" si="129"/>
        <v>0</v>
      </c>
    </row>
    <row r="95" spans="12:43" ht="14.25" customHeight="1">
      <c r="L95">
        <v>11</v>
      </c>
      <c r="M95" t="str">
        <f>IF(L95&lt;=L$6,VLOOKUP(L95,申込一覧表!AF:AG,2,0),"")</f>
        <v/>
      </c>
      <c r="N95">
        <f>IF(L95&lt;=L$6,VLOOKUP(L95,申込一覧表!AF:AH,3,0),0)</f>
        <v>0</v>
      </c>
      <c r="O95" s="23" t="str">
        <f t="shared" si="105"/>
        <v/>
      </c>
      <c r="R95">
        <f t="shared" si="56"/>
        <v>48</v>
      </c>
      <c r="S95">
        <f t="shared" si="57"/>
        <v>48</v>
      </c>
      <c r="T95">
        <f t="shared" si="58"/>
        <v>28</v>
      </c>
      <c r="U95">
        <f t="shared" si="106"/>
        <v>0</v>
      </c>
      <c r="V95" t="str">
        <f t="shared" si="59"/>
        <v/>
      </c>
      <c r="W95" t="str">
        <f t="shared" si="60"/>
        <v/>
      </c>
      <c r="X95" t="str">
        <f t="shared" si="61"/>
        <v/>
      </c>
      <c r="Y95" t="str">
        <f t="shared" si="62"/>
        <v/>
      </c>
      <c r="AH95">
        <v>89</v>
      </c>
      <c r="AI95">
        <v>8</v>
      </c>
      <c r="AJ95">
        <f t="shared" ref="AJ95:AQ95" si="130">SUM(AJ89:AJ94)</f>
        <v>0</v>
      </c>
      <c r="AK95">
        <f t="shared" si="130"/>
        <v>0</v>
      </c>
      <c r="AL95">
        <f t="shared" si="130"/>
        <v>0</v>
      </c>
      <c r="AM95">
        <f t="shared" si="130"/>
        <v>0</v>
      </c>
      <c r="AN95">
        <f t="shared" si="130"/>
        <v>0</v>
      </c>
      <c r="AO95">
        <f t="shared" si="130"/>
        <v>0</v>
      </c>
      <c r="AP95">
        <f t="shared" si="130"/>
        <v>0</v>
      </c>
      <c r="AQ95">
        <f t="shared" si="130"/>
        <v>0</v>
      </c>
    </row>
    <row r="96" spans="12:43" ht="14.25" customHeight="1">
      <c r="L96">
        <v>12</v>
      </c>
      <c r="M96" t="str">
        <f>IF(L96&lt;=L$6,VLOOKUP(L96,申込一覧表!AF:AG,2,0),"")</f>
        <v/>
      </c>
      <c r="N96">
        <f>IF(L96&lt;=L$6,VLOOKUP(L96,申込一覧表!AF:AH,3,0),0)</f>
        <v>0</v>
      </c>
      <c r="O96" s="23" t="str">
        <f t="shared" si="105"/>
        <v/>
      </c>
      <c r="R96">
        <f t="shared" si="56"/>
        <v>48</v>
      </c>
      <c r="S96">
        <f t="shared" si="57"/>
        <v>48</v>
      </c>
      <c r="T96">
        <f t="shared" si="58"/>
        <v>28</v>
      </c>
      <c r="U96">
        <f t="shared" si="106"/>
        <v>0</v>
      </c>
      <c r="V96" t="str">
        <f t="shared" si="59"/>
        <v/>
      </c>
      <c r="W96" t="str">
        <f t="shared" si="60"/>
        <v/>
      </c>
      <c r="X96" t="str">
        <f t="shared" si="61"/>
        <v/>
      </c>
      <c r="Y96" t="str">
        <f t="shared" si="62"/>
        <v/>
      </c>
      <c r="AH96">
        <v>90</v>
      </c>
      <c r="AI96">
        <v>8</v>
      </c>
      <c r="AJ96">
        <f t="shared" ref="AJ96:AQ96" si="131">SUM(AJ90:AJ95)</f>
        <v>0</v>
      </c>
      <c r="AK96">
        <f t="shared" si="131"/>
        <v>0</v>
      </c>
      <c r="AL96">
        <f t="shared" si="131"/>
        <v>0</v>
      </c>
      <c r="AM96">
        <f t="shared" si="131"/>
        <v>0</v>
      </c>
      <c r="AN96">
        <f t="shared" si="131"/>
        <v>0</v>
      </c>
      <c r="AO96">
        <f t="shared" si="131"/>
        <v>0</v>
      </c>
      <c r="AP96">
        <f t="shared" si="131"/>
        <v>0</v>
      </c>
      <c r="AQ96">
        <f t="shared" si="131"/>
        <v>0</v>
      </c>
    </row>
    <row r="97" spans="12:43" ht="14.25" customHeight="1">
      <c r="L97">
        <v>13</v>
      </c>
      <c r="M97" t="str">
        <f>IF(L97&lt;=L$6,VLOOKUP(L97,申込一覧表!AF:AG,2,0),"")</f>
        <v/>
      </c>
      <c r="N97">
        <f>IF(L97&lt;=L$6,VLOOKUP(L97,申込一覧表!AF:AH,3,0),0)</f>
        <v>0</v>
      </c>
      <c r="O97" s="23" t="str">
        <f t="shared" si="105"/>
        <v/>
      </c>
      <c r="R97">
        <f t="shared" si="56"/>
        <v>48</v>
      </c>
      <c r="S97">
        <f t="shared" si="57"/>
        <v>48</v>
      </c>
      <c r="T97">
        <f t="shared" si="58"/>
        <v>28</v>
      </c>
      <c r="U97">
        <f t="shared" si="106"/>
        <v>0</v>
      </c>
      <c r="V97" t="str">
        <f t="shared" si="59"/>
        <v/>
      </c>
      <c r="W97" t="str">
        <f t="shared" si="60"/>
        <v/>
      </c>
      <c r="X97" t="str">
        <f t="shared" si="61"/>
        <v/>
      </c>
      <c r="Y97" t="str">
        <f t="shared" si="62"/>
        <v/>
      </c>
      <c r="AH97">
        <v>91</v>
      </c>
      <c r="AI97">
        <v>8</v>
      </c>
      <c r="AJ97">
        <f t="shared" ref="AJ97:AQ97" si="132">SUM(AJ91:AJ96)</f>
        <v>0</v>
      </c>
      <c r="AK97">
        <f t="shared" si="132"/>
        <v>0</v>
      </c>
      <c r="AL97">
        <f t="shared" si="132"/>
        <v>0</v>
      </c>
      <c r="AM97">
        <f t="shared" si="132"/>
        <v>0</v>
      </c>
      <c r="AN97">
        <f t="shared" si="132"/>
        <v>0</v>
      </c>
      <c r="AO97">
        <f t="shared" si="132"/>
        <v>0</v>
      </c>
      <c r="AP97">
        <f t="shared" si="132"/>
        <v>0</v>
      </c>
      <c r="AQ97">
        <f t="shared" si="132"/>
        <v>0</v>
      </c>
    </row>
    <row r="98" spans="12:43" ht="14.25" customHeight="1">
      <c r="L98">
        <v>14</v>
      </c>
      <c r="M98" t="str">
        <f>IF(L98&lt;=L$6,VLOOKUP(L98,申込一覧表!AF:AG,2,0),"")</f>
        <v/>
      </c>
      <c r="N98">
        <f>IF(L98&lt;=L$6,VLOOKUP(L98,申込一覧表!AF:AH,3,0),0)</f>
        <v>0</v>
      </c>
      <c r="O98" s="23" t="str">
        <f t="shared" si="105"/>
        <v/>
      </c>
      <c r="R98">
        <f t="shared" si="56"/>
        <v>48</v>
      </c>
      <c r="S98">
        <f t="shared" si="57"/>
        <v>48</v>
      </c>
      <c r="T98">
        <f t="shared" si="58"/>
        <v>28</v>
      </c>
      <c r="U98">
        <f t="shared" si="106"/>
        <v>0</v>
      </c>
      <c r="V98" t="str">
        <f t="shared" si="59"/>
        <v/>
      </c>
      <c r="W98" t="str">
        <f t="shared" si="60"/>
        <v/>
      </c>
      <c r="X98" t="str">
        <f t="shared" si="61"/>
        <v/>
      </c>
      <c r="Y98" t="str">
        <f t="shared" si="62"/>
        <v/>
      </c>
      <c r="AH98">
        <v>92</v>
      </c>
      <c r="AI98">
        <v>8</v>
      </c>
      <c r="AJ98">
        <f t="shared" ref="AJ98:AQ98" si="133">SUM(AJ92:AJ97)</f>
        <v>0</v>
      </c>
      <c r="AK98">
        <f t="shared" si="133"/>
        <v>0</v>
      </c>
      <c r="AL98">
        <f t="shared" si="133"/>
        <v>0</v>
      </c>
      <c r="AM98">
        <f t="shared" si="133"/>
        <v>0</v>
      </c>
      <c r="AN98">
        <f t="shared" si="133"/>
        <v>0</v>
      </c>
      <c r="AO98">
        <f t="shared" si="133"/>
        <v>0</v>
      </c>
      <c r="AP98">
        <f t="shared" si="133"/>
        <v>0</v>
      </c>
      <c r="AQ98">
        <f t="shared" si="133"/>
        <v>0</v>
      </c>
    </row>
    <row r="99" spans="12:43" ht="14.25" customHeight="1">
      <c r="L99">
        <v>15</v>
      </c>
      <c r="M99" t="str">
        <f>IF(L99&lt;=L$6,VLOOKUP(L99,申込一覧表!AF:AG,2,0),"")</f>
        <v/>
      </c>
      <c r="N99">
        <f>IF(L99&lt;=L$6,VLOOKUP(L99,申込一覧表!AF:AH,3,0),0)</f>
        <v>0</v>
      </c>
      <c r="O99" s="23" t="str">
        <f t="shared" si="105"/>
        <v/>
      </c>
      <c r="R99">
        <f t="shared" si="56"/>
        <v>48</v>
      </c>
      <c r="S99">
        <f t="shared" si="57"/>
        <v>48</v>
      </c>
      <c r="T99">
        <f t="shared" si="58"/>
        <v>28</v>
      </c>
      <c r="U99">
        <f t="shared" si="106"/>
        <v>0</v>
      </c>
      <c r="V99" t="str">
        <f t="shared" si="59"/>
        <v/>
      </c>
      <c r="W99" t="str">
        <f t="shared" si="60"/>
        <v/>
      </c>
      <c r="X99" t="str">
        <f t="shared" si="61"/>
        <v/>
      </c>
      <c r="Y99" t="str">
        <f t="shared" si="62"/>
        <v/>
      </c>
      <c r="AH99">
        <v>93</v>
      </c>
      <c r="AI99">
        <v>8</v>
      </c>
      <c r="AJ99">
        <f t="shared" ref="AJ99:AQ99" si="134">SUM(AJ93:AJ98)</f>
        <v>0</v>
      </c>
      <c r="AK99">
        <f t="shared" si="134"/>
        <v>0</v>
      </c>
      <c r="AL99">
        <f t="shared" si="134"/>
        <v>0</v>
      </c>
      <c r="AM99">
        <f t="shared" si="134"/>
        <v>0</v>
      </c>
      <c r="AN99">
        <f t="shared" si="134"/>
        <v>0</v>
      </c>
      <c r="AO99">
        <f t="shared" si="134"/>
        <v>0</v>
      </c>
      <c r="AP99">
        <f t="shared" si="134"/>
        <v>0</v>
      </c>
      <c r="AQ99">
        <f t="shared" si="134"/>
        <v>0</v>
      </c>
    </row>
    <row r="100" spans="12:43" ht="14.25" customHeight="1">
      <c r="L100">
        <v>16</v>
      </c>
      <c r="M100" t="str">
        <f>IF(L100&lt;=L$6,VLOOKUP(L100,申込一覧表!AF:AG,2,0),"")</f>
        <v/>
      </c>
      <c r="N100">
        <f>IF(L100&lt;=L$6,VLOOKUP(L100,申込一覧表!AF:AH,3,0),0)</f>
        <v>0</v>
      </c>
      <c r="O100" s="23" t="str">
        <f t="shared" si="105"/>
        <v/>
      </c>
      <c r="R100">
        <f t="shared" si="56"/>
        <v>48</v>
      </c>
      <c r="S100">
        <f t="shared" si="57"/>
        <v>48</v>
      </c>
      <c r="T100">
        <f t="shared" si="58"/>
        <v>28</v>
      </c>
      <c r="U100">
        <f t="shared" si="106"/>
        <v>0</v>
      </c>
      <c r="V100" t="str">
        <f t="shared" si="59"/>
        <v/>
      </c>
      <c r="W100" t="str">
        <f t="shared" si="60"/>
        <v/>
      </c>
      <c r="X100" t="str">
        <f t="shared" si="61"/>
        <v/>
      </c>
      <c r="Y100" t="str">
        <f t="shared" si="62"/>
        <v/>
      </c>
      <c r="AH100">
        <v>94</v>
      </c>
      <c r="AI100">
        <v>8</v>
      </c>
      <c r="AJ100">
        <f t="shared" ref="AJ100:AQ100" si="135">SUM(AJ94:AJ99)</f>
        <v>0</v>
      </c>
      <c r="AK100">
        <f t="shared" si="135"/>
        <v>0</v>
      </c>
      <c r="AL100">
        <f t="shared" si="135"/>
        <v>0</v>
      </c>
      <c r="AM100">
        <f t="shared" si="135"/>
        <v>0</v>
      </c>
      <c r="AN100">
        <f t="shared" si="135"/>
        <v>0</v>
      </c>
      <c r="AO100">
        <f t="shared" si="135"/>
        <v>0</v>
      </c>
      <c r="AP100">
        <f t="shared" si="135"/>
        <v>0</v>
      </c>
      <c r="AQ100">
        <f t="shared" si="135"/>
        <v>0</v>
      </c>
    </row>
    <row r="101" spans="12:43" ht="14.25" customHeight="1">
      <c r="L101">
        <v>17</v>
      </c>
      <c r="M101" t="str">
        <f>IF(L101&lt;=L$6,VLOOKUP(L101,申込一覧表!AF:AG,2,0),"")</f>
        <v/>
      </c>
      <c r="N101">
        <f>IF(L101&lt;=L$6,VLOOKUP(L101,申込一覧表!AF:AH,3,0),0)</f>
        <v>0</v>
      </c>
      <c r="O101" s="23" t="str">
        <f t="shared" si="105"/>
        <v/>
      </c>
      <c r="R101">
        <f t="shared" si="56"/>
        <v>48</v>
      </c>
      <c r="S101">
        <f t="shared" si="57"/>
        <v>48</v>
      </c>
      <c r="T101">
        <f t="shared" si="58"/>
        <v>28</v>
      </c>
      <c r="U101">
        <f t="shared" si="106"/>
        <v>0</v>
      </c>
      <c r="V101" t="str">
        <f t="shared" si="59"/>
        <v/>
      </c>
      <c r="W101" t="str">
        <f t="shared" si="60"/>
        <v/>
      </c>
      <c r="X101" t="str">
        <f t="shared" si="61"/>
        <v/>
      </c>
      <c r="Y101" t="str">
        <f t="shared" si="62"/>
        <v/>
      </c>
      <c r="AH101">
        <v>95</v>
      </c>
      <c r="AI101">
        <v>8</v>
      </c>
      <c r="AJ101">
        <f t="shared" ref="AJ101:AQ101" si="136">SUM(AJ95:AJ100)</f>
        <v>0</v>
      </c>
      <c r="AK101">
        <f t="shared" si="136"/>
        <v>0</v>
      </c>
      <c r="AL101">
        <f t="shared" si="136"/>
        <v>0</v>
      </c>
      <c r="AM101">
        <f t="shared" si="136"/>
        <v>0</v>
      </c>
      <c r="AN101">
        <f t="shared" si="136"/>
        <v>0</v>
      </c>
      <c r="AO101">
        <f t="shared" si="136"/>
        <v>0</v>
      </c>
      <c r="AP101">
        <f t="shared" si="136"/>
        <v>0</v>
      </c>
      <c r="AQ101">
        <f t="shared" si="136"/>
        <v>0</v>
      </c>
    </row>
    <row r="102" spans="12:43" ht="14.25" customHeight="1">
      <c r="L102">
        <v>18</v>
      </c>
      <c r="M102" t="str">
        <f>IF(L102&lt;=L$6,VLOOKUP(L102,申込一覧表!AF:AG,2,0),"")</f>
        <v/>
      </c>
      <c r="N102">
        <f>IF(L102&lt;=L$6,VLOOKUP(L102,申込一覧表!AF:AH,3,0),0)</f>
        <v>0</v>
      </c>
      <c r="O102" s="23" t="str">
        <f t="shared" si="105"/>
        <v/>
      </c>
      <c r="R102">
        <f t="shared" ref="R102:R124" si="137">COUNTIF($F$7:$I$12,O102)+COUNTIF($F$23:$I$28,O102)</f>
        <v>48</v>
      </c>
      <c r="S102">
        <f t="shared" ref="S102:S124" si="138">COUNTIF($F$15:$I$20,O102)+COUNTIF($F$31:$I$36,O102)</f>
        <v>48</v>
      </c>
      <c r="T102">
        <f t="shared" ref="T102:T124" si="139">COUNTIF($F$39:$I$45,O102)</f>
        <v>28</v>
      </c>
      <c r="U102">
        <f t="shared" si="106"/>
        <v>0</v>
      </c>
      <c r="V102" t="str">
        <f t="shared" ref="V102:V124" si="140">IF(F102="","",VLOOKUP(F102,$O$7:$P$124,2,0))</f>
        <v/>
      </c>
      <c r="W102" t="str">
        <f t="shared" ref="W102:W124" si="141">IF(G102="","",VLOOKUP(G102,$O$7:$P$124,2,0))</f>
        <v/>
      </c>
      <c r="X102" t="str">
        <f t="shared" ref="X102:X124" si="142">IF(H102="","",VLOOKUP(H102,$O$7:$P$124,2,0))</f>
        <v/>
      </c>
      <c r="Y102" t="str">
        <f t="shared" ref="Y102:Y124" si="143">IF(I102="","",VLOOKUP(I102,$O$7:$P$124,2,0))</f>
        <v/>
      </c>
      <c r="AH102">
        <v>96</v>
      </c>
      <c r="AI102">
        <v>8</v>
      </c>
      <c r="AJ102">
        <f t="shared" ref="AJ102:AQ102" si="144">SUM(AJ96:AJ101)</f>
        <v>0</v>
      </c>
      <c r="AK102">
        <f t="shared" si="144"/>
        <v>0</v>
      </c>
      <c r="AL102">
        <f t="shared" si="144"/>
        <v>0</v>
      </c>
      <c r="AM102">
        <f t="shared" si="144"/>
        <v>0</v>
      </c>
      <c r="AN102">
        <f t="shared" si="144"/>
        <v>0</v>
      </c>
      <c r="AO102">
        <f t="shared" si="144"/>
        <v>0</v>
      </c>
      <c r="AP102">
        <f t="shared" si="144"/>
        <v>0</v>
      </c>
      <c r="AQ102">
        <f t="shared" si="144"/>
        <v>0</v>
      </c>
    </row>
    <row r="103" spans="12:43" ht="14.25" customHeight="1">
      <c r="L103">
        <v>19</v>
      </c>
      <c r="M103" t="str">
        <f>IF(L103&lt;=L$6,VLOOKUP(L103,申込一覧表!AF:AG,2,0),"")</f>
        <v/>
      </c>
      <c r="N103">
        <f>IF(L103&lt;=L$6,VLOOKUP(L103,申込一覧表!AF:AH,3,0),0)</f>
        <v>0</v>
      </c>
      <c r="O103" s="23" t="str">
        <f t="shared" si="105"/>
        <v/>
      </c>
      <c r="R103">
        <f t="shared" si="137"/>
        <v>48</v>
      </c>
      <c r="S103">
        <f t="shared" si="138"/>
        <v>48</v>
      </c>
      <c r="T103">
        <f t="shared" si="139"/>
        <v>28</v>
      </c>
      <c r="U103">
        <f t="shared" si="106"/>
        <v>0</v>
      </c>
      <c r="V103" t="str">
        <f t="shared" si="140"/>
        <v/>
      </c>
      <c r="W103" t="str">
        <f t="shared" si="141"/>
        <v/>
      </c>
      <c r="X103" t="str">
        <f t="shared" si="142"/>
        <v/>
      </c>
      <c r="Y103" t="str">
        <f t="shared" si="143"/>
        <v/>
      </c>
      <c r="AH103">
        <v>97</v>
      </c>
      <c r="AI103">
        <v>8</v>
      </c>
      <c r="AJ103">
        <f t="shared" ref="AJ103:AQ103" si="145">SUM(AJ97:AJ102)</f>
        <v>0</v>
      </c>
      <c r="AK103">
        <f t="shared" si="145"/>
        <v>0</v>
      </c>
      <c r="AL103">
        <f t="shared" si="145"/>
        <v>0</v>
      </c>
      <c r="AM103">
        <f t="shared" si="145"/>
        <v>0</v>
      </c>
      <c r="AN103">
        <f t="shared" si="145"/>
        <v>0</v>
      </c>
      <c r="AO103">
        <f t="shared" si="145"/>
        <v>0</v>
      </c>
      <c r="AP103">
        <f t="shared" si="145"/>
        <v>0</v>
      </c>
      <c r="AQ103">
        <f t="shared" si="145"/>
        <v>0</v>
      </c>
    </row>
    <row r="104" spans="12:43" ht="14.25" customHeight="1">
      <c r="L104">
        <v>20</v>
      </c>
      <c r="M104" t="str">
        <f>IF(L104&lt;=L$6,VLOOKUP(L104,申込一覧表!AF:AG,2,0),"")</f>
        <v/>
      </c>
      <c r="N104">
        <f>IF(L104&lt;=L$6,VLOOKUP(L104,申込一覧表!AF:AH,3,0),0)</f>
        <v>0</v>
      </c>
      <c r="O104" s="23" t="str">
        <f t="shared" si="105"/>
        <v/>
      </c>
      <c r="R104">
        <f t="shared" si="137"/>
        <v>48</v>
      </c>
      <c r="S104">
        <f t="shared" si="138"/>
        <v>48</v>
      </c>
      <c r="T104">
        <f t="shared" si="139"/>
        <v>28</v>
      </c>
      <c r="U104">
        <f t="shared" si="106"/>
        <v>0</v>
      </c>
      <c r="V104" t="str">
        <f t="shared" si="140"/>
        <v/>
      </c>
      <c r="W104" t="str">
        <f t="shared" si="141"/>
        <v/>
      </c>
      <c r="X104" t="str">
        <f t="shared" si="142"/>
        <v/>
      </c>
      <c r="Y104" t="str">
        <f t="shared" si="143"/>
        <v/>
      </c>
      <c r="AH104">
        <v>98</v>
      </c>
      <c r="AI104">
        <v>8</v>
      </c>
      <c r="AJ104">
        <f t="shared" ref="AJ104:AQ104" si="146">SUM(AJ98:AJ103)</f>
        <v>0</v>
      </c>
      <c r="AK104">
        <f t="shared" si="146"/>
        <v>0</v>
      </c>
      <c r="AL104">
        <f t="shared" si="146"/>
        <v>0</v>
      </c>
      <c r="AM104">
        <f t="shared" si="146"/>
        <v>0</v>
      </c>
      <c r="AN104">
        <f t="shared" si="146"/>
        <v>0</v>
      </c>
      <c r="AO104">
        <f t="shared" si="146"/>
        <v>0</v>
      </c>
      <c r="AP104">
        <f t="shared" si="146"/>
        <v>0</v>
      </c>
      <c r="AQ104">
        <f t="shared" si="146"/>
        <v>0</v>
      </c>
    </row>
    <row r="105" spans="12:43" ht="14.25" customHeight="1">
      <c r="L105">
        <v>21</v>
      </c>
      <c r="M105" t="str">
        <f>IF(L105&lt;=L$6,VLOOKUP(L105,申込一覧表!AF:AG,2,0),"")</f>
        <v/>
      </c>
      <c r="N105">
        <f>IF(L105&lt;=L$6,VLOOKUP(L105,申込一覧表!AF:AH,3,0),0)</f>
        <v>0</v>
      </c>
      <c r="O105" s="23" t="str">
        <f t="shared" si="105"/>
        <v/>
      </c>
      <c r="R105">
        <f t="shared" si="137"/>
        <v>48</v>
      </c>
      <c r="S105">
        <f t="shared" si="138"/>
        <v>48</v>
      </c>
      <c r="T105">
        <f t="shared" si="139"/>
        <v>28</v>
      </c>
      <c r="U105">
        <f t="shared" si="106"/>
        <v>0</v>
      </c>
      <c r="V105" t="str">
        <f t="shared" si="140"/>
        <v/>
      </c>
      <c r="W105" t="str">
        <f t="shared" si="141"/>
        <v/>
      </c>
      <c r="X105" t="str">
        <f t="shared" si="142"/>
        <v/>
      </c>
      <c r="Y105" t="str">
        <f t="shared" si="143"/>
        <v/>
      </c>
      <c r="AH105">
        <v>99</v>
      </c>
      <c r="AI105">
        <v>8</v>
      </c>
      <c r="AJ105">
        <f t="shared" ref="AJ105:AQ105" si="147">SUM(AJ99:AJ104)</f>
        <v>0</v>
      </c>
      <c r="AK105">
        <f t="shared" si="147"/>
        <v>0</v>
      </c>
      <c r="AL105">
        <f t="shared" si="147"/>
        <v>0</v>
      </c>
      <c r="AM105">
        <f t="shared" si="147"/>
        <v>0</v>
      </c>
      <c r="AN105">
        <f t="shared" si="147"/>
        <v>0</v>
      </c>
      <c r="AO105">
        <f t="shared" si="147"/>
        <v>0</v>
      </c>
      <c r="AP105">
        <f t="shared" si="147"/>
        <v>0</v>
      </c>
      <c r="AQ105">
        <f t="shared" si="147"/>
        <v>0</v>
      </c>
    </row>
    <row r="106" spans="12:43" ht="14.25" customHeight="1">
      <c r="L106">
        <v>22</v>
      </c>
      <c r="M106" t="str">
        <f>IF(L106&lt;=L$6,VLOOKUP(L106,申込一覧表!AF:AG,2,0),"")</f>
        <v/>
      </c>
      <c r="N106">
        <f>IF(L106&lt;=L$6,VLOOKUP(L106,申込一覧表!AF:AH,3,0),0)</f>
        <v>0</v>
      </c>
      <c r="O106" s="23" t="str">
        <f t="shared" si="105"/>
        <v/>
      </c>
      <c r="R106">
        <f t="shared" si="137"/>
        <v>48</v>
      </c>
      <c r="S106">
        <f t="shared" si="138"/>
        <v>48</v>
      </c>
      <c r="T106">
        <f t="shared" si="139"/>
        <v>28</v>
      </c>
      <c r="U106">
        <f t="shared" si="106"/>
        <v>0</v>
      </c>
      <c r="V106" t="str">
        <f t="shared" si="140"/>
        <v/>
      </c>
      <c r="W106" t="str">
        <f t="shared" si="141"/>
        <v/>
      </c>
      <c r="X106" t="str">
        <f t="shared" si="142"/>
        <v/>
      </c>
      <c r="Y106" t="str">
        <f t="shared" si="143"/>
        <v/>
      </c>
      <c r="AH106">
        <v>100</v>
      </c>
      <c r="AI106">
        <v>8</v>
      </c>
      <c r="AJ106">
        <f t="shared" ref="AJ106:AQ106" si="148">SUM(AJ100:AJ105)</f>
        <v>0</v>
      </c>
      <c r="AK106">
        <f t="shared" si="148"/>
        <v>0</v>
      </c>
      <c r="AL106">
        <f t="shared" si="148"/>
        <v>0</v>
      </c>
      <c r="AM106">
        <f t="shared" si="148"/>
        <v>0</v>
      </c>
      <c r="AN106">
        <f t="shared" si="148"/>
        <v>0</v>
      </c>
      <c r="AO106">
        <f t="shared" si="148"/>
        <v>0</v>
      </c>
      <c r="AP106">
        <f t="shared" si="148"/>
        <v>0</v>
      </c>
      <c r="AQ106">
        <f t="shared" si="148"/>
        <v>0</v>
      </c>
    </row>
    <row r="107" spans="12:43" ht="14.25" customHeight="1">
      <c r="L107">
        <v>23</v>
      </c>
      <c r="M107" t="str">
        <f>IF(L107&lt;=L$6,VLOOKUP(L107,申込一覧表!AF:AG,2,0),"")</f>
        <v/>
      </c>
      <c r="N107">
        <f>IF(L107&lt;=L$6,VLOOKUP(L107,申込一覧表!AF:AH,3,0),0)</f>
        <v>0</v>
      </c>
      <c r="O107" s="23" t="str">
        <f t="shared" si="105"/>
        <v/>
      </c>
      <c r="R107">
        <f t="shared" si="137"/>
        <v>48</v>
      </c>
      <c r="S107">
        <f t="shared" si="138"/>
        <v>48</v>
      </c>
      <c r="T107">
        <f t="shared" si="139"/>
        <v>28</v>
      </c>
      <c r="U107">
        <f t="shared" si="106"/>
        <v>0</v>
      </c>
      <c r="V107" t="str">
        <f t="shared" si="140"/>
        <v/>
      </c>
      <c r="W107" t="str">
        <f t="shared" si="141"/>
        <v/>
      </c>
      <c r="X107" t="str">
        <f t="shared" si="142"/>
        <v/>
      </c>
      <c r="Y107" t="str">
        <f t="shared" si="143"/>
        <v/>
      </c>
      <c r="AH107">
        <v>101</v>
      </c>
      <c r="AI107">
        <v>8</v>
      </c>
      <c r="AJ107">
        <f t="shared" ref="AJ107:AQ107" si="149">SUM(AJ101:AJ106)</f>
        <v>0</v>
      </c>
      <c r="AK107">
        <f t="shared" si="149"/>
        <v>0</v>
      </c>
      <c r="AL107">
        <f t="shared" si="149"/>
        <v>0</v>
      </c>
      <c r="AM107">
        <f t="shared" si="149"/>
        <v>0</v>
      </c>
      <c r="AN107">
        <f t="shared" si="149"/>
        <v>0</v>
      </c>
      <c r="AO107">
        <f t="shared" si="149"/>
        <v>0</v>
      </c>
      <c r="AP107">
        <f t="shared" si="149"/>
        <v>0</v>
      </c>
      <c r="AQ107">
        <f t="shared" si="149"/>
        <v>0</v>
      </c>
    </row>
    <row r="108" spans="12:43" ht="14.25" customHeight="1">
      <c r="L108">
        <v>24</v>
      </c>
      <c r="M108" t="str">
        <f>IF(L108&lt;=L$6,VLOOKUP(L108,申込一覧表!AF:AG,2,0),"")</f>
        <v/>
      </c>
      <c r="N108">
        <f>IF(L108&lt;=L$6,VLOOKUP(L108,申込一覧表!AF:AH,3,0),0)</f>
        <v>0</v>
      </c>
      <c r="O108" s="23" t="str">
        <f t="shared" si="105"/>
        <v/>
      </c>
      <c r="R108">
        <f t="shared" si="137"/>
        <v>48</v>
      </c>
      <c r="S108">
        <f t="shared" si="138"/>
        <v>48</v>
      </c>
      <c r="T108">
        <f t="shared" si="139"/>
        <v>28</v>
      </c>
      <c r="U108">
        <f t="shared" si="106"/>
        <v>0</v>
      </c>
      <c r="V108" t="str">
        <f t="shared" si="140"/>
        <v/>
      </c>
      <c r="W108" t="str">
        <f t="shared" si="141"/>
        <v/>
      </c>
      <c r="X108" t="str">
        <f t="shared" si="142"/>
        <v/>
      </c>
      <c r="Y108" t="str">
        <f t="shared" si="143"/>
        <v/>
      </c>
      <c r="AH108">
        <v>102</v>
      </c>
      <c r="AI108">
        <v>8</v>
      </c>
      <c r="AJ108">
        <f t="shared" ref="AJ108:AQ108" si="150">SUM(AJ102:AJ107)</f>
        <v>0</v>
      </c>
      <c r="AK108">
        <f t="shared" si="150"/>
        <v>0</v>
      </c>
      <c r="AL108">
        <f t="shared" si="150"/>
        <v>0</v>
      </c>
      <c r="AM108">
        <f t="shared" si="150"/>
        <v>0</v>
      </c>
      <c r="AN108">
        <f t="shared" si="150"/>
        <v>0</v>
      </c>
      <c r="AO108">
        <f t="shared" si="150"/>
        <v>0</v>
      </c>
      <c r="AP108">
        <f t="shared" si="150"/>
        <v>0</v>
      </c>
      <c r="AQ108">
        <f t="shared" si="150"/>
        <v>0</v>
      </c>
    </row>
    <row r="109" spans="12:43" ht="14.25" customHeight="1">
      <c r="L109">
        <v>25</v>
      </c>
      <c r="M109" t="str">
        <f>IF(L109&lt;=L$6,VLOOKUP(L109,申込一覧表!AF:AG,2,0),"")</f>
        <v/>
      </c>
      <c r="N109">
        <f>IF(L109&lt;=L$6,VLOOKUP(L109,申込一覧表!AF:AH,3,0),0)</f>
        <v>0</v>
      </c>
      <c r="O109" s="23" t="str">
        <f t="shared" si="105"/>
        <v/>
      </c>
      <c r="R109">
        <f t="shared" si="137"/>
        <v>48</v>
      </c>
      <c r="S109">
        <f t="shared" si="138"/>
        <v>48</v>
      </c>
      <c r="T109">
        <f t="shared" si="139"/>
        <v>28</v>
      </c>
      <c r="U109">
        <f t="shared" si="106"/>
        <v>0</v>
      </c>
      <c r="V109" t="str">
        <f t="shared" si="140"/>
        <v/>
      </c>
      <c r="W109" t="str">
        <f t="shared" si="141"/>
        <v/>
      </c>
      <c r="X109" t="str">
        <f t="shared" si="142"/>
        <v/>
      </c>
      <c r="Y109" t="str">
        <f t="shared" si="143"/>
        <v/>
      </c>
      <c r="AH109">
        <v>103</v>
      </c>
      <c r="AI109">
        <v>8</v>
      </c>
      <c r="AJ109">
        <f t="shared" ref="AJ109:AQ109" si="151">SUM(AJ103:AJ108)</f>
        <v>0</v>
      </c>
      <c r="AK109">
        <f t="shared" si="151"/>
        <v>0</v>
      </c>
      <c r="AL109">
        <f t="shared" si="151"/>
        <v>0</v>
      </c>
      <c r="AM109">
        <f t="shared" si="151"/>
        <v>0</v>
      </c>
      <c r="AN109">
        <f t="shared" si="151"/>
        <v>0</v>
      </c>
      <c r="AO109">
        <f t="shared" si="151"/>
        <v>0</v>
      </c>
      <c r="AP109">
        <f t="shared" si="151"/>
        <v>0</v>
      </c>
      <c r="AQ109">
        <f t="shared" si="151"/>
        <v>0</v>
      </c>
    </row>
    <row r="110" spans="12:43" ht="14.25" customHeight="1">
      <c r="L110">
        <v>26</v>
      </c>
      <c r="M110" t="str">
        <f>IF(L110&lt;=L$6,VLOOKUP(L110,申込一覧表!AF:AG,2,0),"")</f>
        <v/>
      </c>
      <c r="N110">
        <f>IF(L110&lt;=L$6,VLOOKUP(L110,申込一覧表!AF:AH,3,0),0)</f>
        <v>0</v>
      </c>
      <c r="O110" s="23" t="str">
        <f t="shared" si="105"/>
        <v/>
      </c>
      <c r="R110">
        <f t="shared" si="137"/>
        <v>48</v>
      </c>
      <c r="S110">
        <f t="shared" si="138"/>
        <v>48</v>
      </c>
      <c r="T110">
        <f t="shared" si="139"/>
        <v>28</v>
      </c>
      <c r="U110">
        <f t="shared" si="106"/>
        <v>0</v>
      </c>
      <c r="V110" t="str">
        <f t="shared" si="140"/>
        <v/>
      </c>
      <c r="W110" t="str">
        <f t="shared" si="141"/>
        <v/>
      </c>
      <c r="X110" t="str">
        <f t="shared" si="142"/>
        <v/>
      </c>
      <c r="Y110" t="str">
        <f t="shared" si="143"/>
        <v/>
      </c>
      <c r="AH110">
        <v>104</v>
      </c>
      <c r="AI110">
        <v>8</v>
      </c>
      <c r="AJ110">
        <f t="shared" ref="AJ110:AQ110" si="152">SUM(AJ104:AJ109)</f>
        <v>0</v>
      </c>
      <c r="AK110">
        <f t="shared" si="152"/>
        <v>0</v>
      </c>
      <c r="AL110">
        <f t="shared" si="152"/>
        <v>0</v>
      </c>
      <c r="AM110">
        <f t="shared" si="152"/>
        <v>0</v>
      </c>
      <c r="AN110">
        <f t="shared" si="152"/>
        <v>0</v>
      </c>
      <c r="AO110">
        <f t="shared" si="152"/>
        <v>0</v>
      </c>
      <c r="AP110">
        <f t="shared" si="152"/>
        <v>0</v>
      </c>
      <c r="AQ110">
        <f t="shared" si="152"/>
        <v>0</v>
      </c>
    </row>
    <row r="111" spans="12:43" ht="14.25" customHeight="1">
      <c r="L111">
        <v>27</v>
      </c>
      <c r="M111" t="str">
        <f>IF(L111&lt;=L$6,VLOOKUP(L111,申込一覧表!AF:AG,2,0),"")</f>
        <v/>
      </c>
      <c r="N111">
        <f>IF(L111&lt;=L$6,VLOOKUP(L111,申込一覧表!AF:AH,3,0),0)</f>
        <v>0</v>
      </c>
      <c r="O111" s="23" t="str">
        <f t="shared" si="105"/>
        <v/>
      </c>
      <c r="R111">
        <f t="shared" si="137"/>
        <v>48</v>
      </c>
      <c r="S111">
        <f t="shared" si="138"/>
        <v>48</v>
      </c>
      <c r="T111">
        <f t="shared" si="139"/>
        <v>28</v>
      </c>
      <c r="U111">
        <f t="shared" si="106"/>
        <v>0</v>
      </c>
      <c r="V111" t="str">
        <f t="shared" si="140"/>
        <v/>
      </c>
      <c r="W111" t="str">
        <f t="shared" si="141"/>
        <v/>
      </c>
      <c r="X111" t="str">
        <f t="shared" si="142"/>
        <v/>
      </c>
      <c r="Y111" t="str">
        <f t="shared" si="143"/>
        <v/>
      </c>
      <c r="AH111">
        <v>105</v>
      </c>
      <c r="AI111">
        <v>8</v>
      </c>
      <c r="AJ111">
        <f t="shared" ref="AJ111:AQ111" si="153">SUM(AJ105:AJ110)</f>
        <v>0</v>
      </c>
      <c r="AK111">
        <f t="shared" si="153"/>
        <v>0</v>
      </c>
      <c r="AL111">
        <f t="shared" si="153"/>
        <v>0</v>
      </c>
      <c r="AM111">
        <f t="shared" si="153"/>
        <v>0</v>
      </c>
      <c r="AN111">
        <f t="shared" si="153"/>
        <v>0</v>
      </c>
      <c r="AO111">
        <f t="shared" si="153"/>
        <v>0</v>
      </c>
      <c r="AP111">
        <f t="shared" si="153"/>
        <v>0</v>
      </c>
      <c r="AQ111">
        <f t="shared" si="153"/>
        <v>0</v>
      </c>
    </row>
    <row r="112" spans="12:43" ht="14.25" customHeight="1">
      <c r="L112">
        <v>28</v>
      </c>
      <c r="M112" t="str">
        <f>IF(L112&lt;=L$6,VLOOKUP(L112,申込一覧表!AF:AG,2,0),"")</f>
        <v/>
      </c>
      <c r="N112">
        <f>IF(L112&lt;=L$6,VLOOKUP(L112,申込一覧表!AF:AH,3,0),0)</f>
        <v>0</v>
      </c>
      <c r="O112" s="23" t="str">
        <f t="shared" si="105"/>
        <v/>
      </c>
      <c r="R112">
        <f t="shared" si="137"/>
        <v>48</v>
      </c>
      <c r="S112">
        <f t="shared" si="138"/>
        <v>48</v>
      </c>
      <c r="T112">
        <f t="shared" si="139"/>
        <v>28</v>
      </c>
      <c r="U112">
        <f t="shared" si="106"/>
        <v>0</v>
      </c>
      <c r="V112" t="str">
        <f t="shared" si="140"/>
        <v/>
      </c>
      <c r="W112" t="str">
        <f t="shared" si="141"/>
        <v/>
      </c>
      <c r="X112" t="str">
        <f t="shared" si="142"/>
        <v/>
      </c>
      <c r="Y112" t="str">
        <f t="shared" si="143"/>
        <v/>
      </c>
      <c r="AH112">
        <v>106</v>
      </c>
      <c r="AI112">
        <v>8</v>
      </c>
      <c r="AJ112">
        <f t="shared" ref="AJ112:AQ112" si="154">SUM(AJ106:AJ111)</f>
        <v>0</v>
      </c>
      <c r="AK112">
        <f t="shared" si="154"/>
        <v>0</v>
      </c>
      <c r="AL112">
        <f t="shared" si="154"/>
        <v>0</v>
      </c>
      <c r="AM112">
        <f t="shared" si="154"/>
        <v>0</v>
      </c>
      <c r="AN112">
        <f t="shared" si="154"/>
        <v>0</v>
      </c>
      <c r="AO112">
        <f t="shared" si="154"/>
        <v>0</v>
      </c>
      <c r="AP112">
        <f t="shared" si="154"/>
        <v>0</v>
      </c>
      <c r="AQ112">
        <f t="shared" si="154"/>
        <v>0</v>
      </c>
    </row>
    <row r="113" spans="12:43" ht="14.25" customHeight="1">
      <c r="L113">
        <v>29</v>
      </c>
      <c r="M113" t="str">
        <f>IF(L113&lt;=L$6,VLOOKUP(L113,申込一覧表!AF:AG,2,0),"")</f>
        <v/>
      </c>
      <c r="N113">
        <f>IF(L113&lt;=L$6,VLOOKUP(L113,申込一覧表!AF:AH,3,0),0)</f>
        <v>0</v>
      </c>
      <c r="O113" s="23" t="str">
        <f t="shared" si="105"/>
        <v/>
      </c>
      <c r="R113">
        <f t="shared" si="137"/>
        <v>48</v>
      </c>
      <c r="S113">
        <f t="shared" si="138"/>
        <v>48</v>
      </c>
      <c r="T113">
        <f t="shared" si="139"/>
        <v>28</v>
      </c>
      <c r="U113">
        <f t="shared" si="106"/>
        <v>0</v>
      </c>
      <c r="V113" t="str">
        <f t="shared" si="140"/>
        <v/>
      </c>
      <c r="W113" t="str">
        <f t="shared" si="141"/>
        <v/>
      </c>
      <c r="X113" t="str">
        <f t="shared" si="142"/>
        <v/>
      </c>
      <c r="Y113" t="str">
        <f t="shared" si="143"/>
        <v/>
      </c>
      <c r="AH113">
        <v>107</v>
      </c>
      <c r="AI113">
        <v>8</v>
      </c>
      <c r="AJ113">
        <f t="shared" ref="AJ113:AQ113" si="155">SUM(AJ107:AJ112)</f>
        <v>0</v>
      </c>
      <c r="AK113">
        <f t="shared" si="155"/>
        <v>0</v>
      </c>
      <c r="AL113">
        <f t="shared" si="155"/>
        <v>0</v>
      </c>
      <c r="AM113">
        <f t="shared" si="155"/>
        <v>0</v>
      </c>
      <c r="AN113">
        <f t="shared" si="155"/>
        <v>0</v>
      </c>
      <c r="AO113">
        <f t="shared" si="155"/>
        <v>0</v>
      </c>
      <c r="AP113">
        <f t="shared" si="155"/>
        <v>0</v>
      </c>
      <c r="AQ113">
        <f t="shared" si="155"/>
        <v>0</v>
      </c>
    </row>
    <row r="114" spans="12:43" ht="14.25" customHeight="1">
      <c r="L114">
        <v>30</v>
      </c>
      <c r="M114" t="str">
        <f>IF(L114&lt;=L$6,VLOOKUP(L114,申込一覧表!AF:AG,2,0),"")</f>
        <v/>
      </c>
      <c r="N114">
        <f>IF(L114&lt;=L$6,VLOOKUP(L114,申込一覧表!AF:AH,3,0),0)</f>
        <v>0</v>
      </c>
      <c r="O114" s="23" t="str">
        <f t="shared" si="105"/>
        <v/>
      </c>
      <c r="R114">
        <f t="shared" si="137"/>
        <v>48</v>
      </c>
      <c r="S114">
        <f t="shared" si="138"/>
        <v>48</v>
      </c>
      <c r="T114">
        <f t="shared" si="139"/>
        <v>28</v>
      </c>
      <c r="U114">
        <f t="shared" si="106"/>
        <v>0</v>
      </c>
      <c r="V114" t="str">
        <f t="shared" si="140"/>
        <v/>
      </c>
      <c r="W114" t="str">
        <f t="shared" si="141"/>
        <v/>
      </c>
      <c r="X114" t="str">
        <f t="shared" si="142"/>
        <v/>
      </c>
      <c r="Y114" t="str">
        <f t="shared" si="143"/>
        <v/>
      </c>
      <c r="AH114">
        <v>108</v>
      </c>
      <c r="AI114">
        <v>8</v>
      </c>
      <c r="AJ114">
        <f t="shared" ref="AJ114:AQ114" si="156">SUM(AJ108:AJ113)</f>
        <v>0</v>
      </c>
      <c r="AK114">
        <f t="shared" si="156"/>
        <v>0</v>
      </c>
      <c r="AL114">
        <f t="shared" si="156"/>
        <v>0</v>
      </c>
      <c r="AM114">
        <f t="shared" si="156"/>
        <v>0</v>
      </c>
      <c r="AN114">
        <f t="shared" si="156"/>
        <v>0</v>
      </c>
      <c r="AO114">
        <f t="shared" si="156"/>
        <v>0</v>
      </c>
      <c r="AP114">
        <f t="shared" si="156"/>
        <v>0</v>
      </c>
      <c r="AQ114">
        <f t="shared" si="156"/>
        <v>0</v>
      </c>
    </row>
    <row r="115" spans="12:43" ht="14.25" customHeight="1">
      <c r="L115">
        <v>31</v>
      </c>
      <c r="M115" t="str">
        <f>IF(L115&lt;=L$6,VLOOKUP(L115,申込一覧表!AF:AG,2,0),"")</f>
        <v/>
      </c>
      <c r="N115">
        <f>IF(L115&lt;=L$6,VLOOKUP(L115,申込一覧表!AF:AH,3,0),0)</f>
        <v>0</v>
      </c>
      <c r="O115" s="23" t="str">
        <f t="shared" si="105"/>
        <v/>
      </c>
      <c r="R115">
        <f t="shared" si="137"/>
        <v>48</v>
      </c>
      <c r="S115">
        <f t="shared" si="138"/>
        <v>48</v>
      </c>
      <c r="T115">
        <f t="shared" si="139"/>
        <v>28</v>
      </c>
      <c r="U115">
        <f t="shared" si="106"/>
        <v>0</v>
      </c>
      <c r="V115" t="str">
        <f t="shared" si="140"/>
        <v/>
      </c>
      <c r="W115" t="str">
        <f t="shared" si="141"/>
        <v/>
      </c>
      <c r="X115" t="str">
        <f t="shared" si="142"/>
        <v/>
      </c>
      <c r="Y115" t="str">
        <f t="shared" si="143"/>
        <v/>
      </c>
      <c r="AH115">
        <v>109</v>
      </c>
      <c r="AI115">
        <v>8</v>
      </c>
      <c r="AJ115">
        <f t="shared" ref="AJ115:AQ115" si="157">SUM(AJ109:AJ114)</f>
        <v>0</v>
      </c>
      <c r="AK115">
        <f t="shared" si="157"/>
        <v>0</v>
      </c>
      <c r="AL115">
        <f t="shared" si="157"/>
        <v>0</v>
      </c>
      <c r="AM115">
        <f t="shared" si="157"/>
        <v>0</v>
      </c>
      <c r="AN115">
        <f t="shared" si="157"/>
        <v>0</v>
      </c>
      <c r="AO115">
        <f t="shared" si="157"/>
        <v>0</v>
      </c>
      <c r="AP115">
        <f t="shared" si="157"/>
        <v>0</v>
      </c>
      <c r="AQ115">
        <f t="shared" si="157"/>
        <v>0</v>
      </c>
    </row>
    <row r="116" spans="12:43" ht="14.25" customHeight="1">
      <c r="L116">
        <v>32</v>
      </c>
      <c r="M116" t="str">
        <f>IF(L116&lt;=L$6,VLOOKUP(L116,申込一覧表!AF:AG,2,0),"")</f>
        <v/>
      </c>
      <c r="N116">
        <f>IF(L116&lt;=L$6,VLOOKUP(L116,申込一覧表!AF:AH,3,0),0)</f>
        <v>0</v>
      </c>
      <c r="O116" s="23" t="str">
        <f t="shared" si="105"/>
        <v/>
      </c>
      <c r="R116">
        <f t="shared" si="137"/>
        <v>48</v>
      </c>
      <c r="S116">
        <f t="shared" si="138"/>
        <v>48</v>
      </c>
      <c r="T116">
        <f t="shared" si="139"/>
        <v>28</v>
      </c>
      <c r="U116">
        <f t="shared" si="106"/>
        <v>0</v>
      </c>
      <c r="V116" t="str">
        <f t="shared" si="140"/>
        <v/>
      </c>
      <c r="W116" t="str">
        <f t="shared" si="141"/>
        <v/>
      </c>
      <c r="X116" t="str">
        <f t="shared" si="142"/>
        <v/>
      </c>
      <c r="Y116" t="str">
        <f t="shared" si="143"/>
        <v/>
      </c>
      <c r="AH116">
        <v>110</v>
      </c>
      <c r="AI116">
        <v>8</v>
      </c>
      <c r="AJ116">
        <f t="shared" ref="AJ116:AQ116" si="158">SUM(AJ110:AJ115)</f>
        <v>0</v>
      </c>
      <c r="AK116">
        <f t="shared" si="158"/>
        <v>0</v>
      </c>
      <c r="AL116">
        <f t="shared" si="158"/>
        <v>0</v>
      </c>
      <c r="AM116">
        <f t="shared" si="158"/>
        <v>0</v>
      </c>
      <c r="AN116">
        <f t="shared" si="158"/>
        <v>0</v>
      </c>
      <c r="AO116">
        <f t="shared" si="158"/>
        <v>0</v>
      </c>
      <c r="AP116">
        <f t="shared" si="158"/>
        <v>0</v>
      </c>
      <c r="AQ116">
        <f t="shared" si="158"/>
        <v>0</v>
      </c>
    </row>
    <row r="117" spans="12:43" ht="14.25" customHeight="1">
      <c r="L117">
        <v>33</v>
      </c>
      <c r="M117" t="str">
        <f>IF(L117&lt;=L$6,VLOOKUP(L117,申込一覧表!AF:AG,2,0),"")</f>
        <v/>
      </c>
      <c r="N117">
        <f>IF(L117&lt;=L$6,VLOOKUP(L117,申込一覧表!AF:AH,3,0),0)</f>
        <v>0</v>
      </c>
      <c r="O117" s="23" t="str">
        <f t="shared" si="105"/>
        <v/>
      </c>
      <c r="R117">
        <f t="shared" si="137"/>
        <v>48</v>
      </c>
      <c r="S117">
        <f t="shared" si="138"/>
        <v>48</v>
      </c>
      <c r="T117">
        <f t="shared" si="139"/>
        <v>28</v>
      </c>
      <c r="U117">
        <f t="shared" si="106"/>
        <v>0</v>
      </c>
      <c r="V117" t="str">
        <f t="shared" si="140"/>
        <v/>
      </c>
      <c r="W117" t="str">
        <f t="shared" si="141"/>
        <v/>
      </c>
      <c r="X117" t="str">
        <f t="shared" si="142"/>
        <v/>
      </c>
      <c r="Y117" t="str">
        <f t="shared" si="143"/>
        <v/>
      </c>
      <c r="AH117">
        <v>111</v>
      </c>
      <c r="AI117">
        <v>8</v>
      </c>
      <c r="AJ117">
        <f t="shared" ref="AJ117:AQ117" si="159">SUM(AJ111:AJ116)</f>
        <v>0</v>
      </c>
      <c r="AK117">
        <f t="shared" si="159"/>
        <v>0</v>
      </c>
      <c r="AL117">
        <f t="shared" si="159"/>
        <v>0</v>
      </c>
      <c r="AM117">
        <f t="shared" si="159"/>
        <v>0</v>
      </c>
      <c r="AN117">
        <f t="shared" si="159"/>
        <v>0</v>
      </c>
      <c r="AO117">
        <f t="shared" si="159"/>
        <v>0</v>
      </c>
      <c r="AP117">
        <f t="shared" si="159"/>
        <v>0</v>
      </c>
      <c r="AQ117">
        <f t="shared" si="159"/>
        <v>0</v>
      </c>
    </row>
    <row r="118" spans="12:43" ht="14.25" customHeight="1">
      <c r="L118">
        <v>34</v>
      </c>
      <c r="M118" t="str">
        <f>IF(L118&lt;=L$6,VLOOKUP(L118,申込一覧表!AF:AG,2,0),"")</f>
        <v/>
      </c>
      <c r="N118">
        <f>IF(L118&lt;=L$6,VLOOKUP(L118,申込一覧表!AF:AH,3,0),0)</f>
        <v>0</v>
      </c>
      <c r="O118" s="23" t="str">
        <f t="shared" si="105"/>
        <v/>
      </c>
      <c r="R118">
        <f t="shared" si="137"/>
        <v>48</v>
      </c>
      <c r="S118">
        <f t="shared" si="138"/>
        <v>48</v>
      </c>
      <c r="T118">
        <f t="shared" si="139"/>
        <v>28</v>
      </c>
      <c r="U118">
        <f t="shared" si="106"/>
        <v>0</v>
      </c>
      <c r="V118" t="str">
        <f t="shared" si="140"/>
        <v/>
      </c>
      <c r="W118" t="str">
        <f t="shared" si="141"/>
        <v/>
      </c>
      <c r="X118" t="str">
        <f t="shared" si="142"/>
        <v/>
      </c>
      <c r="Y118" t="str">
        <f t="shared" si="143"/>
        <v/>
      </c>
      <c r="AH118">
        <v>112</v>
      </c>
      <c r="AI118">
        <v>8</v>
      </c>
      <c r="AJ118">
        <f t="shared" ref="AJ118:AQ118" si="160">SUM(AJ112:AJ117)</f>
        <v>0</v>
      </c>
      <c r="AK118">
        <f t="shared" si="160"/>
        <v>0</v>
      </c>
      <c r="AL118">
        <f t="shared" si="160"/>
        <v>0</v>
      </c>
      <c r="AM118">
        <f t="shared" si="160"/>
        <v>0</v>
      </c>
      <c r="AN118">
        <f t="shared" si="160"/>
        <v>0</v>
      </c>
      <c r="AO118">
        <f t="shared" si="160"/>
        <v>0</v>
      </c>
      <c r="AP118">
        <f t="shared" si="160"/>
        <v>0</v>
      </c>
      <c r="AQ118">
        <f t="shared" si="160"/>
        <v>0</v>
      </c>
    </row>
    <row r="119" spans="12:43" ht="14.25" customHeight="1">
      <c r="L119">
        <v>35</v>
      </c>
      <c r="M119" t="str">
        <f>IF(L119&lt;=L$6,VLOOKUP(L119,申込一覧表!AF:AG,2,0),"")</f>
        <v/>
      </c>
      <c r="N119">
        <f>IF(L119&lt;=L$6,VLOOKUP(L119,申込一覧表!AF:AH,3,0),0)</f>
        <v>0</v>
      </c>
      <c r="O119" s="23" t="str">
        <f t="shared" si="105"/>
        <v/>
      </c>
      <c r="R119">
        <f t="shared" si="137"/>
        <v>48</v>
      </c>
      <c r="S119">
        <f t="shared" si="138"/>
        <v>48</v>
      </c>
      <c r="T119">
        <f t="shared" si="139"/>
        <v>28</v>
      </c>
      <c r="U119">
        <f t="shared" si="106"/>
        <v>0</v>
      </c>
      <c r="V119" t="str">
        <f t="shared" si="140"/>
        <v/>
      </c>
      <c r="W119" t="str">
        <f t="shared" si="141"/>
        <v/>
      </c>
      <c r="X119" t="str">
        <f t="shared" si="142"/>
        <v/>
      </c>
      <c r="Y119" t="str">
        <f t="shared" si="143"/>
        <v/>
      </c>
      <c r="AH119">
        <v>113</v>
      </c>
      <c r="AI119">
        <v>8</v>
      </c>
      <c r="AJ119">
        <f t="shared" ref="AJ119:AQ119" si="161">SUM(AJ113:AJ118)</f>
        <v>0</v>
      </c>
      <c r="AK119">
        <f t="shared" si="161"/>
        <v>0</v>
      </c>
      <c r="AL119">
        <f t="shared" si="161"/>
        <v>0</v>
      </c>
      <c r="AM119">
        <f t="shared" si="161"/>
        <v>0</v>
      </c>
      <c r="AN119">
        <f t="shared" si="161"/>
        <v>0</v>
      </c>
      <c r="AO119">
        <f t="shared" si="161"/>
        <v>0</v>
      </c>
      <c r="AP119">
        <f t="shared" si="161"/>
        <v>0</v>
      </c>
      <c r="AQ119">
        <f t="shared" si="161"/>
        <v>0</v>
      </c>
    </row>
    <row r="120" spans="12:43" ht="14.25" customHeight="1">
      <c r="L120">
        <v>36</v>
      </c>
      <c r="M120" t="str">
        <f>IF(L120&lt;=L$6,VLOOKUP(L120,申込一覧表!AF:AG,2,0),"")</f>
        <v/>
      </c>
      <c r="N120">
        <f>IF(L120&lt;=L$6,VLOOKUP(L120,申込一覧表!AF:AH,3,0),0)</f>
        <v>0</v>
      </c>
      <c r="O120" s="23" t="str">
        <f t="shared" si="105"/>
        <v/>
      </c>
      <c r="R120">
        <f t="shared" si="137"/>
        <v>48</v>
      </c>
      <c r="S120">
        <f t="shared" si="138"/>
        <v>48</v>
      </c>
      <c r="T120">
        <f t="shared" si="139"/>
        <v>28</v>
      </c>
      <c r="U120">
        <f t="shared" si="106"/>
        <v>0</v>
      </c>
      <c r="V120" t="str">
        <f t="shared" si="140"/>
        <v/>
      </c>
      <c r="W120" t="str">
        <f t="shared" si="141"/>
        <v/>
      </c>
      <c r="X120" t="str">
        <f t="shared" si="142"/>
        <v/>
      </c>
      <c r="Y120" t="str">
        <f t="shared" si="143"/>
        <v/>
      </c>
      <c r="AH120">
        <v>114</v>
      </c>
      <c r="AI120">
        <v>8</v>
      </c>
      <c r="AJ120">
        <f t="shared" ref="AJ120:AQ120" si="162">SUM(AJ114:AJ119)</f>
        <v>0</v>
      </c>
      <c r="AK120">
        <f t="shared" si="162"/>
        <v>0</v>
      </c>
      <c r="AL120">
        <f t="shared" si="162"/>
        <v>0</v>
      </c>
      <c r="AM120">
        <f t="shared" si="162"/>
        <v>0</v>
      </c>
      <c r="AN120">
        <f t="shared" si="162"/>
        <v>0</v>
      </c>
      <c r="AO120">
        <f t="shared" si="162"/>
        <v>0</v>
      </c>
      <c r="AP120">
        <f t="shared" si="162"/>
        <v>0</v>
      </c>
      <c r="AQ120">
        <f t="shared" si="162"/>
        <v>0</v>
      </c>
    </row>
    <row r="121" spans="12:43" ht="14.25" customHeight="1">
      <c r="L121">
        <v>37</v>
      </c>
      <c r="M121" t="str">
        <f>IF(L121&lt;=L$6,VLOOKUP(L121,申込一覧表!AF:AG,2,0),"")</f>
        <v/>
      </c>
      <c r="N121">
        <f>IF(L121&lt;=L$6,VLOOKUP(L121,申込一覧表!AF:AH,3,0),0)</f>
        <v>0</v>
      </c>
      <c r="O121" s="23" t="str">
        <f t="shared" si="105"/>
        <v/>
      </c>
      <c r="R121">
        <f t="shared" si="137"/>
        <v>48</v>
      </c>
      <c r="S121">
        <f t="shared" si="138"/>
        <v>48</v>
      </c>
      <c r="T121">
        <f t="shared" si="139"/>
        <v>28</v>
      </c>
      <c r="U121">
        <f t="shared" si="106"/>
        <v>0</v>
      </c>
      <c r="V121" t="str">
        <f t="shared" si="140"/>
        <v/>
      </c>
      <c r="W121" t="str">
        <f t="shared" si="141"/>
        <v/>
      </c>
      <c r="X121" t="str">
        <f t="shared" si="142"/>
        <v/>
      </c>
      <c r="Y121" t="str">
        <f t="shared" si="143"/>
        <v/>
      </c>
      <c r="AH121">
        <v>115</v>
      </c>
      <c r="AI121">
        <v>8</v>
      </c>
      <c r="AJ121">
        <f t="shared" ref="AJ121:AQ121" si="163">SUM(AJ115:AJ120)</f>
        <v>0</v>
      </c>
      <c r="AK121">
        <f t="shared" si="163"/>
        <v>0</v>
      </c>
      <c r="AL121">
        <f t="shared" si="163"/>
        <v>0</v>
      </c>
      <c r="AM121">
        <f t="shared" si="163"/>
        <v>0</v>
      </c>
      <c r="AN121">
        <f t="shared" si="163"/>
        <v>0</v>
      </c>
      <c r="AO121">
        <f t="shared" si="163"/>
        <v>0</v>
      </c>
      <c r="AP121">
        <f t="shared" si="163"/>
        <v>0</v>
      </c>
      <c r="AQ121">
        <f t="shared" si="163"/>
        <v>0</v>
      </c>
    </row>
    <row r="122" spans="12:43" ht="14.25" customHeight="1">
      <c r="L122">
        <v>38</v>
      </c>
      <c r="M122" t="str">
        <f>IF(L122&lt;=L$6,VLOOKUP(L122,申込一覧表!AF:AG,2,0),"")</f>
        <v/>
      </c>
      <c r="N122">
        <f>IF(L122&lt;=L$6,VLOOKUP(L122,申込一覧表!AF:AH,3,0),0)</f>
        <v>0</v>
      </c>
      <c r="O122" s="23" t="str">
        <f t="shared" si="105"/>
        <v/>
      </c>
      <c r="R122">
        <f t="shared" si="137"/>
        <v>48</v>
      </c>
      <c r="S122">
        <f t="shared" si="138"/>
        <v>48</v>
      </c>
      <c r="T122">
        <f t="shared" si="139"/>
        <v>28</v>
      </c>
      <c r="U122">
        <f t="shared" si="106"/>
        <v>0</v>
      </c>
      <c r="V122" t="str">
        <f t="shared" si="140"/>
        <v/>
      </c>
      <c r="W122" t="str">
        <f t="shared" si="141"/>
        <v/>
      </c>
      <c r="X122" t="str">
        <f t="shared" si="142"/>
        <v/>
      </c>
      <c r="Y122" t="str">
        <f t="shared" si="143"/>
        <v/>
      </c>
      <c r="AH122">
        <v>116</v>
      </c>
      <c r="AI122">
        <v>8</v>
      </c>
      <c r="AJ122">
        <f t="shared" ref="AJ122:AQ122" si="164">SUM(AJ116:AJ121)</f>
        <v>0</v>
      </c>
      <c r="AK122">
        <f t="shared" si="164"/>
        <v>0</v>
      </c>
      <c r="AL122">
        <f t="shared" si="164"/>
        <v>0</v>
      </c>
      <c r="AM122">
        <f t="shared" si="164"/>
        <v>0</v>
      </c>
      <c r="AN122">
        <f t="shared" si="164"/>
        <v>0</v>
      </c>
      <c r="AO122">
        <f t="shared" si="164"/>
        <v>0</v>
      </c>
      <c r="AP122">
        <f t="shared" si="164"/>
        <v>0</v>
      </c>
      <c r="AQ122">
        <f t="shared" si="164"/>
        <v>0</v>
      </c>
    </row>
    <row r="123" spans="12:43" ht="14.25" customHeight="1">
      <c r="L123">
        <v>39</v>
      </c>
      <c r="M123" t="str">
        <f>IF(L123&lt;=L$6,VLOOKUP(L123,申込一覧表!AF:AG,2,0),"")</f>
        <v/>
      </c>
      <c r="N123">
        <f>IF(L123&lt;=L$6,VLOOKUP(L123,申込一覧表!AF:AH,3,0),0)</f>
        <v>0</v>
      </c>
      <c r="O123" s="23" t="str">
        <f t="shared" si="105"/>
        <v/>
      </c>
      <c r="R123">
        <f t="shared" si="137"/>
        <v>48</v>
      </c>
      <c r="S123">
        <f t="shared" si="138"/>
        <v>48</v>
      </c>
      <c r="T123">
        <f t="shared" si="139"/>
        <v>28</v>
      </c>
      <c r="U123">
        <f t="shared" si="106"/>
        <v>0</v>
      </c>
      <c r="V123" t="str">
        <f t="shared" si="140"/>
        <v/>
      </c>
      <c r="W123" t="str">
        <f t="shared" si="141"/>
        <v/>
      </c>
      <c r="X123" t="str">
        <f t="shared" si="142"/>
        <v/>
      </c>
      <c r="Y123" t="str">
        <f t="shared" si="143"/>
        <v/>
      </c>
      <c r="AH123">
        <v>117</v>
      </c>
      <c r="AI123">
        <v>8</v>
      </c>
      <c r="AJ123">
        <f t="shared" ref="AJ123:AQ123" si="165">SUM(AJ117:AJ122)</f>
        <v>0</v>
      </c>
      <c r="AK123">
        <f t="shared" si="165"/>
        <v>0</v>
      </c>
      <c r="AL123">
        <f t="shared" si="165"/>
        <v>0</v>
      </c>
      <c r="AM123">
        <f t="shared" si="165"/>
        <v>0</v>
      </c>
      <c r="AN123">
        <f t="shared" si="165"/>
        <v>0</v>
      </c>
      <c r="AO123">
        <f t="shared" si="165"/>
        <v>0</v>
      </c>
      <c r="AP123">
        <f t="shared" si="165"/>
        <v>0</v>
      </c>
      <c r="AQ123">
        <f t="shared" si="165"/>
        <v>0</v>
      </c>
    </row>
    <row r="124" spans="12:43" ht="14.25" customHeight="1">
      <c r="L124">
        <v>40</v>
      </c>
      <c r="M124" t="str">
        <f>IF(L124&lt;=L$6,VLOOKUP(L124,申込一覧表!AF:AG,2,0),"")</f>
        <v/>
      </c>
      <c r="N124">
        <f>IF(L124&lt;=L$6,VLOOKUP(L124,申込一覧表!AF:AH,3,0),0)</f>
        <v>0</v>
      </c>
      <c r="O124" s="23" t="str">
        <f t="shared" si="105"/>
        <v/>
      </c>
      <c r="R124">
        <f t="shared" si="137"/>
        <v>48</v>
      </c>
      <c r="S124">
        <f t="shared" si="138"/>
        <v>48</v>
      </c>
      <c r="T124">
        <f t="shared" si="139"/>
        <v>28</v>
      </c>
      <c r="U124">
        <f t="shared" si="106"/>
        <v>0</v>
      </c>
      <c r="V124" t="str">
        <f t="shared" si="140"/>
        <v/>
      </c>
      <c r="W124" t="str">
        <f t="shared" si="141"/>
        <v/>
      </c>
      <c r="X124" t="str">
        <f t="shared" si="142"/>
        <v/>
      </c>
      <c r="Y124" t="str">
        <f t="shared" si="143"/>
        <v/>
      </c>
      <c r="AH124">
        <v>118</v>
      </c>
      <c r="AI124">
        <v>8</v>
      </c>
      <c r="AJ124">
        <f t="shared" ref="AJ124:AQ124" si="166">SUM(AJ118:AJ123)</f>
        <v>0</v>
      </c>
      <c r="AK124">
        <f t="shared" si="166"/>
        <v>0</v>
      </c>
      <c r="AL124">
        <f t="shared" si="166"/>
        <v>0</v>
      </c>
      <c r="AM124">
        <f t="shared" si="166"/>
        <v>0</v>
      </c>
      <c r="AN124">
        <f t="shared" si="166"/>
        <v>0</v>
      </c>
      <c r="AO124">
        <f t="shared" si="166"/>
        <v>0</v>
      </c>
      <c r="AP124">
        <f t="shared" si="166"/>
        <v>0</v>
      </c>
      <c r="AQ124">
        <f t="shared" si="166"/>
        <v>0</v>
      </c>
    </row>
  </sheetData>
  <sheetProtection algorithmName="SHA-512" hashValue="mYRC1YupvX22VjpCVgMBazEGiA8jt0J8U0K143Z+B0+DPeoacGoGcdUpzYOhq/s0guu/Af3LyplwpDJorGpFbA==" saltValue="XwPNcv8dCRjcjt9bNIb+3w==" spinCount="100000" sheet="1" selectLockedCells="1"/>
  <mergeCells count="3">
    <mergeCell ref="AT5:AW5"/>
    <mergeCell ref="B2:C2"/>
    <mergeCell ref="A1:K1"/>
  </mergeCells>
  <phoneticPr fontId="2"/>
  <conditionalFormatting sqref="F7:I12 F15:I20 F23:I28 F31:I36 F39:J45 F48:J54">
    <cfRule type="expression" dxfId="0" priority="1" stopIfTrue="1">
      <formula>AND(F7&lt;&gt;"",AD7&gt;1)</formula>
    </cfRule>
  </conditionalFormatting>
  <dataValidations xWindow="748" yWindow="555" count="10">
    <dataValidation imeMode="off" allowBlank="1" showInputMessage="1" showErrorMessage="1" promptTitle="エントリータイム入力" prompt="例　30秒45　→　30.45_x000a_１分13秒32 → 113.32" sqref="E39:E46 E48:E54 E7:E13 E15:E21 E23:E29 E31:E37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2 F15:I20" xr:uid="{00000000-0002-0000-0200-000001000000}">
      <formula1>$M$7:$M$82</formula1>
    </dataValidation>
    <dataValidation type="list" allowBlank="1" showInputMessage="1" showErrorMessage="1" promptTitle="リレー泳者" prompt="リレーの泳者を選択して下さい。_x000a_（個人種目出場者のみ選択可能です。）" sqref="F23:I28 F31:I36" xr:uid="{00000000-0002-0000-0200-000002000000}">
      <formula1>$O$84:$O$124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8:J54 F40:F45 G39:J45" xr:uid="{00000000-0002-0000-0200-000003000000}">
      <formula1>$O$6:$O$83</formula1>
    </dataValidation>
    <dataValidation allowBlank="1" showInputMessage="1" showErrorMessage="1" prompt="入力不要" sqref="D39:D45 D48:D54 A48:B54 D31:D36 A39:B45 D7:D12 A31:B36 A15:B20 D15:D20 A23:B28 D23:D28 A7:B12" xr:uid="{00000000-0002-0000-0200-000004000000}"/>
    <dataValidation type="list" allowBlank="1" showInputMessage="1" showErrorMessage="1" sqref="F37:J37 F21:J21 F46:J46 F13:I13 F29:I29" xr:uid="{00000000-0002-0000-0200-000005000000}">
      <formula1>$O$7:$O$124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39" xr:uid="{00000000-0002-0000-0200-000006000000}">
      <formula1>$O$6:$O$82</formula1>
    </dataValidation>
    <dataValidation type="list" allowBlank="1" showInputMessage="1" showErrorMessage="1" promptTitle="区分選択" prompt="区分を選んでください。" sqref="C39:C45 C48:C54" xr:uid="{00000000-0002-0000-0200-000007000000}">
      <formula1>"BC区分,DE区分"</formula1>
    </dataValidation>
    <dataValidation type="list" allowBlank="1" showInputMessage="1" showErrorMessage="1" promptTitle="区分選択" prompt="無差別を選んでください。" sqref="C15:C20 C23:C28 C7:C12 C31:C36" xr:uid="{00000000-0002-0000-0200-000008000000}">
      <formula1>"無差別"</formula1>
    </dataValidation>
    <dataValidation type="list" allowBlank="1" showInputMessage="1" showErrorMessage="1" promptTitle="オープン参加設定" prompt="通常またはオープンを選んで下さい。" sqref="J7:J20 J23:J36" xr:uid="{00000000-0002-0000-0200-000009000000}">
      <formula1>$BE$8:$BE$10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6" customWidth="1"/>
    <col min="2" max="2" width="11.140625" style="76" customWidth="1"/>
    <col min="3" max="10" width="7.140625" style="76" customWidth="1"/>
    <col min="11" max="11" width="4.85546875" style="76" customWidth="1"/>
    <col min="12" max="12" width="6" style="76" customWidth="1"/>
    <col min="13" max="13" width="25.85546875" style="76" customWidth="1"/>
    <col min="14" max="14" width="6.42578125" style="76" customWidth="1"/>
    <col min="15" max="15" width="9.5703125" style="76" customWidth="1"/>
    <col min="16" max="16" width="25.85546875" style="76" customWidth="1"/>
    <col min="17" max="17" width="6.42578125" style="76" customWidth="1"/>
    <col min="18" max="29" width="7.140625" style="76" customWidth="1"/>
    <col min="30" max="16384" width="10.140625" style="76"/>
  </cols>
  <sheetData>
    <row r="1" spans="1:17" s="48" customFormat="1" ht="13.5"/>
    <row r="2" spans="1:17" s="49" customFormat="1" ht="21.75" customHeight="1">
      <c r="A2" s="97" t="s">
        <v>100</v>
      </c>
    </row>
    <row r="3" spans="1:17" s="49" customFormat="1" ht="23.25" customHeight="1">
      <c r="A3" s="49" t="s">
        <v>107</v>
      </c>
      <c r="B3" s="50"/>
      <c r="L3" s="49" t="s">
        <v>51</v>
      </c>
      <c r="P3" s="103" t="s">
        <v>108</v>
      </c>
    </row>
    <row r="4" spans="1:17" s="49" customFormat="1" ht="23.25" customHeight="1">
      <c r="A4" s="49" t="s">
        <v>52</v>
      </c>
      <c r="B4" s="50"/>
    </row>
    <row r="5" spans="1:17" s="48" customFormat="1" ht="28.5" customHeight="1">
      <c r="L5" s="51" t="s">
        <v>53</v>
      </c>
      <c r="M5" s="52"/>
      <c r="N5" s="52"/>
      <c r="O5" s="52"/>
      <c r="P5" s="52"/>
      <c r="Q5" s="52"/>
    </row>
    <row r="6" spans="1:17" s="52" customFormat="1" ht="23.25" customHeight="1" thickBot="1">
      <c r="C6" s="53"/>
      <c r="D6" s="98" t="s">
        <v>101</v>
      </c>
      <c r="L6" s="48"/>
      <c r="M6" s="48"/>
      <c r="N6" s="48"/>
      <c r="O6" s="48"/>
      <c r="P6" s="48"/>
      <c r="Q6" s="48"/>
    </row>
    <row r="7" spans="1:17" s="48" customFormat="1" ht="21.75" customHeight="1">
      <c r="L7" s="54" t="s">
        <v>54</v>
      </c>
      <c r="M7" s="55" t="s">
        <v>102</v>
      </c>
      <c r="N7" s="55" t="s">
        <v>55</v>
      </c>
      <c r="O7" s="55" t="s">
        <v>56</v>
      </c>
      <c r="P7" s="55" t="s">
        <v>103</v>
      </c>
      <c r="Q7" s="56" t="s">
        <v>55</v>
      </c>
    </row>
    <row r="8" spans="1:17" s="48" customFormat="1" ht="35.25" customHeight="1">
      <c r="L8" s="57">
        <v>1</v>
      </c>
      <c r="M8" s="58"/>
      <c r="N8" s="58"/>
      <c r="O8" s="59">
        <v>11</v>
      </c>
      <c r="P8" s="58"/>
      <c r="Q8" s="60"/>
    </row>
    <row r="9" spans="1:17" s="48" customFormat="1" ht="35.25" customHeight="1">
      <c r="L9" s="61">
        <f t="shared" ref="L9:L17" si="0">L8+1</f>
        <v>2</v>
      </c>
      <c r="M9" s="62"/>
      <c r="N9" s="62"/>
      <c r="O9" s="63">
        <f t="shared" ref="O9:O17" si="1">O8+1</f>
        <v>12</v>
      </c>
      <c r="P9" s="62"/>
      <c r="Q9" s="64"/>
    </row>
    <row r="10" spans="1:17" s="48" customFormat="1" ht="35.25" customHeight="1">
      <c r="L10" s="61">
        <f t="shared" si="0"/>
        <v>3</v>
      </c>
      <c r="M10" s="62"/>
      <c r="N10" s="62"/>
      <c r="O10" s="63">
        <f t="shared" si="1"/>
        <v>13</v>
      </c>
      <c r="P10" s="62"/>
      <c r="Q10" s="64"/>
    </row>
    <row r="11" spans="1:17" s="48" customFormat="1" ht="35.25" customHeight="1">
      <c r="L11" s="61">
        <f t="shared" si="0"/>
        <v>4</v>
      </c>
      <c r="M11" s="62"/>
      <c r="N11" s="62"/>
      <c r="O11" s="63">
        <f t="shared" si="1"/>
        <v>14</v>
      </c>
      <c r="P11" s="62"/>
      <c r="Q11" s="64"/>
    </row>
    <row r="12" spans="1:17" s="48" customFormat="1" ht="35.25" customHeight="1">
      <c r="L12" s="61">
        <f t="shared" si="0"/>
        <v>5</v>
      </c>
      <c r="M12" s="62"/>
      <c r="N12" s="62"/>
      <c r="O12" s="63">
        <f t="shared" si="1"/>
        <v>15</v>
      </c>
      <c r="P12" s="62"/>
      <c r="Q12" s="64"/>
    </row>
    <row r="13" spans="1:17" s="48" customFormat="1" ht="35.25" customHeight="1">
      <c r="L13" s="61">
        <f t="shared" si="0"/>
        <v>6</v>
      </c>
      <c r="M13" s="62"/>
      <c r="N13" s="62"/>
      <c r="O13" s="63">
        <f t="shared" si="1"/>
        <v>16</v>
      </c>
      <c r="P13" s="62"/>
      <c r="Q13" s="64"/>
    </row>
    <row r="14" spans="1:17" s="48" customFormat="1" ht="35.25" customHeight="1">
      <c r="J14" s="65"/>
      <c r="L14" s="61">
        <f t="shared" si="0"/>
        <v>7</v>
      </c>
      <c r="M14" s="62"/>
      <c r="N14" s="62"/>
      <c r="O14" s="63">
        <f t="shared" si="1"/>
        <v>17</v>
      </c>
      <c r="P14" s="62"/>
      <c r="Q14" s="64"/>
    </row>
    <row r="15" spans="1:17" s="48" customFormat="1" ht="35.25" customHeight="1">
      <c r="A15" s="49"/>
      <c r="J15" s="65" t="s">
        <v>57</v>
      </c>
      <c r="K15" s="49"/>
      <c r="L15" s="67">
        <f t="shared" si="0"/>
        <v>8</v>
      </c>
      <c r="M15" s="68"/>
      <c r="N15" s="68"/>
      <c r="O15" s="69">
        <f t="shared" si="1"/>
        <v>18</v>
      </c>
      <c r="P15" s="68"/>
      <c r="Q15" s="70"/>
    </row>
    <row r="16" spans="1:17" s="49" customFormat="1" ht="35.25" customHeight="1">
      <c r="B16" s="66" t="s">
        <v>58</v>
      </c>
      <c r="C16" s="66"/>
      <c r="D16" s="66"/>
      <c r="E16" s="66"/>
      <c r="F16" s="66"/>
      <c r="G16" s="66"/>
      <c r="H16" s="66"/>
      <c r="I16" s="66"/>
      <c r="J16" s="66"/>
      <c r="L16" s="67">
        <f t="shared" si="0"/>
        <v>9</v>
      </c>
      <c r="M16" s="68"/>
      <c r="N16" s="68"/>
      <c r="O16" s="69">
        <f t="shared" si="1"/>
        <v>19</v>
      </c>
      <c r="P16" s="68"/>
      <c r="Q16" s="70"/>
    </row>
    <row r="17" spans="1:17" s="49" customFormat="1" ht="35.25" customHeight="1" thickBot="1">
      <c r="B17" s="71" t="s">
        <v>59</v>
      </c>
      <c r="C17" s="71"/>
      <c r="D17" s="71"/>
      <c r="E17" s="71"/>
      <c r="F17" s="71"/>
      <c r="G17" s="71"/>
      <c r="H17" s="71"/>
      <c r="I17" s="71"/>
      <c r="J17" s="71"/>
      <c r="L17" s="72">
        <f t="shared" si="0"/>
        <v>10</v>
      </c>
      <c r="M17" s="73"/>
      <c r="N17" s="73"/>
      <c r="O17" s="74">
        <f t="shared" si="1"/>
        <v>20</v>
      </c>
      <c r="P17" s="73"/>
      <c r="Q17" s="75"/>
    </row>
    <row r="18" spans="1:17" s="49" customFormat="1" ht="37.5" customHeight="1">
      <c r="B18" s="71" t="s">
        <v>60</v>
      </c>
      <c r="C18" s="71"/>
      <c r="D18" s="71"/>
      <c r="E18" s="71"/>
      <c r="F18" s="71"/>
      <c r="G18" s="71"/>
      <c r="H18" s="71"/>
      <c r="I18" s="71"/>
      <c r="J18" s="71"/>
      <c r="L18" s="48"/>
      <c r="M18" s="48"/>
      <c r="N18" s="48"/>
      <c r="O18" s="48"/>
      <c r="P18" s="48"/>
      <c r="Q18" s="48"/>
    </row>
    <row r="19" spans="1:17" s="49" customFormat="1" ht="38.25" customHeight="1">
      <c r="B19" s="71" t="s">
        <v>61</v>
      </c>
      <c r="C19" s="71"/>
      <c r="D19" s="71"/>
      <c r="E19" s="71"/>
      <c r="F19" s="71"/>
      <c r="G19" s="71"/>
      <c r="H19" s="71"/>
      <c r="I19" s="71"/>
      <c r="J19" s="71" t="s">
        <v>55</v>
      </c>
      <c r="L19" s="48"/>
      <c r="M19" s="48"/>
      <c r="N19" s="48"/>
      <c r="O19" s="48"/>
      <c r="P19" s="48"/>
      <c r="Q19" s="48"/>
    </row>
    <row r="20" spans="1:17" s="49" customFormat="1" ht="23.2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48" customFormat="1" ht="23.25" customHeight="1">
      <c r="L21" s="76"/>
      <c r="M21" s="76"/>
      <c r="N21" s="76"/>
      <c r="O21" s="76"/>
      <c r="P21" s="76"/>
      <c r="Q21" s="76"/>
    </row>
    <row r="22" spans="1:17" s="48" customFormat="1" ht="35.1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6" spans="1:17" ht="13.5">
      <c r="L26" s="48"/>
      <c r="M26" s="48"/>
      <c r="N26" s="48"/>
      <c r="O26" s="48"/>
      <c r="P26" s="48"/>
      <c r="Q26" s="48"/>
    </row>
    <row r="27" spans="1:17" ht="13.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s="48" customFormat="1" ht="12" customHeight="1"/>
    <row r="29" spans="1:17" s="48" customFormat="1" ht="8.4499999999999993" customHeight="1"/>
    <row r="30" spans="1:17" s="48" customFormat="1" ht="13.9" customHeight="1"/>
    <row r="31" spans="1:17" s="48" customFormat="1" ht="5.45" customHeight="1"/>
    <row r="32" spans="1:17" s="48" customFormat="1" ht="18" customHeight="1"/>
    <row r="33" s="48" customFormat="1" ht="12.6" customHeight="1"/>
    <row r="34" s="48" customFormat="1" ht="13.5"/>
    <row r="35" s="48" customFormat="1" ht="13.5"/>
    <row r="36" s="48" customFormat="1" ht="13.5"/>
    <row r="37" s="48" customFormat="1" ht="13.5"/>
    <row r="38" s="48" customFormat="1" ht="5.45" customHeight="1"/>
    <row r="39" s="48" customFormat="1" ht="15" customHeight="1"/>
    <row r="40" s="48" customFormat="1" ht="16.149999999999999" customHeight="1"/>
    <row r="41" s="48" customFormat="1" ht="6" customHeight="1"/>
    <row r="42" s="48" customFormat="1" ht="22.15" customHeight="1"/>
    <row r="43" s="48" customFormat="1" ht="22.15" customHeight="1"/>
    <row r="44" s="48" customFormat="1" ht="13.9" customHeight="1"/>
    <row r="45" s="48" customFormat="1" ht="18.75" customHeight="1"/>
    <row r="46" s="48" customFormat="1" ht="11.25" customHeight="1"/>
    <row r="47" s="48" customFormat="1" ht="23.25" customHeight="1"/>
    <row r="48" s="48" customFormat="1" ht="12.75" customHeight="1"/>
    <row r="49" spans="1:21" s="48" customFormat="1" ht="12" customHeight="1"/>
    <row r="50" spans="1:21" s="48" customFormat="1" ht="23.25" customHeight="1"/>
    <row r="51" spans="1:21" s="48" customFormat="1" ht="12" customHeight="1"/>
    <row r="52" spans="1:21" s="48" customFormat="1" ht="12" customHeight="1"/>
    <row r="53" spans="1:21" s="48" customFormat="1" ht="23.25" customHeight="1"/>
    <row r="54" spans="1:21" s="48" customFormat="1" ht="12" customHeight="1"/>
    <row r="55" spans="1:21" s="48" customFormat="1" ht="12" customHeight="1"/>
    <row r="56" spans="1:21" s="48" customFormat="1" ht="23.25" customHeight="1"/>
    <row r="57" spans="1:21" s="48" customFormat="1" ht="6.75" customHeight="1"/>
    <row r="58" spans="1:21" s="48" customFormat="1" ht="6.75" customHeight="1"/>
    <row r="59" spans="1:21" s="48" customFormat="1" ht="6.75" customHeight="1"/>
    <row r="60" spans="1:21" s="48" customFormat="1" ht="6.75" customHeight="1">
      <c r="L60" s="76"/>
      <c r="M60" s="76"/>
      <c r="N60" s="76"/>
      <c r="O60" s="76"/>
      <c r="P60" s="76"/>
      <c r="Q60" s="76"/>
    </row>
    <row r="61" spans="1:21" s="48" customFormat="1" ht="6.75" customHeight="1">
      <c r="A61" s="76"/>
      <c r="B61" s="77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</row>
    <row r="62" spans="1:21" ht="12.6" customHeight="1">
      <c r="U62" s="78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147</v>
      </c>
      <c r="B1" t="s">
        <v>148</v>
      </c>
      <c r="C1" t="s">
        <v>149</v>
      </c>
    </row>
    <row r="2" spans="1:3">
      <c r="A2" t="str">
        <f>申込書!B1</f>
        <v>グリコチャレンジスイム2025</v>
      </c>
      <c r="B2" s="104">
        <v>40558</v>
      </c>
      <c r="C2" t="s">
        <v>150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I3"/>
  <sheetViews>
    <sheetView topLeftCell="M1" workbookViewId="0">
      <selection activeCell="AI4" sqref="AI4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27" max="27" width="11.85546875" bestFit="1" customWidth="1"/>
    <col min="29" max="33" width="0" hidden="1" customWidth="1"/>
  </cols>
  <sheetData>
    <row r="1" spans="1:35">
      <c r="N1" t="s">
        <v>87</v>
      </c>
      <c r="Q1" t="s">
        <v>90</v>
      </c>
      <c r="T1" t="s">
        <v>89</v>
      </c>
    </row>
    <row r="2" spans="1:35">
      <c r="A2" t="s">
        <v>98</v>
      </c>
      <c r="B2" t="s">
        <v>76</v>
      </c>
      <c r="C2" t="s">
        <v>77</v>
      </c>
      <c r="D2" t="s">
        <v>15</v>
      </c>
      <c r="E2" t="s">
        <v>81</v>
      </c>
      <c r="F2" t="s">
        <v>78</v>
      </c>
      <c r="G2" t="s">
        <v>79</v>
      </c>
      <c r="H2" t="s">
        <v>80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31</v>
      </c>
      <c r="O2" t="s">
        <v>32</v>
      </c>
      <c r="P2" t="s">
        <v>88</v>
      </c>
      <c r="Q2" t="s">
        <v>31</v>
      </c>
      <c r="R2" t="s">
        <v>32</v>
      </c>
      <c r="S2" t="s">
        <v>88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  <c r="Y2" t="s">
        <v>96</v>
      </c>
      <c r="Z2" t="s">
        <v>33</v>
      </c>
      <c r="AA2" t="s">
        <v>36</v>
      </c>
      <c r="AB2" t="s">
        <v>305</v>
      </c>
      <c r="AC2" t="s">
        <v>97</v>
      </c>
      <c r="AD2" t="s">
        <v>73</v>
      </c>
      <c r="AE2" t="s">
        <v>74</v>
      </c>
      <c r="AF2" t="s">
        <v>75</v>
      </c>
      <c r="AH2" t="s">
        <v>312</v>
      </c>
      <c r="AI2" t="s">
        <v>313</v>
      </c>
    </row>
    <row r="3" spans="1:35">
      <c r="B3" s="46" t="e">
        <f>申込書!AB4</f>
        <v>#N/A</v>
      </c>
      <c r="C3">
        <f>申込書!C4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>
        <f>申込書!H25</f>
        <v>0</v>
      </c>
      <c r="O3">
        <f>申込書!H26</f>
        <v>0</v>
      </c>
      <c r="P3">
        <f>SUM(N3:O3)</f>
        <v>0</v>
      </c>
      <c r="Q3">
        <f>申込書!H29</f>
        <v>0</v>
      </c>
      <c r="R3">
        <f>申込書!H30</f>
        <v>0</v>
      </c>
      <c r="S3">
        <f>SUM(Q3:R3)</f>
        <v>0</v>
      </c>
      <c r="T3">
        <f>申込書!H34</f>
        <v>0</v>
      </c>
      <c r="U3">
        <f>申込書!P34</f>
        <v>0</v>
      </c>
      <c r="V3">
        <f>申込書!H35</f>
        <v>0</v>
      </c>
      <c r="W3">
        <f>申込書!P35</f>
        <v>0</v>
      </c>
      <c r="X3">
        <f>申込書!H36</f>
        <v>0</v>
      </c>
      <c r="Y3">
        <f>申込書!P36</f>
        <v>0</v>
      </c>
      <c r="Z3">
        <f>SUM(T3:Y3)</f>
        <v>0</v>
      </c>
      <c r="AA3">
        <f>申込書!L43</f>
        <v>0</v>
      </c>
      <c r="AB3">
        <f>申込書!L44</f>
        <v>0</v>
      </c>
      <c r="AC3">
        <f>申込書!N50</f>
        <v>0</v>
      </c>
      <c r="AD3" s="95">
        <f>申込書!C49</f>
        <v>0</v>
      </c>
      <c r="AE3">
        <f>申込書!H49</f>
        <v>0</v>
      </c>
      <c r="AF3">
        <f>申込書!C50</f>
        <v>0</v>
      </c>
      <c r="AG3" t="s">
        <v>154</v>
      </c>
      <c r="AH3">
        <f>申込書!J118</f>
        <v>0</v>
      </c>
      <c r="AI3">
        <f>申込書!R118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I4" sqref="AI4"/>
    </sheetView>
  </sheetViews>
  <sheetFormatPr defaultRowHeight="12"/>
  <cols>
    <col min="2" max="2" width="26.5703125" customWidth="1"/>
    <col min="3" max="3" width="21.5703125" customWidth="1"/>
    <col min="4" max="5" width="15.5703125" customWidth="1"/>
  </cols>
  <sheetData>
    <row r="1" spans="1:5">
      <c r="A1" t="s">
        <v>109</v>
      </c>
      <c r="B1" t="s">
        <v>110</v>
      </c>
      <c r="C1" t="s">
        <v>111</v>
      </c>
      <c r="D1" t="s">
        <v>112</v>
      </c>
      <c r="E1" t="s">
        <v>113</v>
      </c>
    </row>
    <row r="2" spans="1:5">
      <c r="A2" s="46" t="e">
        <f>団体!B3</f>
        <v>#N/A</v>
      </c>
      <c r="B2">
        <f>申込書!C6</f>
        <v>0</v>
      </c>
      <c r="C2">
        <f>申込書!C4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3"/>
  <sheetViews>
    <sheetView workbookViewId="0">
      <selection activeCell="AI4" sqref="AI4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6" customWidth="1"/>
    <col min="6" max="6" width="5" customWidth="1"/>
    <col min="7" max="7" width="7.7109375" customWidth="1"/>
  </cols>
  <sheetData>
    <row r="1" spans="1:10" s="14" customFormat="1">
      <c r="A1" s="14" t="s">
        <v>114</v>
      </c>
      <c r="B1" s="14" t="s">
        <v>115</v>
      </c>
      <c r="C1" s="14" t="s">
        <v>120</v>
      </c>
      <c r="D1" s="14" t="s">
        <v>116</v>
      </c>
      <c r="E1" s="14" t="s">
        <v>8</v>
      </c>
      <c r="F1" s="14" t="s">
        <v>22</v>
      </c>
      <c r="G1" s="14" t="s">
        <v>117</v>
      </c>
      <c r="H1" s="14" t="s">
        <v>118</v>
      </c>
      <c r="I1" s="14" t="s">
        <v>119</v>
      </c>
      <c r="J1" s="14" t="s">
        <v>121</v>
      </c>
    </row>
    <row r="2" spans="1:10">
      <c r="A2" t="str">
        <f>IF(申込一覧表!E6="","",申込一覧表!AF6)</f>
        <v/>
      </c>
      <c r="B2">
        <v>0</v>
      </c>
      <c r="C2" t="str">
        <f>申込一覧表!AM6</f>
        <v xml:space="preserve">  </v>
      </c>
      <c r="D2" t="str">
        <f>申込一覧表!AL6</f>
        <v xml:space="preserve"> </v>
      </c>
      <c r="E2" s="104">
        <f>申込一覧表!B6</f>
        <v>0</v>
      </c>
      <c r="F2" t="str">
        <f>申込一覧表!S6</f>
        <v/>
      </c>
      <c r="G2" t="str">
        <f>申込一覧表!AJ6</f>
        <v/>
      </c>
      <c r="H2">
        <v>0</v>
      </c>
      <c r="I2">
        <f>申込一覧表!AW6</f>
        <v>0</v>
      </c>
      <c r="J2" s="46" t="e">
        <f>申込書!$AB$4</f>
        <v>#N/A</v>
      </c>
    </row>
    <row r="3" spans="1:10">
      <c r="A3" t="str">
        <f>IF(申込一覧表!E7="","",申込一覧表!AF7)</f>
        <v/>
      </c>
      <c r="B3">
        <v>0</v>
      </c>
      <c r="C3" t="str">
        <f>申込一覧表!AM7</f>
        <v xml:space="preserve">  </v>
      </c>
      <c r="D3" t="str">
        <f>申込一覧表!AL7</f>
        <v xml:space="preserve"> </v>
      </c>
      <c r="E3" s="104">
        <f>申込一覧表!B7</f>
        <v>0</v>
      </c>
      <c r="F3" t="str">
        <f>申込一覧表!S7</f>
        <v/>
      </c>
      <c r="G3" t="str">
        <f>申込一覧表!AJ7</f>
        <v/>
      </c>
      <c r="H3">
        <v>0</v>
      </c>
      <c r="I3">
        <f>申込一覧表!AW7</f>
        <v>0</v>
      </c>
      <c r="J3" s="46" t="e">
        <f>申込書!$AB$4</f>
        <v>#N/A</v>
      </c>
    </row>
    <row r="4" spans="1:10">
      <c r="A4" t="str">
        <f>IF(申込一覧表!E8="","",申込一覧表!AF8)</f>
        <v/>
      </c>
      <c r="B4">
        <v>0</v>
      </c>
      <c r="C4" t="str">
        <f>申込一覧表!AM8</f>
        <v xml:space="preserve">  </v>
      </c>
      <c r="D4" t="str">
        <f>申込一覧表!AL8</f>
        <v xml:space="preserve"> </v>
      </c>
      <c r="E4" s="104">
        <f>申込一覧表!B8</f>
        <v>0</v>
      </c>
      <c r="F4" t="str">
        <f>申込一覧表!S8</f>
        <v/>
      </c>
      <c r="G4" t="str">
        <f>申込一覧表!AJ8</f>
        <v/>
      </c>
      <c r="H4">
        <v>0</v>
      </c>
      <c r="I4">
        <f>申込一覧表!AW8</f>
        <v>0</v>
      </c>
      <c r="J4" s="46" t="e">
        <f>申込書!$AB$4</f>
        <v>#N/A</v>
      </c>
    </row>
    <row r="5" spans="1:10">
      <c r="A5" t="str">
        <f>IF(申込一覧表!E9="","",申込一覧表!AF9)</f>
        <v/>
      </c>
      <c r="B5">
        <v>0</v>
      </c>
      <c r="C5" t="str">
        <f>申込一覧表!AM9</f>
        <v xml:space="preserve">  </v>
      </c>
      <c r="D5" t="str">
        <f>申込一覧表!AL9</f>
        <v xml:space="preserve"> </v>
      </c>
      <c r="E5" s="104">
        <f>申込一覧表!B9</f>
        <v>0</v>
      </c>
      <c r="F5" t="str">
        <f>申込一覧表!S9</f>
        <v/>
      </c>
      <c r="G5" t="str">
        <f>申込一覧表!AJ9</f>
        <v/>
      </c>
      <c r="H5">
        <v>0</v>
      </c>
      <c r="I5">
        <f>申込一覧表!AW9</f>
        <v>0</v>
      </c>
      <c r="J5" s="46" t="e">
        <f>申込書!$AB$4</f>
        <v>#N/A</v>
      </c>
    </row>
    <row r="6" spans="1:10">
      <c r="A6" t="str">
        <f>IF(申込一覧表!E10="","",申込一覧表!AF10)</f>
        <v/>
      </c>
      <c r="B6">
        <v>0</v>
      </c>
      <c r="C6" t="str">
        <f>申込一覧表!AM10</f>
        <v xml:space="preserve">  </v>
      </c>
      <c r="D6" t="str">
        <f>申込一覧表!AL10</f>
        <v xml:space="preserve"> </v>
      </c>
      <c r="E6" s="104">
        <f>申込一覧表!B10</f>
        <v>0</v>
      </c>
      <c r="F6" t="str">
        <f>申込一覧表!S10</f>
        <v/>
      </c>
      <c r="G6" t="str">
        <f>申込一覧表!AJ10</f>
        <v/>
      </c>
      <c r="H6">
        <v>0</v>
      </c>
      <c r="I6">
        <f>申込一覧表!AW10</f>
        <v>0</v>
      </c>
      <c r="J6" s="46" t="e">
        <f>申込書!$AB$4</f>
        <v>#N/A</v>
      </c>
    </row>
    <row r="7" spans="1:10">
      <c r="A7" t="str">
        <f>IF(申込一覧表!E11="","",申込一覧表!AF11)</f>
        <v/>
      </c>
      <c r="B7">
        <v>0</v>
      </c>
      <c r="C7" t="str">
        <f>申込一覧表!AM11</f>
        <v xml:space="preserve">  </v>
      </c>
      <c r="D7" t="str">
        <f>申込一覧表!AL11</f>
        <v xml:space="preserve"> </v>
      </c>
      <c r="E7" s="104">
        <f>申込一覧表!B11</f>
        <v>0</v>
      </c>
      <c r="F7" t="str">
        <f>申込一覧表!S11</f>
        <v/>
      </c>
      <c r="G7" t="str">
        <f>申込一覧表!AJ11</f>
        <v/>
      </c>
      <c r="H7">
        <v>0</v>
      </c>
      <c r="I7">
        <f>申込一覧表!AW11</f>
        <v>0</v>
      </c>
      <c r="J7" s="46" t="e">
        <f>申込書!$AB$4</f>
        <v>#N/A</v>
      </c>
    </row>
    <row r="8" spans="1:10">
      <c r="A8" t="str">
        <f>IF(申込一覧表!E12="","",申込一覧表!AF12)</f>
        <v/>
      </c>
      <c r="B8">
        <v>0</v>
      </c>
      <c r="C8" t="str">
        <f>申込一覧表!AM12</f>
        <v xml:space="preserve">  </v>
      </c>
      <c r="D8" t="str">
        <f>申込一覧表!AL12</f>
        <v xml:space="preserve"> </v>
      </c>
      <c r="E8" s="104">
        <f>申込一覧表!B12</f>
        <v>0</v>
      </c>
      <c r="F8" t="str">
        <f>申込一覧表!S12</f>
        <v/>
      </c>
      <c r="G8" t="str">
        <f>申込一覧表!AJ12</f>
        <v/>
      </c>
      <c r="H8">
        <v>0</v>
      </c>
      <c r="I8">
        <f>申込一覧表!AW12</f>
        <v>0</v>
      </c>
      <c r="J8" s="46" t="e">
        <f>申込書!$AB$4</f>
        <v>#N/A</v>
      </c>
    </row>
    <row r="9" spans="1:10">
      <c r="A9" t="str">
        <f>IF(申込一覧表!E13="","",申込一覧表!AF13)</f>
        <v/>
      </c>
      <c r="B9">
        <v>0</v>
      </c>
      <c r="C9" t="str">
        <f>申込一覧表!AM13</f>
        <v xml:space="preserve">  </v>
      </c>
      <c r="D9" t="str">
        <f>申込一覧表!AL13</f>
        <v xml:space="preserve"> </v>
      </c>
      <c r="E9" s="104">
        <f>申込一覧表!B13</f>
        <v>0</v>
      </c>
      <c r="F9" t="str">
        <f>申込一覧表!S13</f>
        <v/>
      </c>
      <c r="G9" t="str">
        <f>申込一覧表!AJ13</f>
        <v/>
      </c>
      <c r="H9">
        <v>0</v>
      </c>
      <c r="I9">
        <f>申込一覧表!AW13</f>
        <v>0</v>
      </c>
      <c r="J9" s="46" t="e">
        <f>申込書!$AB$4</f>
        <v>#N/A</v>
      </c>
    </row>
    <row r="10" spans="1:10">
      <c r="A10" t="str">
        <f>IF(申込一覧表!E14="","",申込一覧表!AF14)</f>
        <v/>
      </c>
      <c r="B10">
        <v>0</v>
      </c>
      <c r="C10" t="str">
        <f>申込一覧表!AM14</f>
        <v xml:space="preserve">  </v>
      </c>
      <c r="D10" t="str">
        <f>申込一覧表!AL14</f>
        <v xml:space="preserve"> </v>
      </c>
      <c r="E10" s="104">
        <f>申込一覧表!B14</f>
        <v>0</v>
      </c>
      <c r="F10" t="str">
        <f>申込一覧表!S14</f>
        <v/>
      </c>
      <c r="G10" t="str">
        <f>申込一覧表!AJ14</f>
        <v/>
      </c>
      <c r="H10">
        <v>0</v>
      </c>
      <c r="I10">
        <f>申込一覧表!AW14</f>
        <v>0</v>
      </c>
      <c r="J10" s="46" t="e">
        <f>申込書!$AB$4</f>
        <v>#N/A</v>
      </c>
    </row>
    <row r="11" spans="1:10">
      <c r="A11" t="str">
        <f>IF(申込一覧表!E15="","",申込一覧表!AF15)</f>
        <v/>
      </c>
      <c r="B11">
        <v>0</v>
      </c>
      <c r="C11" t="str">
        <f>申込一覧表!AM15</f>
        <v xml:space="preserve">  </v>
      </c>
      <c r="D11" t="str">
        <f>申込一覧表!AL15</f>
        <v xml:space="preserve"> </v>
      </c>
      <c r="E11" s="104">
        <f>申込一覧表!B15</f>
        <v>0</v>
      </c>
      <c r="F11" t="str">
        <f>申込一覧表!S15</f>
        <v/>
      </c>
      <c r="G11" t="str">
        <f>申込一覧表!AJ15</f>
        <v/>
      </c>
      <c r="H11">
        <v>0</v>
      </c>
      <c r="I11">
        <f>申込一覧表!AW15</f>
        <v>0</v>
      </c>
      <c r="J11" s="46" t="e">
        <f>申込書!$AB$4</f>
        <v>#N/A</v>
      </c>
    </row>
    <row r="12" spans="1:10">
      <c r="A12" t="str">
        <f>IF(申込一覧表!E16="","",申込一覧表!AF16)</f>
        <v/>
      </c>
      <c r="B12">
        <v>0</v>
      </c>
      <c r="C12" t="str">
        <f>申込一覧表!AM16</f>
        <v xml:space="preserve">  </v>
      </c>
      <c r="D12" t="str">
        <f>申込一覧表!AL16</f>
        <v xml:space="preserve"> </v>
      </c>
      <c r="E12" s="104">
        <f>申込一覧表!B16</f>
        <v>0</v>
      </c>
      <c r="F12" t="str">
        <f>申込一覧表!S16</f>
        <v/>
      </c>
      <c r="G12" t="str">
        <f>申込一覧表!AJ16</f>
        <v/>
      </c>
      <c r="H12">
        <v>0</v>
      </c>
      <c r="I12">
        <f>申込一覧表!AW16</f>
        <v>0</v>
      </c>
      <c r="J12" s="46" t="e">
        <f>申込書!$AB$4</f>
        <v>#N/A</v>
      </c>
    </row>
    <row r="13" spans="1:10">
      <c r="A13" t="str">
        <f>IF(申込一覧表!E17="","",申込一覧表!AF17)</f>
        <v/>
      </c>
      <c r="B13">
        <v>0</v>
      </c>
      <c r="C13" t="str">
        <f>申込一覧表!AM17</f>
        <v xml:space="preserve">  </v>
      </c>
      <c r="D13" t="str">
        <f>申込一覧表!AL17</f>
        <v xml:space="preserve"> </v>
      </c>
      <c r="E13" s="104">
        <f>申込一覧表!B17</f>
        <v>0</v>
      </c>
      <c r="F13" t="str">
        <f>申込一覧表!S17</f>
        <v/>
      </c>
      <c r="G13" t="str">
        <f>申込一覧表!AJ17</f>
        <v/>
      </c>
      <c r="H13">
        <v>0</v>
      </c>
      <c r="I13">
        <f>申込一覧表!AW17</f>
        <v>0</v>
      </c>
      <c r="J13" s="46" t="e">
        <f>申込書!$AB$4</f>
        <v>#N/A</v>
      </c>
    </row>
    <row r="14" spans="1:10">
      <c r="A14" t="str">
        <f>IF(申込一覧表!E18="","",申込一覧表!AF18)</f>
        <v/>
      </c>
      <c r="B14">
        <v>0</v>
      </c>
      <c r="C14" t="str">
        <f>申込一覧表!AM18</f>
        <v xml:space="preserve">  </v>
      </c>
      <c r="D14" t="str">
        <f>申込一覧表!AL18</f>
        <v xml:space="preserve"> </v>
      </c>
      <c r="E14" s="104">
        <f>申込一覧表!B18</f>
        <v>0</v>
      </c>
      <c r="F14" t="str">
        <f>申込一覧表!S18</f>
        <v/>
      </c>
      <c r="G14" t="str">
        <f>申込一覧表!AJ18</f>
        <v/>
      </c>
      <c r="H14">
        <v>0</v>
      </c>
      <c r="I14">
        <f>申込一覧表!AW18</f>
        <v>0</v>
      </c>
      <c r="J14" s="46" t="e">
        <f>申込書!$AB$4</f>
        <v>#N/A</v>
      </c>
    </row>
    <row r="15" spans="1:10">
      <c r="A15" t="str">
        <f>IF(申込一覧表!E19="","",申込一覧表!AF19)</f>
        <v/>
      </c>
      <c r="B15">
        <v>0</v>
      </c>
      <c r="C15" t="str">
        <f>申込一覧表!AM19</f>
        <v xml:space="preserve">  </v>
      </c>
      <c r="D15" t="str">
        <f>申込一覧表!AL19</f>
        <v xml:space="preserve"> </v>
      </c>
      <c r="E15" s="104">
        <f>申込一覧表!B19</f>
        <v>0</v>
      </c>
      <c r="F15" t="str">
        <f>申込一覧表!S19</f>
        <v/>
      </c>
      <c r="G15" t="str">
        <f>申込一覧表!AJ19</f>
        <v/>
      </c>
      <c r="H15">
        <v>0</v>
      </c>
      <c r="I15">
        <f>申込一覧表!AW19</f>
        <v>0</v>
      </c>
      <c r="J15" s="46" t="e">
        <f>申込書!$AB$4</f>
        <v>#N/A</v>
      </c>
    </row>
    <row r="16" spans="1:10">
      <c r="A16" t="str">
        <f>IF(申込一覧表!E20="","",申込一覧表!AF20)</f>
        <v/>
      </c>
      <c r="B16">
        <v>0</v>
      </c>
      <c r="C16" t="str">
        <f>申込一覧表!AM20</f>
        <v xml:space="preserve">  </v>
      </c>
      <c r="D16" t="str">
        <f>申込一覧表!AL20</f>
        <v xml:space="preserve"> </v>
      </c>
      <c r="E16" s="104">
        <f>申込一覧表!B20</f>
        <v>0</v>
      </c>
      <c r="F16" t="str">
        <f>申込一覧表!S20</f>
        <v/>
      </c>
      <c r="G16" t="str">
        <f>申込一覧表!AJ20</f>
        <v/>
      </c>
      <c r="H16">
        <v>0</v>
      </c>
      <c r="I16">
        <f>申込一覧表!AW20</f>
        <v>0</v>
      </c>
      <c r="J16" s="46" t="e">
        <f>申込書!$AB$4</f>
        <v>#N/A</v>
      </c>
    </row>
    <row r="17" spans="1:10">
      <c r="A17" t="str">
        <f>IF(申込一覧表!E21="","",申込一覧表!AF21)</f>
        <v/>
      </c>
      <c r="B17">
        <v>0</v>
      </c>
      <c r="C17" t="str">
        <f>申込一覧表!AM21</f>
        <v xml:space="preserve">  </v>
      </c>
      <c r="D17" t="str">
        <f>申込一覧表!AL21</f>
        <v xml:space="preserve"> </v>
      </c>
      <c r="E17" s="104">
        <f>申込一覧表!B21</f>
        <v>0</v>
      </c>
      <c r="F17" t="str">
        <f>申込一覧表!S21</f>
        <v/>
      </c>
      <c r="G17" t="str">
        <f>申込一覧表!AJ21</f>
        <v/>
      </c>
      <c r="H17">
        <v>0</v>
      </c>
      <c r="I17">
        <f>申込一覧表!AW21</f>
        <v>0</v>
      </c>
      <c r="J17" s="46" t="e">
        <f>申込書!$AB$4</f>
        <v>#N/A</v>
      </c>
    </row>
    <row r="18" spans="1:10">
      <c r="A18" t="str">
        <f>IF(申込一覧表!E22="","",申込一覧表!AF22)</f>
        <v/>
      </c>
      <c r="B18">
        <v>0</v>
      </c>
      <c r="C18" t="str">
        <f>申込一覧表!AM22</f>
        <v xml:space="preserve">  </v>
      </c>
      <c r="D18" t="str">
        <f>申込一覧表!AL22</f>
        <v xml:space="preserve"> </v>
      </c>
      <c r="E18" s="104">
        <f>申込一覧表!B22</f>
        <v>0</v>
      </c>
      <c r="F18" t="str">
        <f>申込一覧表!S22</f>
        <v/>
      </c>
      <c r="G18" t="str">
        <f>申込一覧表!AJ22</f>
        <v/>
      </c>
      <c r="H18">
        <v>0</v>
      </c>
      <c r="I18">
        <f>申込一覧表!AW22</f>
        <v>0</v>
      </c>
      <c r="J18" s="46" t="e">
        <f>申込書!$AB$4</f>
        <v>#N/A</v>
      </c>
    </row>
    <row r="19" spans="1:10">
      <c r="A19" t="str">
        <f>IF(申込一覧表!E23="","",申込一覧表!AF23)</f>
        <v/>
      </c>
      <c r="B19">
        <v>0</v>
      </c>
      <c r="C19" t="str">
        <f>申込一覧表!AM23</f>
        <v xml:space="preserve">  </v>
      </c>
      <c r="D19" t="str">
        <f>申込一覧表!AL23</f>
        <v xml:space="preserve"> </v>
      </c>
      <c r="E19" s="104">
        <f>申込一覧表!B23</f>
        <v>0</v>
      </c>
      <c r="F19" t="str">
        <f>申込一覧表!S23</f>
        <v/>
      </c>
      <c r="G19" t="str">
        <f>申込一覧表!AJ23</f>
        <v/>
      </c>
      <c r="H19">
        <v>0</v>
      </c>
      <c r="I19">
        <f>申込一覧表!AW23</f>
        <v>0</v>
      </c>
      <c r="J19" s="46" t="e">
        <f>申込書!$AB$4</f>
        <v>#N/A</v>
      </c>
    </row>
    <row r="20" spans="1:10">
      <c r="A20" t="str">
        <f>IF(申込一覧表!E24="","",申込一覧表!AF24)</f>
        <v/>
      </c>
      <c r="B20">
        <v>0</v>
      </c>
      <c r="C20" t="str">
        <f>申込一覧表!AM24</f>
        <v xml:space="preserve">  </v>
      </c>
      <c r="D20" t="str">
        <f>申込一覧表!AL24</f>
        <v xml:space="preserve"> </v>
      </c>
      <c r="E20" s="104">
        <f>申込一覧表!B24</f>
        <v>0</v>
      </c>
      <c r="F20" t="str">
        <f>申込一覧表!S24</f>
        <v/>
      </c>
      <c r="G20" t="str">
        <f>申込一覧表!AJ24</f>
        <v/>
      </c>
      <c r="H20">
        <v>0</v>
      </c>
      <c r="I20">
        <f>申込一覧表!AW24</f>
        <v>0</v>
      </c>
      <c r="J20" s="46" t="e">
        <f>申込書!$AB$4</f>
        <v>#N/A</v>
      </c>
    </row>
    <row r="21" spans="1:10">
      <c r="A21" t="str">
        <f>IF(申込一覧表!E25="","",申込一覧表!AF25)</f>
        <v/>
      </c>
      <c r="B21">
        <v>0</v>
      </c>
      <c r="C21" t="str">
        <f>申込一覧表!AM25</f>
        <v xml:space="preserve">  </v>
      </c>
      <c r="D21" t="str">
        <f>申込一覧表!AL25</f>
        <v xml:space="preserve"> </v>
      </c>
      <c r="E21" s="104">
        <f>申込一覧表!B25</f>
        <v>0</v>
      </c>
      <c r="F21" t="str">
        <f>申込一覧表!S25</f>
        <v/>
      </c>
      <c r="G21" t="str">
        <f>申込一覧表!AJ25</f>
        <v/>
      </c>
      <c r="H21">
        <v>0</v>
      </c>
      <c r="I21">
        <f>申込一覧表!AW25</f>
        <v>0</v>
      </c>
      <c r="J21" s="46" t="e">
        <f>申込書!$AB$4</f>
        <v>#N/A</v>
      </c>
    </row>
    <row r="22" spans="1:10">
      <c r="A22" t="str">
        <f>IF(申込一覧表!E26="","",申込一覧表!AF26)</f>
        <v/>
      </c>
      <c r="B22">
        <v>0</v>
      </c>
      <c r="C22" t="str">
        <f>申込一覧表!AM26</f>
        <v xml:space="preserve">  </v>
      </c>
      <c r="D22" t="str">
        <f>申込一覧表!AL26</f>
        <v xml:space="preserve"> </v>
      </c>
      <c r="E22" s="104">
        <f>申込一覧表!B26</f>
        <v>0</v>
      </c>
      <c r="F22" t="str">
        <f>申込一覧表!S26</f>
        <v/>
      </c>
      <c r="G22" t="str">
        <f>申込一覧表!AJ26</f>
        <v/>
      </c>
      <c r="H22">
        <v>0</v>
      </c>
      <c r="I22">
        <f>申込一覧表!AW26</f>
        <v>0</v>
      </c>
      <c r="J22" s="46" t="e">
        <f>申込書!$AB$4</f>
        <v>#N/A</v>
      </c>
    </row>
    <row r="23" spans="1:10">
      <c r="A23" t="str">
        <f>IF(申込一覧表!E27="","",申込一覧表!AF27)</f>
        <v/>
      </c>
      <c r="B23">
        <v>0</v>
      </c>
      <c r="C23" t="str">
        <f>申込一覧表!AM27</f>
        <v xml:space="preserve">  </v>
      </c>
      <c r="D23" t="str">
        <f>申込一覧表!AL27</f>
        <v xml:space="preserve"> </v>
      </c>
      <c r="E23" s="104">
        <f>申込一覧表!B27</f>
        <v>0</v>
      </c>
      <c r="F23" t="str">
        <f>申込一覧表!S27</f>
        <v/>
      </c>
      <c r="G23" t="str">
        <f>申込一覧表!AJ27</f>
        <v/>
      </c>
      <c r="H23">
        <v>0</v>
      </c>
      <c r="I23">
        <f>申込一覧表!AW27</f>
        <v>0</v>
      </c>
      <c r="J23" s="46" t="e">
        <f>申込書!$AB$4</f>
        <v>#N/A</v>
      </c>
    </row>
    <row r="24" spans="1:10">
      <c r="A24" t="str">
        <f>IF(申込一覧表!E28="","",申込一覧表!AF28)</f>
        <v/>
      </c>
      <c r="B24">
        <v>0</v>
      </c>
      <c r="C24" t="str">
        <f>申込一覧表!AM28</f>
        <v xml:space="preserve">  </v>
      </c>
      <c r="D24" t="str">
        <f>申込一覧表!AL28</f>
        <v xml:space="preserve"> </v>
      </c>
      <c r="E24" s="104">
        <f>申込一覧表!B28</f>
        <v>0</v>
      </c>
      <c r="F24" t="str">
        <f>申込一覧表!S28</f>
        <v/>
      </c>
      <c r="G24" t="str">
        <f>申込一覧表!AJ28</f>
        <v/>
      </c>
      <c r="H24">
        <v>0</v>
      </c>
      <c r="I24">
        <f>申込一覧表!AW28</f>
        <v>0</v>
      </c>
      <c r="J24" s="46" t="e">
        <f>申込書!$AB$4</f>
        <v>#N/A</v>
      </c>
    </row>
    <row r="25" spans="1:10">
      <c r="A25" t="str">
        <f>IF(申込一覧表!E29="","",申込一覧表!AF29)</f>
        <v/>
      </c>
      <c r="B25">
        <v>0</v>
      </c>
      <c r="C25" t="str">
        <f>申込一覧表!AM29</f>
        <v xml:space="preserve">  </v>
      </c>
      <c r="D25" t="str">
        <f>申込一覧表!AL29</f>
        <v xml:space="preserve"> </v>
      </c>
      <c r="E25" s="104">
        <f>申込一覧表!B29</f>
        <v>0</v>
      </c>
      <c r="F25" t="str">
        <f>申込一覧表!S29</f>
        <v/>
      </c>
      <c r="G25" t="str">
        <f>申込一覧表!AJ29</f>
        <v/>
      </c>
      <c r="H25">
        <v>0</v>
      </c>
      <c r="I25">
        <f>申込一覧表!AW29</f>
        <v>0</v>
      </c>
      <c r="J25" s="46" t="e">
        <f>申込書!$AB$4</f>
        <v>#N/A</v>
      </c>
    </row>
    <row r="26" spans="1:10">
      <c r="A26" t="str">
        <f>IF(申込一覧表!E30="","",申込一覧表!AF30)</f>
        <v/>
      </c>
      <c r="B26">
        <v>0</v>
      </c>
      <c r="C26" t="str">
        <f>申込一覧表!AM30</f>
        <v xml:space="preserve">  </v>
      </c>
      <c r="D26" t="str">
        <f>申込一覧表!AL30</f>
        <v xml:space="preserve"> </v>
      </c>
      <c r="E26" s="104">
        <f>申込一覧表!B30</f>
        <v>0</v>
      </c>
      <c r="F26" t="str">
        <f>申込一覧表!S30</f>
        <v/>
      </c>
      <c r="G26" t="str">
        <f>申込一覧表!AJ30</f>
        <v/>
      </c>
      <c r="H26">
        <v>0</v>
      </c>
      <c r="I26">
        <f>申込一覧表!AW30</f>
        <v>0</v>
      </c>
      <c r="J26" s="46" t="e">
        <f>申込書!$AB$4</f>
        <v>#N/A</v>
      </c>
    </row>
    <row r="27" spans="1:10">
      <c r="A27" t="str">
        <f>IF(申込一覧表!E31="","",申込一覧表!AF31)</f>
        <v/>
      </c>
      <c r="B27">
        <v>0</v>
      </c>
      <c r="C27" t="str">
        <f>申込一覧表!AM31</f>
        <v xml:space="preserve">  </v>
      </c>
      <c r="D27" t="str">
        <f>申込一覧表!AL31</f>
        <v xml:space="preserve"> </v>
      </c>
      <c r="E27" s="104">
        <f>申込一覧表!B31</f>
        <v>0</v>
      </c>
      <c r="F27" t="str">
        <f>申込一覧表!S31</f>
        <v/>
      </c>
      <c r="G27" t="str">
        <f>申込一覧表!AJ31</f>
        <v/>
      </c>
      <c r="H27">
        <v>0</v>
      </c>
      <c r="I27">
        <f>申込一覧表!AW31</f>
        <v>0</v>
      </c>
      <c r="J27" s="46" t="e">
        <f>申込書!$AB$4</f>
        <v>#N/A</v>
      </c>
    </row>
    <row r="28" spans="1:10">
      <c r="A28" t="str">
        <f>IF(申込一覧表!E32="","",申込一覧表!AF32)</f>
        <v/>
      </c>
      <c r="B28">
        <v>0</v>
      </c>
      <c r="C28" t="str">
        <f>申込一覧表!AM32</f>
        <v xml:space="preserve">  </v>
      </c>
      <c r="D28" t="str">
        <f>申込一覧表!AL32</f>
        <v xml:space="preserve"> </v>
      </c>
      <c r="E28" s="104">
        <f>申込一覧表!B32</f>
        <v>0</v>
      </c>
      <c r="F28" t="str">
        <f>申込一覧表!S32</f>
        <v/>
      </c>
      <c r="G28" t="str">
        <f>申込一覧表!AJ32</f>
        <v/>
      </c>
      <c r="H28">
        <v>0</v>
      </c>
      <c r="I28">
        <f>申込一覧表!AW32</f>
        <v>0</v>
      </c>
      <c r="J28" s="46" t="e">
        <f>申込書!$AB$4</f>
        <v>#N/A</v>
      </c>
    </row>
    <row r="29" spans="1:10">
      <c r="A29" t="str">
        <f>IF(申込一覧表!E33="","",申込一覧表!AF33)</f>
        <v/>
      </c>
      <c r="B29">
        <v>0</v>
      </c>
      <c r="C29" t="str">
        <f>申込一覧表!AM33</f>
        <v xml:space="preserve">  </v>
      </c>
      <c r="D29" t="str">
        <f>申込一覧表!AL33</f>
        <v xml:space="preserve"> </v>
      </c>
      <c r="E29" s="104">
        <f>申込一覧表!B33</f>
        <v>0</v>
      </c>
      <c r="F29" t="str">
        <f>申込一覧表!S33</f>
        <v/>
      </c>
      <c r="G29" t="str">
        <f>申込一覧表!AJ33</f>
        <v/>
      </c>
      <c r="H29">
        <v>0</v>
      </c>
      <c r="I29">
        <f>申込一覧表!AW33</f>
        <v>0</v>
      </c>
      <c r="J29" s="46" t="e">
        <f>申込書!$AB$4</f>
        <v>#N/A</v>
      </c>
    </row>
    <row r="30" spans="1:10">
      <c r="A30" t="str">
        <f>IF(申込一覧表!E34="","",申込一覧表!AF34)</f>
        <v/>
      </c>
      <c r="B30">
        <v>0</v>
      </c>
      <c r="C30" t="str">
        <f>申込一覧表!AM34</f>
        <v xml:space="preserve">  </v>
      </c>
      <c r="D30" t="str">
        <f>申込一覧表!AL34</f>
        <v xml:space="preserve"> </v>
      </c>
      <c r="E30" s="104">
        <f>申込一覧表!B34</f>
        <v>0</v>
      </c>
      <c r="F30" t="str">
        <f>申込一覧表!S34</f>
        <v/>
      </c>
      <c r="G30" t="str">
        <f>申込一覧表!AJ34</f>
        <v/>
      </c>
      <c r="H30">
        <v>0</v>
      </c>
      <c r="I30">
        <f>申込一覧表!AW34</f>
        <v>0</v>
      </c>
      <c r="J30" s="46" t="e">
        <f>申込書!$AB$4</f>
        <v>#N/A</v>
      </c>
    </row>
    <row r="31" spans="1:10">
      <c r="A31" t="str">
        <f>IF(申込一覧表!E35="","",申込一覧表!AF35)</f>
        <v/>
      </c>
      <c r="B31">
        <v>0</v>
      </c>
      <c r="C31" t="str">
        <f>申込一覧表!AM35</f>
        <v xml:space="preserve">  </v>
      </c>
      <c r="D31" t="str">
        <f>申込一覧表!AL35</f>
        <v xml:space="preserve"> </v>
      </c>
      <c r="E31" s="104">
        <f>申込一覧表!B35</f>
        <v>0</v>
      </c>
      <c r="F31" t="str">
        <f>申込一覧表!S35</f>
        <v/>
      </c>
      <c r="G31" t="str">
        <f>申込一覧表!AJ35</f>
        <v/>
      </c>
      <c r="H31">
        <v>0</v>
      </c>
      <c r="I31">
        <f>申込一覧表!AW35</f>
        <v>0</v>
      </c>
      <c r="J31" s="46" t="e">
        <f>申込書!$AB$4</f>
        <v>#N/A</v>
      </c>
    </row>
    <row r="32" spans="1:10">
      <c r="A32" t="str">
        <f>IF(申込一覧表!E36="","",申込一覧表!AF36)</f>
        <v/>
      </c>
      <c r="B32">
        <v>0</v>
      </c>
      <c r="C32" t="str">
        <f>申込一覧表!AM36</f>
        <v xml:space="preserve">  </v>
      </c>
      <c r="D32" t="str">
        <f>申込一覧表!AL36</f>
        <v xml:space="preserve"> </v>
      </c>
      <c r="E32" s="104">
        <f>申込一覧表!B36</f>
        <v>0</v>
      </c>
      <c r="F32" t="str">
        <f>申込一覧表!S36</f>
        <v/>
      </c>
      <c r="G32" t="str">
        <f>申込一覧表!AJ36</f>
        <v/>
      </c>
      <c r="H32">
        <v>0</v>
      </c>
      <c r="I32">
        <f>申込一覧表!AW36</f>
        <v>0</v>
      </c>
      <c r="J32" s="46" t="e">
        <f>申込書!$AB$4</f>
        <v>#N/A</v>
      </c>
    </row>
    <row r="33" spans="1:10">
      <c r="A33" t="str">
        <f>IF(申込一覧表!E37="","",申込一覧表!AF37)</f>
        <v/>
      </c>
      <c r="B33">
        <v>0</v>
      </c>
      <c r="C33" t="str">
        <f>申込一覧表!AM37</f>
        <v xml:space="preserve">  </v>
      </c>
      <c r="D33" t="str">
        <f>申込一覧表!AL37</f>
        <v xml:space="preserve"> </v>
      </c>
      <c r="E33" s="104">
        <f>申込一覧表!B37</f>
        <v>0</v>
      </c>
      <c r="F33" t="str">
        <f>申込一覧表!S37</f>
        <v/>
      </c>
      <c r="G33" t="str">
        <f>申込一覧表!AJ37</f>
        <v/>
      </c>
      <c r="H33">
        <v>0</v>
      </c>
      <c r="I33">
        <f>申込一覧表!AW37</f>
        <v>0</v>
      </c>
      <c r="J33" s="46" t="e">
        <f>申込書!$AB$4</f>
        <v>#N/A</v>
      </c>
    </row>
    <row r="34" spans="1:10">
      <c r="A34" t="str">
        <f>IF(申込一覧表!E38="","",申込一覧表!AF38)</f>
        <v/>
      </c>
      <c r="B34">
        <v>0</v>
      </c>
      <c r="C34" t="str">
        <f>申込一覧表!AM38</f>
        <v xml:space="preserve">  </v>
      </c>
      <c r="D34" t="str">
        <f>申込一覧表!AL38</f>
        <v xml:space="preserve"> </v>
      </c>
      <c r="E34" s="104">
        <f>申込一覧表!B38</f>
        <v>0</v>
      </c>
      <c r="F34" t="str">
        <f>申込一覧表!S38</f>
        <v/>
      </c>
      <c r="G34" t="str">
        <f>申込一覧表!AJ38</f>
        <v/>
      </c>
      <c r="H34">
        <v>0</v>
      </c>
      <c r="I34">
        <f>申込一覧表!AW38</f>
        <v>0</v>
      </c>
      <c r="J34" s="46" t="e">
        <f>申込書!$AB$4</f>
        <v>#N/A</v>
      </c>
    </row>
    <row r="35" spans="1:10">
      <c r="A35" t="str">
        <f>IF(申込一覧表!E39="","",申込一覧表!AF39)</f>
        <v/>
      </c>
      <c r="B35">
        <v>0</v>
      </c>
      <c r="C35" t="str">
        <f>申込一覧表!AM39</f>
        <v xml:space="preserve">  </v>
      </c>
      <c r="D35" t="str">
        <f>申込一覧表!AL39</f>
        <v xml:space="preserve"> </v>
      </c>
      <c r="E35" s="104">
        <f>申込一覧表!B39</f>
        <v>0</v>
      </c>
      <c r="F35" t="str">
        <f>申込一覧表!S39</f>
        <v/>
      </c>
      <c r="G35" t="str">
        <f>申込一覧表!AJ39</f>
        <v/>
      </c>
      <c r="H35">
        <v>0</v>
      </c>
      <c r="I35">
        <f>申込一覧表!AW39</f>
        <v>0</v>
      </c>
      <c r="J35" s="46" t="e">
        <f>申込書!$AB$4</f>
        <v>#N/A</v>
      </c>
    </row>
    <row r="36" spans="1:10">
      <c r="A36" t="str">
        <f>IF(申込一覧表!E40="","",申込一覧表!AF40)</f>
        <v/>
      </c>
      <c r="B36">
        <v>0</v>
      </c>
      <c r="C36" t="str">
        <f>申込一覧表!AM40</f>
        <v xml:space="preserve">  </v>
      </c>
      <c r="D36" t="str">
        <f>申込一覧表!AL40</f>
        <v xml:space="preserve"> </v>
      </c>
      <c r="E36" s="104">
        <f>申込一覧表!B40</f>
        <v>0</v>
      </c>
      <c r="F36" t="str">
        <f>申込一覧表!S40</f>
        <v/>
      </c>
      <c r="G36" t="str">
        <f>申込一覧表!AJ40</f>
        <v/>
      </c>
      <c r="H36">
        <v>0</v>
      </c>
      <c r="I36">
        <f>申込一覧表!AW40</f>
        <v>0</v>
      </c>
      <c r="J36" s="46" t="e">
        <f>申込書!$AB$4</f>
        <v>#N/A</v>
      </c>
    </row>
    <row r="37" spans="1:10">
      <c r="A37" t="str">
        <f>IF(申込一覧表!E41="","",申込一覧表!AF41)</f>
        <v/>
      </c>
      <c r="B37">
        <v>0</v>
      </c>
      <c r="C37" t="str">
        <f>申込一覧表!AM41</f>
        <v xml:space="preserve">  </v>
      </c>
      <c r="D37" t="str">
        <f>申込一覧表!AL41</f>
        <v xml:space="preserve"> </v>
      </c>
      <c r="E37" s="104">
        <f>申込一覧表!B41</f>
        <v>0</v>
      </c>
      <c r="F37" t="str">
        <f>申込一覧表!S41</f>
        <v/>
      </c>
      <c r="G37" t="str">
        <f>申込一覧表!AJ41</f>
        <v/>
      </c>
      <c r="H37">
        <v>0</v>
      </c>
      <c r="I37">
        <f>申込一覧表!AW41</f>
        <v>0</v>
      </c>
      <c r="J37" s="46" t="e">
        <f>申込書!$AB$4</f>
        <v>#N/A</v>
      </c>
    </row>
    <row r="38" spans="1:10">
      <c r="A38" t="str">
        <f>IF(申込一覧表!E42="","",申込一覧表!AF42)</f>
        <v/>
      </c>
      <c r="B38">
        <v>0</v>
      </c>
      <c r="C38" t="str">
        <f>申込一覧表!AM42</f>
        <v xml:space="preserve">  </v>
      </c>
      <c r="D38" t="str">
        <f>申込一覧表!AL42</f>
        <v xml:space="preserve"> </v>
      </c>
      <c r="E38" s="104">
        <f>申込一覧表!B42</f>
        <v>0</v>
      </c>
      <c r="F38" t="str">
        <f>申込一覧表!S42</f>
        <v/>
      </c>
      <c r="G38" t="str">
        <f>申込一覧表!AJ42</f>
        <v/>
      </c>
      <c r="H38">
        <v>0</v>
      </c>
      <c r="I38">
        <f>申込一覧表!AW42</f>
        <v>0</v>
      </c>
      <c r="J38" s="46" t="e">
        <f>申込書!$AB$4</f>
        <v>#N/A</v>
      </c>
    </row>
    <row r="39" spans="1:10">
      <c r="A39" t="str">
        <f>IF(申込一覧表!E43="","",申込一覧表!AF43)</f>
        <v/>
      </c>
      <c r="B39">
        <v>0</v>
      </c>
      <c r="C39" t="str">
        <f>申込一覧表!AM43</f>
        <v xml:space="preserve">  </v>
      </c>
      <c r="D39" t="str">
        <f>申込一覧表!AL43</f>
        <v xml:space="preserve"> </v>
      </c>
      <c r="E39" s="104">
        <f>申込一覧表!B43</f>
        <v>0</v>
      </c>
      <c r="F39" t="str">
        <f>申込一覧表!S43</f>
        <v/>
      </c>
      <c r="G39" t="str">
        <f>申込一覧表!AJ43</f>
        <v/>
      </c>
      <c r="H39">
        <v>0</v>
      </c>
      <c r="I39">
        <f>申込一覧表!AW43</f>
        <v>0</v>
      </c>
      <c r="J39" s="46" t="e">
        <f>申込書!$AB$4</f>
        <v>#N/A</v>
      </c>
    </row>
    <row r="40" spans="1:10">
      <c r="A40" t="str">
        <f>IF(申込一覧表!E44="","",申込一覧表!AF44)</f>
        <v/>
      </c>
      <c r="B40">
        <v>0</v>
      </c>
      <c r="C40" t="str">
        <f>申込一覧表!AM44</f>
        <v xml:space="preserve">  </v>
      </c>
      <c r="D40" t="str">
        <f>申込一覧表!AL44</f>
        <v xml:space="preserve"> </v>
      </c>
      <c r="E40" s="104">
        <f>申込一覧表!B44</f>
        <v>0</v>
      </c>
      <c r="F40" t="str">
        <f>申込一覧表!S44</f>
        <v/>
      </c>
      <c r="G40" t="str">
        <f>申込一覧表!AJ44</f>
        <v/>
      </c>
      <c r="H40">
        <v>0</v>
      </c>
      <c r="I40">
        <f>申込一覧表!AW44</f>
        <v>0</v>
      </c>
      <c r="J40" s="46" t="e">
        <f>申込書!$AB$4</f>
        <v>#N/A</v>
      </c>
    </row>
    <row r="41" spans="1:10">
      <c r="A41" s="105" t="str">
        <f>IF(申込一覧表!E45="","",申込一覧表!AF45)</f>
        <v/>
      </c>
      <c r="B41" s="105">
        <v>0</v>
      </c>
      <c r="C41" s="105" t="str">
        <f>申込一覧表!AM45</f>
        <v xml:space="preserve">  </v>
      </c>
      <c r="D41" s="105" t="str">
        <f>申込一覧表!AL45</f>
        <v xml:space="preserve"> </v>
      </c>
      <c r="E41" s="106">
        <f>申込一覧表!B45</f>
        <v>0</v>
      </c>
      <c r="F41" s="105" t="str">
        <f>申込一覧表!S45</f>
        <v/>
      </c>
      <c r="G41" s="105" t="str">
        <f>申込一覧表!AJ45</f>
        <v/>
      </c>
      <c r="H41" s="105">
        <v>0</v>
      </c>
      <c r="I41" s="105">
        <f>申込一覧表!AW45</f>
        <v>0</v>
      </c>
      <c r="J41" s="109" t="e">
        <f>申込書!$AB$4</f>
        <v>#N/A</v>
      </c>
    </row>
    <row r="42" spans="1:10">
      <c r="A42" t="str">
        <f>IF(申込一覧表!E46="","",申込一覧表!AF46)</f>
        <v/>
      </c>
      <c r="C42" t="str">
        <f>IF(A42="","",申込一覧表!AM46)</f>
        <v/>
      </c>
      <c r="D42" t="str">
        <f>IF(A42="","",申込一覧表!AL46)</f>
        <v/>
      </c>
      <c r="E42" s="104" t="str">
        <f>IF(A42="","",申込一覧表!B46)</f>
        <v/>
      </c>
      <c r="F42" t="str">
        <f>IF(A42="","",申込一覧表!S46)</f>
        <v/>
      </c>
      <c r="G42" t="str">
        <f>IF(A42="","",申込一覧表!AJ46)</f>
        <v/>
      </c>
      <c r="I42" t="str">
        <f>IF(A42="","",申込一覧表!AW46)</f>
        <v/>
      </c>
      <c r="J42" t="str">
        <f>IF(A42="","",申込書!$AB$4)</f>
        <v/>
      </c>
    </row>
    <row r="43" spans="1:10">
      <c r="A43" s="105" t="str">
        <f>IF(申込一覧表!E47="","",申込一覧表!AF47)</f>
        <v/>
      </c>
      <c r="B43" s="105"/>
      <c r="C43" s="105" t="str">
        <f>IF(A43="","",申込一覧表!AM47)</f>
        <v/>
      </c>
      <c r="D43" s="105" t="str">
        <f>IF(A43="","",申込一覧表!AL47)</f>
        <v/>
      </c>
      <c r="E43" s="106" t="str">
        <f>IF(A43="","",申込一覧表!B47)</f>
        <v/>
      </c>
      <c r="F43" s="105" t="str">
        <f>IF(A43="","",申込一覧表!S47)</f>
        <v/>
      </c>
      <c r="G43" s="105" t="str">
        <f>IF(A43="","",申込一覧表!AJ47)</f>
        <v/>
      </c>
      <c r="H43" s="105"/>
      <c r="I43" s="105" t="str">
        <f>IF(A43="","",申込一覧表!AW47)</f>
        <v/>
      </c>
      <c r="J43" s="105" t="str">
        <f>IF(A43="","",申込書!$AB$4)</f>
        <v/>
      </c>
    </row>
    <row r="44" spans="1:10">
      <c r="A44" t="str">
        <f>IF(申込一覧表!E48="","",申込一覧表!AF48)</f>
        <v/>
      </c>
      <c r="B44">
        <v>5</v>
      </c>
      <c r="C44" s="26" t="str">
        <f>申込一覧表!AM48</f>
        <v xml:space="preserve">  </v>
      </c>
      <c r="D44" s="26" t="str">
        <f>申込一覧表!AL48</f>
        <v xml:space="preserve"> </v>
      </c>
      <c r="E44" s="104">
        <f>申込一覧表!B48</f>
        <v>0</v>
      </c>
      <c r="F44" s="26" t="str">
        <f>申込一覧表!S48</f>
        <v/>
      </c>
      <c r="G44" s="26" t="str">
        <f>申込一覧表!AJ48</f>
        <v/>
      </c>
      <c r="H44">
        <v>0</v>
      </c>
      <c r="I44" s="26">
        <f>申込一覧表!AW48</f>
        <v>0</v>
      </c>
      <c r="J44" s="110" t="e">
        <f>申込書!$AB$4</f>
        <v>#N/A</v>
      </c>
    </row>
    <row r="45" spans="1:10">
      <c r="A45" t="str">
        <f>IF(申込一覧表!E49="","",申込一覧表!AF49)</f>
        <v/>
      </c>
      <c r="B45">
        <v>5</v>
      </c>
      <c r="C45" t="str">
        <f>申込一覧表!AM49</f>
        <v xml:space="preserve">  </v>
      </c>
      <c r="D45" t="str">
        <f>申込一覧表!AL49</f>
        <v xml:space="preserve"> </v>
      </c>
      <c r="E45" s="104">
        <f>申込一覧表!B49</f>
        <v>0</v>
      </c>
      <c r="F45" t="str">
        <f>申込一覧表!S49</f>
        <v/>
      </c>
      <c r="G45" t="str">
        <f>申込一覧表!AJ49</f>
        <v/>
      </c>
      <c r="H45">
        <v>0</v>
      </c>
      <c r="I45">
        <f>申込一覧表!AW49</f>
        <v>0</v>
      </c>
      <c r="J45" s="46" t="e">
        <f>申込書!$AB$4</f>
        <v>#N/A</v>
      </c>
    </row>
    <row r="46" spans="1:10">
      <c r="A46" t="str">
        <f>IF(申込一覧表!E50="","",申込一覧表!AF50)</f>
        <v/>
      </c>
      <c r="B46">
        <v>5</v>
      </c>
      <c r="C46" t="str">
        <f>申込一覧表!AM50</f>
        <v xml:space="preserve">  </v>
      </c>
      <c r="D46" t="str">
        <f>申込一覧表!AL50</f>
        <v xml:space="preserve"> </v>
      </c>
      <c r="E46" s="104">
        <f>申込一覧表!B50</f>
        <v>0</v>
      </c>
      <c r="F46" t="str">
        <f>申込一覧表!S50</f>
        <v/>
      </c>
      <c r="G46" t="str">
        <f>申込一覧表!AJ50</f>
        <v/>
      </c>
      <c r="H46">
        <v>0</v>
      </c>
      <c r="I46">
        <f>申込一覧表!AW50</f>
        <v>0</v>
      </c>
      <c r="J46" s="46" t="e">
        <f>申込書!$AB$4</f>
        <v>#N/A</v>
      </c>
    </row>
    <row r="47" spans="1:10">
      <c r="A47" t="str">
        <f>IF(申込一覧表!E51="","",申込一覧表!AF51)</f>
        <v/>
      </c>
      <c r="B47">
        <v>5</v>
      </c>
      <c r="C47" t="str">
        <f>申込一覧表!AM51</f>
        <v xml:space="preserve">  </v>
      </c>
      <c r="D47" t="str">
        <f>申込一覧表!AL51</f>
        <v xml:space="preserve"> </v>
      </c>
      <c r="E47" s="104">
        <f>申込一覧表!B51</f>
        <v>0</v>
      </c>
      <c r="F47" t="str">
        <f>申込一覧表!S51</f>
        <v/>
      </c>
      <c r="G47" t="str">
        <f>申込一覧表!AJ51</f>
        <v/>
      </c>
      <c r="H47">
        <v>0</v>
      </c>
      <c r="I47">
        <f>申込一覧表!AW51</f>
        <v>0</v>
      </c>
      <c r="J47" s="46" t="e">
        <f>申込書!$AB$4</f>
        <v>#N/A</v>
      </c>
    </row>
    <row r="48" spans="1:10">
      <c r="A48" t="str">
        <f>IF(申込一覧表!E52="","",申込一覧表!AF52)</f>
        <v/>
      </c>
      <c r="B48">
        <v>5</v>
      </c>
      <c r="C48" t="str">
        <f>申込一覧表!AM52</f>
        <v xml:space="preserve">  </v>
      </c>
      <c r="D48" t="str">
        <f>申込一覧表!AL52</f>
        <v xml:space="preserve"> </v>
      </c>
      <c r="E48" s="104">
        <f>申込一覧表!B52</f>
        <v>0</v>
      </c>
      <c r="F48" t="str">
        <f>申込一覧表!S52</f>
        <v/>
      </c>
      <c r="G48" t="str">
        <f>申込一覧表!AJ52</f>
        <v/>
      </c>
      <c r="H48">
        <v>0</v>
      </c>
      <c r="I48">
        <f>申込一覧表!AW52</f>
        <v>0</v>
      </c>
      <c r="J48" s="46" t="e">
        <f>申込書!$AB$4</f>
        <v>#N/A</v>
      </c>
    </row>
    <row r="49" spans="1:10">
      <c r="A49" t="str">
        <f>IF(申込一覧表!E53="","",申込一覧表!AF53)</f>
        <v/>
      </c>
      <c r="B49">
        <v>5</v>
      </c>
      <c r="C49" t="str">
        <f>申込一覧表!AM53</f>
        <v xml:space="preserve">  </v>
      </c>
      <c r="D49" t="str">
        <f>申込一覧表!AL53</f>
        <v xml:space="preserve"> </v>
      </c>
      <c r="E49" s="104">
        <f>申込一覧表!B53</f>
        <v>0</v>
      </c>
      <c r="F49" t="str">
        <f>申込一覧表!S53</f>
        <v/>
      </c>
      <c r="G49" t="str">
        <f>申込一覧表!AJ53</f>
        <v/>
      </c>
      <c r="H49">
        <v>0</v>
      </c>
      <c r="I49">
        <f>申込一覧表!AW53</f>
        <v>0</v>
      </c>
      <c r="J49" s="46" t="e">
        <f>申込書!$AB$4</f>
        <v>#N/A</v>
      </c>
    </row>
    <row r="50" spans="1:10">
      <c r="A50" t="str">
        <f>IF(申込一覧表!E54="","",申込一覧表!AF54)</f>
        <v/>
      </c>
      <c r="B50">
        <v>5</v>
      </c>
      <c r="C50" t="str">
        <f>申込一覧表!AM54</f>
        <v xml:space="preserve">  </v>
      </c>
      <c r="D50" t="str">
        <f>申込一覧表!AL54</f>
        <v xml:space="preserve"> </v>
      </c>
      <c r="E50" s="104">
        <f>申込一覧表!B54</f>
        <v>0</v>
      </c>
      <c r="F50" t="str">
        <f>申込一覧表!S54</f>
        <v/>
      </c>
      <c r="G50" t="str">
        <f>申込一覧表!AJ54</f>
        <v/>
      </c>
      <c r="H50">
        <v>0</v>
      </c>
      <c r="I50">
        <f>申込一覧表!AW54</f>
        <v>0</v>
      </c>
      <c r="J50" s="46" t="e">
        <f>申込書!$AB$4</f>
        <v>#N/A</v>
      </c>
    </row>
    <row r="51" spans="1:10">
      <c r="A51" t="str">
        <f>IF(申込一覧表!E55="","",申込一覧表!AF55)</f>
        <v/>
      </c>
      <c r="B51">
        <v>5</v>
      </c>
      <c r="C51" t="str">
        <f>申込一覧表!AM55</f>
        <v xml:space="preserve">  </v>
      </c>
      <c r="D51" t="str">
        <f>申込一覧表!AL55</f>
        <v xml:space="preserve"> </v>
      </c>
      <c r="E51" s="104">
        <f>申込一覧表!B55</f>
        <v>0</v>
      </c>
      <c r="F51" t="str">
        <f>申込一覧表!S55</f>
        <v/>
      </c>
      <c r="G51" t="str">
        <f>申込一覧表!AJ55</f>
        <v/>
      </c>
      <c r="H51">
        <v>0</v>
      </c>
      <c r="I51">
        <f>申込一覧表!AW55</f>
        <v>0</v>
      </c>
      <c r="J51" s="46" t="e">
        <f>申込書!$AB$4</f>
        <v>#N/A</v>
      </c>
    </row>
    <row r="52" spans="1:10">
      <c r="A52" t="str">
        <f>IF(申込一覧表!E56="","",申込一覧表!AF56)</f>
        <v/>
      </c>
      <c r="B52">
        <v>5</v>
      </c>
      <c r="C52" t="str">
        <f>申込一覧表!AM56</f>
        <v xml:space="preserve">  </v>
      </c>
      <c r="D52" t="str">
        <f>申込一覧表!AL56</f>
        <v xml:space="preserve"> </v>
      </c>
      <c r="E52" s="104">
        <f>申込一覧表!B56</f>
        <v>0</v>
      </c>
      <c r="F52" t="str">
        <f>申込一覧表!S56</f>
        <v/>
      </c>
      <c r="G52" t="str">
        <f>申込一覧表!AJ56</f>
        <v/>
      </c>
      <c r="H52">
        <v>0</v>
      </c>
      <c r="I52">
        <f>申込一覧表!AW56</f>
        <v>0</v>
      </c>
      <c r="J52" s="46" t="e">
        <f>申込書!$AB$4</f>
        <v>#N/A</v>
      </c>
    </row>
    <row r="53" spans="1:10">
      <c r="A53" t="str">
        <f>IF(申込一覧表!E57="","",申込一覧表!AF57)</f>
        <v/>
      </c>
      <c r="B53">
        <v>5</v>
      </c>
      <c r="C53" t="str">
        <f>申込一覧表!AM57</f>
        <v xml:space="preserve">  </v>
      </c>
      <c r="D53" t="str">
        <f>申込一覧表!AL57</f>
        <v xml:space="preserve"> </v>
      </c>
      <c r="E53" s="104">
        <f>申込一覧表!B57</f>
        <v>0</v>
      </c>
      <c r="F53" t="str">
        <f>申込一覧表!S57</f>
        <v/>
      </c>
      <c r="G53" t="str">
        <f>申込一覧表!AJ57</f>
        <v/>
      </c>
      <c r="H53">
        <v>0</v>
      </c>
      <c r="I53">
        <f>申込一覧表!AW57</f>
        <v>0</v>
      </c>
      <c r="J53" s="46" t="e">
        <f>申込書!$AB$4</f>
        <v>#N/A</v>
      </c>
    </row>
    <row r="54" spans="1:10">
      <c r="A54" t="str">
        <f>IF(申込一覧表!E58="","",申込一覧表!AF58)</f>
        <v/>
      </c>
      <c r="B54">
        <v>5</v>
      </c>
      <c r="C54" t="str">
        <f>申込一覧表!AM58</f>
        <v xml:space="preserve">  </v>
      </c>
      <c r="D54" t="str">
        <f>申込一覧表!AL58</f>
        <v xml:space="preserve"> </v>
      </c>
      <c r="E54" s="104">
        <f>申込一覧表!B58</f>
        <v>0</v>
      </c>
      <c r="F54" t="str">
        <f>申込一覧表!S58</f>
        <v/>
      </c>
      <c r="G54" t="str">
        <f>申込一覧表!AJ58</f>
        <v/>
      </c>
      <c r="H54">
        <v>0</v>
      </c>
      <c r="I54">
        <f>申込一覧表!AW58</f>
        <v>0</v>
      </c>
      <c r="J54" s="46" t="e">
        <f>申込書!$AB$4</f>
        <v>#N/A</v>
      </c>
    </row>
    <row r="55" spans="1:10">
      <c r="A55" t="str">
        <f>IF(申込一覧表!E59="","",申込一覧表!AF59)</f>
        <v/>
      </c>
      <c r="B55">
        <v>5</v>
      </c>
      <c r="C55" t="str">
        <f>申込一覧表!AM59</f>
        <v xml:space="preserve">  </v>
      </c>
      <c r="D55" t="str">
        <f>申込一覧表!AL59</f>
        <v xml:space="preserve"> </v>
      </c>
      <c r="E55" s="104">
        <f>申込一覧表!B59</f>
        <v>0</v>
      </c>
      <c r="F55" t="str">
        <f>申込一覧表!S59</f>
        <v/>
      </c>
      <c r="G55" t="str">
        <f>申込一覧表!AJ59</f>
        <v/>
      </c>
      <c r="H55">
        <v>0</v>
      </c>
      <c r="I55">
        <f>申込一覧表!AW59</f>
        <v>0</v>
      </c>
      <c r="J55" s="46" t="e">
        <f>申込書!$AB$4</f>
        <v>#N/A</v>
      </c>
    </row>
    <row r="56" spans="1:10">
      <c r="A56" t="str">
        <f>IF(申込一覧表!E60="","",申込一覧表!AF60)</f>
        <v/>
      </c>
      <c r="B56">
        <v>5</v>
      </c>
      <c r="C56" t="str">
        <f>申込一覧表!AM60</f>
        <v xml:space="preserve">  </v>
      </c>
      <c r="D56" t="str">
        <f>申込一覧表!AL60</f>
        <v xml:space="preserve"> </v>
      </c>
      <c r="E56" s="104">
        <f>申込一覧表!B60</f>
        <v>0</v>
      </c>
      <c r="F56" t="str">
        <f>申込一覧表!S60</f>
        <v/>
      </c>
      <c r="G56" t="str">
        <f>申込一覧表!AJ60</f>
        <v/>
      </c>
      <c r="H56">
        <v>0</v>
      </c>
      <c r="I56">
        <f>申込一覧表!AW60</f>
        <v>0</v>
      </c>
      <c r="J56" s="46" t="e">
        <f>申込書!$AB$4</f>
        <v>#N/A</v>
      </c>
    </row>
    <row r="57" spans="1:10">
      <c r="A57" t="str">
        <f>IF(申込一覧表!E61="","",申込一覧表!AF61)</f>
        <v/>
      </c>
      <c r="B57">
        <v>5</v>
      </c>
      <c r="C57" t="str">
        <f>申込一覧表!AM61</f>
        <v xml:space="preserve">  </v>
      </c>
      <c r="D57" t="str">
        <f>申込一覧表!AL61</f>
        <v xml:space="preserve"> </v>
      </c>
      <c r="E57" s="104">
        <f>申込一覧表!B61</f>
        <v>0</v>
      </c>
      <c r="F57" t="str">
        <f>申込一覧表!S61</f>
        <v/>
      </c>
      <c r="G57" t="str">
        <f>申込一覧表!AJ61</f>
        <v/>
      </c>
      <c r="H57">
        <v>0</v>
      </c>
      <c r="I57">
        <f>申込一覧表!AW61</f>
        <v>0</v>
      </c>
      <c r="J57" s="46" t="e">
        <f>申込書!$AB$4</f>
        <v>#N/A</v>
      </c>
    </row>
    <row r="58" spans="1:10">
      <c r="A58" t="str">
        <f>IF(申込一覧表!E62="","",申込一覧表!AF62)</f>
        <v/>
      </c>
      <c r="B58">
        <v>5</v>
      </c>
      <c r="C58" t="str">
        <f>申込一覧表!AM62</f>
        <v xml:space="preserve">  </v>
      </c>
      <c r="D58" t="str">
        <f>申込一覧表!AL62</f>
        <v xml:space="preserve"> </v>
      </c>
      <c r="E58" s="104">
        <f>申込一覧表!B62</f>
        <v>0</v>
      </c>
      <c r="F58" t="str">
        <f>申込一覧表!S62</f>
        <v/>
      </c>
      <c r="G58" t="str">
        <f>申込一覧表!AJ62</f>
        <v/>
      </c>
      <c r="H58">
        <v>0</v>
      </c>
      <c r="I58">
        <f>申込一覧表!AW62</f>
        <v>0</v>
      </c>
      <c r="J58" s="46" t="e">
        <f>申込書!$AB$4</f>
        <v>#N/A</v>
      </c>
    </row>
    <row r="59" spans="1:10">
      <c r="A59" t="str">
        <f>IF(申込一覧表!E63="","",申込一覧表!AF63)</f>
        <v/>
      </c>
      <c r="B59">
        <v>5</v>
      </c>
      <c r="C59" t="str">
        <f>申込一覧表!AM63</f>
        <v xml:space="preserve">  </v>
      </c>
      <c r="D59" t="str">
        <f>申込一覧表!AL63</f>
        <v xml:space="preserve"> </v>
      </c>
      <c r="E59" s="104">
        <f>申込一覧表!B63</f>
        <v>0</v>
      </c>
      <c r="F59" t="str">
        <f>申込一覧表!S63</f>
        <v/>
      </c>
      <c r="G59" t="str">
        <f>申込一覧表!AJ63</f>
        <v/>
      </c>
      <c r="H59">
        <v>0</v>
      </c>
      <c r="I59">
        <f>申込一覧表!AW63</f>
        <v>0</v>
      </c>
      <c r="J59" s="46" t="e">
        <f>申込書!$AB$4</f>
        <v>#N/A</v>
      </c>
    </row>
    <row r="60" spans="1:10">
      <c r="A60" t="str">
        <f>IF(申込一覧表!E64="","",申込一覧表!AF64)</f>
        <v/>
      </c>
      <c r="B60">
        <v>5</v>
      </c>
      <c r="C60" t="str">
        <f>申込一覧表!AM64</f>
        <v xml:space="preserve">  </v>
      </c>
      <c r="D60" t="str">
        <f>申込一覧表!AL64</f>
        <v xml:space="preserve"> </v>
      </c>
      <c r="E60" s="104">
        <f>申込一覧表!B64</f>
        <v>0</v>
      </c>
      <c r="F60" t="str">
        <f>申込一覧表!S64</f>
        <v/>
      </c>
      <c r="G60" t="str">
        <f>申込一覧表!AJ64</f>
        <v/>
      </c>
      <c r="H60">
        <v>0</v>
      </c>
      <c r="I60">
        <f>申込一覧表!AW64</f>
        <v>0</v>
      </c>
      <c r="J60" s="46" t="e">
        <f>申込書!$AB$4</f>
        <v>#N/A</v>
      </c>
    </row>
    <row r="61" spans="1:10">
      <c r="A61" t="str">
        <f>IF(申込一覧表!E65="","",申込一覧表!AF65)</f>
        <v/>
      </c>
      <c r="B61">
        <v>5</v>
      </c>
      <c r="C61" t="str">
        <f>申込一覧表!AM65</f>
        <v xml:space="preserve">  </v>
      </c>
      <c r="D61" t="str">
        <f>申込一覧表!AL65</f>
        <v xml:space="preserve"> </v>
      </c>
      <c r="E61" s="104">
        <f>申込一覧表!B65</f>
        <v>0</v>
      </c>
      <c r="F61" t="str">
        <f>申込一覧表!S65</f>
        <v/>
      </c>
      <c r="G61" t="str">
        <f>申込一覧表!AJ65</f>
        <v/>
      </c>
      <c r="H61">
        <v>0</v>
      </c>
      <c r="I61">
        <f>申込一覧表!AW65</f>
        <v>0</v>
      </c>
      <c r="J61" s="46" t="e">
        <f>申込書!$AB$4</f>
        <v>#N/A</v>
      </c>
    </row>
    <row r="62" spans="1:10">
      <c r="A62" t="str">
        <f>IF(申込一覧表!E66="","",申込一覧表!AF66)</f>
        <v/>
      </c>
      <c r="B62">
        <v>5</v>
      </c>
      <c r="C62" t="str">
        <f>申込一覧表!AM66</f>
        <v xml:space="preserve">  </v>
      </c>
      <c r="D62" t="str">
        <f>申込一覧表!AL66</f>
        <v xml:space="preserve"> </v>
      </c>
      <c r="E62" s="104">
        <f>申込一覧表!B66</f>
        <v>0</v>
      </c>
      <c r="F62" t="str">
        <f>申込一覧表!S66</f>
        <v/>
      </c>
      <c r="G62" t="str">
        <f>申込一覧表!AJ66</f>
        <v/>
      </c>
      <c r="H62">
        <v>0</v>
      </c>
      <c r="I62">
        <f>申込一覧表!AW66</f>
        <v>0</v>
      </c>
      <c r="J62" s="46" t="e">
        <f>申込書!$AB$4</f>
        <v>#N/A</v>
      </c>
    </row>
    <row r="63" spans="1:10">
      <c r="A63" t="str">
        <f>IF(申込一覧表!E67="","",申込一覧表!AF67)</f>
        <v/>
      </c>
      <c r="B63">
        <v>5</v>
      </c>
      <c r="C63" t="str">
        <f>申込一覧表!AM67</f>
        <v xml:space="preserve">  </v>
      </c>
      <c r="D63" t="str">
        <f>申込一覧表!AL67</f>
        <v xml:space="preserve"> </v>
      </c>
      <c r="E63" s="104">
        <f>申込一覧表!B67</f>
        <v>0</v>
      </c>
      <c r="F63" t="str">
        <f>申込一覧表!S67</f>
        <v/>
      </c>
      <c r="G63" t="str">
        <f>申込一覧表!AJ67</f>
        <v/>
      </c>
      <c r="H63">
        <v>0</v>
      </c>
      <c r="I63">
        <f>申込一覧表!AW67</f>
        <v>0</v>
      </c>
      <c r="J63" s="46" t="e">
        <f>申込書!$AB$4</f>
        <v>#N/A</v>
      </c>
    </row>
    <row r="64" spans="1:10">
      <c r="A64" t="str">
        <f>IF(申込一覧表!E68="","",申込一覧表!AF68)</f>
        <v/>
      </c>
      <c r="B64">
        <v>5</v>
      </c>
      <c r="C64" t="str">
        <f>申込一覧表!AM68</f>
        <v xml:space="preserve">  </v>
      </c>
      <c r="D64" t="str">
        <f>申込一覧表!AL68</f>
        <v xml:space="preserve"> </v>
      </c>
      <c r="E64" s="104">
        <f>申込一覧表!B68</f>
        <v>0</v>
      </c>
      <c r="F64" t="str">
        <f>申込一覧表!S68</f>
        <v/>
      </c>
      <c r="G64" t="str">
        <f>申込一覧表!AJ68</f>
        <v/>
      </c>
      <c r="H64">
        <v>0</v>
      </c>
      <c r="I64">
        <f>申込一覧表!AW68</f>
        <v>0</v>
      </c>
      <c r="J64" s="46" t="e">
        <f>申込書!$AB$4</f>
        <v>#N/A</v>
      </c>
    </row>
    <row r="65" spans="1:10">
      <c r="A65" t="str">
        <f>IF(申込一覧表!E69="","",申込一覧表!AF69)</f>
        <v/>
      </c>
      <c r="B65">
        <v>5</v>
      </c>
      <c r="C65" t="str">
        <f>申込一覧表!AM69</f>
        <v xml:space="preserve">  </v>
      </c>
      <c r="D65" t="str">
        <f>申込一覧表!AL69</f>
        <v xml:space="preserve"> </v>
      </c>
      <c r="E65" s="104">
        <f>申込一覧表!B69</f>
        <v>0</v>
      </c>
      <c r="F65" t="str">
        <f>申込一覧表!S69</f>
        <v/>
      </c>
      <c r="G65" t="str">
        <f>申込一覧表!AJ69</f>
        <v/>
      </c>
      <c r="H65">
        <v>0</v>
      </c>
      <c r="I65">
        <f>申込一覧表!AW69</f>
        <v>0</v>
      </c>
      <c r="J65" s="46" t="e">
        <f>申込書!$AB$4</f>
        <v>#N/A</v>
      </c>
    </row>
    <row r="66" spans="1:10">
      <c r="A66" t="str">
        <f>IF(申込一覧表!E70="","",申込一覧表!AF70)</f>
        <v/>
      </c>
      <c r="B66">
        <v>5</v>
      </c>
      <c r="C66" t="str">
        <f>申込一覧表!AM70</f>
        <v xml:space="preserve">  </v>
      </c>
      <c r="D66" t="str">
        <f>申込一覧表!AL70</f>
        <v xml:space="preserve"> </v>
      </c>
      <c r="E66" s="104">
        <f>申込一覧表!B70</f>
        <v>0</v>
      </c>
      <c r="F66" t="str">
        <f>申込一覧表!S70</f>
        <v/>
      </c>
      <c r="G66" t="str">
        <f>申込一覧表!AJ70</f>
        <v/>
      </c>
      <c r="H66">
        <v>0</v>
      </c>
      <c r="I66">
        <f>申込一覧表!AW70</f>
        <v>0</v>
      </c>
      <c r="J66" s="46" t="e">
        <f>申込書!$AB$4</f>
        <v>#N/A</v>
      </c>
    </row>
    <row r="67" spans="1:10">
      <c r="A67" t="str">
        <f>IF(申込一覧表!E71="","",申込一覧表!AF71)</f>
        <v/>
      </c>
      <c r="B67">
        <v>5</v>
      </c>
      <c r="C67" t="str">
        <f>申込一覧表!AM71</f>
        <v xml:space="preserve">  </v>
      </c>
      <c r="D67" t="str">
        <f>申込一覧表!AL71</f>
        <v xml:space="preserve"> </v>
      </c>
      <c r="E67" s="104">
        <f>申込一覧表!B71</f>
        <v>0</v>
      </c>
      <c r="F67" t="str">
        <f>申込一覧表!S71</f>
        <v/>
      </c>
      <c r="G67" t="str">
        <f>申込一覧表!AJ71</f>
        <v/>
      </c>
      <c r="H67">
        <v>0</v>
      </c>
      <c r="I67">
        <f>申込一覧表!AW71</f>
        <v>0</v>
      </c>
      <c r="J67" s="46" t="e">
        <f>申込書!$AB$4</f>
        <v>#N/A</v>
      </c>
    </row>
    <row r="68" spans="1:10">
      <c r="A68" t="str">
        <f>IF(申込一覧表!E72="","",申込一覧表!AF72)</f>
        <v/>
      </c>
      <c r="B68">
        <v>5</v>
      </c>
      <c r="C68" t="str">
        <f>申込一覧表!AM72</f>
        <v xml:space="preserve">  </v>
      </c>
      <c r="D68" t="str">
        <f>申込一覧表!AL72</f>
        <v xml:space="preserve"> </v>
      </c>
      <c r="E68" s="104">
        <f>申込一覧表!B72</f>
        <v>0</v>
      </c>
      <c r="F68" t="str">
        <f>申込一覧表!S72</f>
        <v/>
      </c>
      <c r="G68" t="str">
        <f>申込一覧表!AJ72</f>
        <v/>
      </c>
      <c r="H68">
        <v>0</v>
      </c>
      <c r="I68">
        <f>申込一覧表!AW72</f>
        <v>0</v>
      </c>
      <c r="J68" s="46" t="e">
        <f>申込書!$AB$4</f>
        <v>#N/A</v>
      </c>
    </row>
    <row r="69" spans="1:10">
      <c r="A69" t="str">
        <f>IF(申込一覧表!E73="","",申込一覧表!AF73)</f>
        <v/>
      </c>
      <c r="B69">
        <v>5</v>
      </c>
      <c r="C69" t="str">
        <f>申込一覧表!AM73</f>
        <v xml:space="preserve">  </v>
      </c>
      <c r="D69" t="str">
        <f>申込一覧表!AL73</f>
        <v xml:space="preserve"> </v>
      </c>
      <c r="E69" s="104">
        <f>申込一覧表!B73</f>
        <v>0</v>
      </c>
      <c r="F69" t="str">
        <f>申込一覧表!S73</f>
        <v/>
      </c>
      <c r="G69" t="str">
        <f>申込一覧表!AJ73</f>
        <v/>
      </c>
      <c r="H69">
        <v>0</v>
      </c>
      <c r="I69">
        <f>申込一覧表!AW73</f>
        <v>0</v>
      </c>
      <c r="J69" s="46" t="e">
        <f>申込書!$AB$4</f>
        <v>#N/A</v>
      </c>
    </row>
    <row r="70" spans="1:10">
      <c r="A70" t="str">
        <f>IF(申込一覧表!E74="","",申込一覧表!AF74)</f>
        <v/>
      </c>
      <c r="B70">
        <v>5</v>
      </c>
      <c r="C70" t="str">
        <f>申込一覧表!AM74</f>
        <v xml:space="preserve">  </v>
      </c>
      <c r="D70" t="str">
        <f>申込一覧表!AL74</f>
        <v xml:space="preserve"> </v>
      </c>
      <c r="E70" s="104">
        <f>申込一覧表!B74</f>
        <v>0</v>
      </c>
      <c r="F70" t="str">
        <f>申込一覧表!S74</f>
        <v/>
      </c>
      <c r="G70" t="str">
        <f>申込一覧表!AJ74</f>
        <v/>
      </c>
      <c r="H70">
        <v>0</v>
      </c>
      <c r="I70">
        <f>申込一覧表!AW74</f>
        <v>0</v>
      </c>
      <c r="J70" s="46" t="e">
        <f>申込書!$AB$4</f>
        <v>#N/A</v>
      </c>
    </row>
    <row r="71" spans="1:10">
      <c r="A71" t="str">
        <f>IF(申込一覧表!E75="","",申込一覧表!AF75)</f>
        <v/>
      </c>
      <c r="B71">
        <v>5</v>
      </c>
      <c r="C71" t="str">
        <f>申込一覧表!AM75</f>
        <v xml:space="preserve">  </v>
      </c>
      <c r="D71" t="str">
        <f>申込一覧表!AL75</f>
        <v xml:space="preserve"> </v>
      </c>
      <c r="E71" s="104">
        <f>申込一覧表!B75</f>
        <v>0</v>
      </c>
      <c r="F71" t="str">
        <f>申込一覧表!S75</f>
        <v/>
      </c>
      <c r="G71" t="str">
        <f>申込一覧表!AJ75</f>
        <v/>
      </c>
      <c r="H71">
        <v>0</v>
      </c>
      <c r="I71">
        <f>申込一覧表!AW75</f>
        <v>0</v>
      </c>
      <c r="J71" s="46" t="e">
        <f>申込書!$AB$4</f>
        <v>#N/A</v>
      </c>
    </row>
    <row r="72" spans="1:10">
      <c r="A72" t="str">
        <f>IF(申込一覧表!E76="","",申込一覧表!AF76)</f>
        <v/>
      </c>
      <c r="B72">
        <v>5</v>
      </c>
      <c r="C72" t="str">
        <f>申込一覧表!AM76</f>
        <v xml:space="preserve">  </v>
      </c>
      <c r="D72" t="str">
        <f>申込一覧表!AL76</f>
        <v xml:space="preserve"> </v>
      </c>
      <c r="E72" s="104">
        <f>申込一覧表!B76</f>
        <v>0</v>
      </c>
      <c r="F72" t="str">
        <f>申込一覧表!S76</f>
        <v/>
      </c>
      <c r="G72" t="str">
        <f>申込一覧表!AJ76</f>
        <v/>
      </c>
      <c r="H72">
        <v>0</v>
      </c>
      <c r="I72">
        <f>申込一覧表!AW76</f>
        <v>0</v>
      </c>
      <c r="J72" s="46" t="e">
        <f>申込書!$AB$4</f>
        <v>#N/A</v>
      </c>
    </row>
    <row r="73" spans="1:10">
      <c r="A73" t="str">
        <f>IF(申込一覧表!E77="","",申込一覧表!AF77)</f>
        <v/>
      </c>
      <c r="B73">
        <v>5</v>
      </c>
      <c r="C73" t="str">
        <f>申込一覧表!AM77</f>
        <v xml:space="preserve">  </v>
      </c>
      <c r="D73" t="str">
        <f>申込一覧表!AL77</f>
        <v xml:space="preserve"> </v>
      </c>
      <c r="E73" s="104">
        <f>申込一覧表!B77</f>
        <v>0</v>
      </c>
      <c r="F73" t="str">
        <f>申込一覧表!S77</f>
        <v/>
      </c>
      <c r="G73" t="str">
        <f>申込一覧表!AJ77</f>
        <v/>
      </c>
      <c r="H73">
        <v>0</v>
      </c>
      <c r="I73">
        <f>申込一覧表!AW77</f>
        <v>0</v>
      </c>
      <c r="J73" s="46" t="e">
        <f>申込書!$AB$4</f>
        <v>#N/A</v>
      </c>
    </row>
    <row r="74" spans="1:10">
      <c r="A74" t="str">
        <f>IF(申込一覧表!E78="","",申込一覧表!AF78)</f>
        <v/>
      </c>
      <c r="B74">
        <v>5</v>
      </c>
      <c r="C74" t="str">
        <f>申込一覧表!AM78</f>
        <v xml:space="preserve">  </v>
      </c>
      <c r="D74" t="str">
        <f>申込一覧表!AL78</f>
        <v xml:space="preserve"> </v>
      </c>
      <c r="E74" s="104">
        <f>申込一覧表!B78</f>
        <v>0</v>
      </c>
      <c r="F74" t="str">
        <f>申込一覧表!S78</f>
        <v/>
      </c>
      <c r="G74" t="str">
        <f>申込一覧表!AJ78</f>
        <v/>
      </c>
      <c r="H74">
        <v>0</v>
      </c>
      <c r="I74">
        <f>申込一覧表!AW78</f>
        <v>0</v>
      </c>
      <c r="J74" s="46" t="e">
        <f>申込書!$AB$4</f>
        <v>#N/A</v>
      </c>
    </row>
    <row r="75" spans="1:10">
      <c r="A75" t="str">
        <f>IF(申込一覧表!E79="","",申込一覧表!AF79)</f>
        <v/>
      </c>
      <c r="B75">
        <v>5</v>
      </c>
      <c r="C75" t="str">
        <f>申込一覧表!AM79</f>
        <v xml:space="preserve">  </v>
      </c>
      <c r="D75" t="str">
        <f>申込一覧表!AL79</f>
        <v xml:space="preserve"> </v>
      </c>
      <c r="E75" s="104">
        <f>申込一覧表!B79</f>
        <v>0</v>
      </c>
      <c r="F75" t="str">
        <f>申込一覧表!S79</f>
        <v/>
      </c>
      <c r="G75" t="str">
        <f>申込一覧表!AJ79</f>
        <v/>
      </c>
      <c r="H75">
        <v>0</v>
      </c>
      <c r="I75">
        <f>申込一覧表!AW79</f>
        <v>0</v>
      </c>
      <c r="J75" s="46" t="e">
        <f>申込書!$AB$4</f>
        <v>#N/A</v>
      </c>
    </row>
    <row r="76" spans="1:10">
      <c r="A76" t="str">
        <f>IF(申込一覧表!E80="","",申込一覧表!AF80)</f>
        <v/>
      </c>
      <c r="B76">
        <v>5</v>
      </c>
      <c r="C76" t="str">
        <f>申込一覧表!AM80</f>
        <v xml:space="preserve">  </v>
      </c>
      <c r="D76" t="str">
        <f>申込一覧表!AL80</f>
        <v xml:space="preserve"> </v>
      </c>
      <c r="E76" s="104">
        <f>申込一覧表!B80</f>
        <v>0</v>
      </c>
      <c r="F76" t="str">
        <f>申込一覧表!S80</f>
        <v/>
      </c>
      <c r="G76" t="str">
        <f>申込一覧表!AJ80</f>
        <v/>
      </c>
      <c r="H76">
        <v>0</v>
      </c>
      <c r="I76">
        <f>申込一覧表!AW80</f>
        <v>0</v>
      </c>
      <c r="J76" s="46" t="e">
        <f>申込書!$AB$4</f>
        <v>#N/A</v>
      </c>
    </row>
    <row r="77" spans="1:10">
      <c r="A77" t="str">
        <f>IF(申込一覧表!E81="","",申込一覧表!AF81)</f>
        <v/>
      </c>
      <c r="B77">
        <v>5</v>
      </c>
      <c r="C77" t="str">
        <f>申込一覧表!AM81</f>
        <v xml:space="preserve">  </v>
      </c>
      <c r="D77" t="str">
        <f>申込一覧表!AL81</f>
        <v xml:space="preserve"> </v>
      </c>
      <c r="E77" s="104">
        <f>申込一覧表!B81</f>
        <v>0</v>
      </c>
      <c r="F77" t="str">
        <f>申込一覧表!S81</f>
        <v/>
      </c>
      <c r="G77" t="str">
        <f>申込一覧表!AJ81</f>
        <v/>
      </c>
      <c r="H77">
        <v>0</v>
      </c>
      <c r="I77">
        <f>申込一覧表!AW81</f>
        <v>0</v>
      </c>
      <c r="J77" s="46" t="e">
        <f>申込書!$AB$4</f>
        <v>#N/A</v>
      </c>
    </row>
    <row r="78" spans="1:10">
      <c r="A78" t="str">
        <f>IF(申込一覧表!E82="","",申込一覧表!AF82)</f>
        <v/>
      </c>
      <c r="B78">
        <v>5</v>
      </c>
      <c r="C78" t="str">
        <f>申込一覧表!AM82</f>
        <v xml:space="preserve">  </v>
      </c>
      <c r="D78" t="str">
        <f>申込一覧表!AL82</f>
        <v xml:space="preserve"> </v>
      </c>
      <c r="E78" s="104">
        <f>申込一覧表!B82</f>
        <v>0</v>
      </c>
      <c r="F78" t="str">
        <f>申込一覧表!S82</f>
        <v/>
      </c>
      <c r="G78" t="str">
        <f>申込一覧表!AJ82</f>
        <v/>
      </c>
      <c r="H78">
        <v>0</v>
      </c>
      <c r="I78">
        <f>申込一覧表!AW82</f>
        <v>0</v>
      </c>
      <c r="J78" s="46" t="e">
        <f>申込書!$AB$4</f>
        <v>#N/A</v>
      </c>
    </row>
    <row r="79" spans="1:10">
      <c r="A79" t="str">
        <f>IF(申込一覧表!E83="","",申込一覧表!AF83)</f>
        <v/>
      </c>
      <c r="B79">
        <v>5</v>
      </c>
      <c r="C79" t="str">
        <f>申込一覧表!AM83</f>
        <v xml:space="preserve">  </v>
      </c>
      <c r="D79" t="str">
        <f>申込一覧表!AL83</f>
        <v xml:space="preserve"> </v>
      </c>
      <c r="E79" s="104">
        <f>申込一覧表!B83</f>
        <v>0</v>
      </c>
      <c r="F79" t="str">
        <f>申込一覧表!S83</f>
        <v/>
      </c>
      <c r="G79" t="str">
        <f>申込一覧表!AJ83</f>
        <v/>
      </c>
      <c r="H79">
        <v>0</v>
      </c>
      <c r="I79">
        <f>申込一覧表!AW83</f>
        <v>0</v>
      </c>
      <c r="J79" s="46" t="e">
        <f>申込書!$AB$4</f>
        <v>#N/A</v>
      </c>
    </row>
    <row r="80" spans="1:10">
      <c r="A80" t="str">
        <f>IF(申込一覧表!E84="","",申込一覧表!AF84)</f>
        <v/>
      </c>
      <c r="B80">
        <v>5</v>
      </c>
      <c r="C80" t="str">
        <f>申込一覧表!AM84</f>
        <v xml:space="preserve">  </v>
      </c>
      <c r="D80" t="str">
        <f>申込一覧表!AL84</f>
        <v xml:space="preserve"> </v>
      </c>
      <c r="E80" s="104">
        <f>申込一覧表!B84</f>
        <v>0</v>
      </c>
      <c r="F80" t="str">
        <f>申込一覧表!S84</f>
        <v/>
      </c>
      <c r="G80" t="str">
        <f>申込一覧表!AJ84</f>
        <v/>
      </c>
      <c r="H80">
        <v>0</v>
      </c>
      <c r="I80">
        <f>申込一覧表!AW84</f>
        <v>0</v>
      </c>
      <c r="J80" s="46" t="e">
        <f>申込書!$AB$4</f>
        <v>#N/A</v>
      </c>
    </row>
    <row r="81" spans="1:10">
      <c r="A81" t="str">
        <f>IF(申込一覧表!E85="","",申込一覧表!AF85)</f>
        <v/>
      </c>
      <c r="B81">
        <v>5</v>
      </c>
      <c r="C81" t="str">
        <f>申込一覧表!AM85</f>
        <v xml:space="preserve">  </v>
      </c>
      <c r="D81" t="str">
        <f>申込一覧表!AL85</f>
        <v xml:space="preserve"> </v>
      </c>
      <c r="E81" s="104">
        <f>申込一覧表!B85</f>
        <v>0</v>
      </c>
      <c r="F81" t="str">
        <f>申込一覧表!S85</f>
        <v/>
      </c>
      <c r="G81" t="str">
        <f>申込一覧表!AJ85</f>
        <v/>
      </c>
      <c r="H81">
        <v>0</v>
      </c>
      <c r="I81">
        <f>申込一覧表!AW85</f>
        <v>0</v>
      </c>
      <c r="J81" s="46" t="e">
        <f>申込書!$AB$4</f>
        <v>#N/A</v>
      </c>
    </row>
    <row r="82" spans="1:10">
      <c r="A82" t="str">
        <f>IF(申込一覧表!E86="","",申込一覧表!AF86)</f>
        <v/>
      </c>
      <c r="B82">
        <v>5</v>
      </c>
      <c r="C82" t="str">
        <f>申込一覧表!AM86</f>
        <v xml:space="preserve">  </v>
      </c>
      <c r="D82" t="str">
        <f>申込一覧表!AL86</f>
        <v xml:space="preserve"> </v>
      </c>
      <c r="E82" s="104">
        <f>申込一覧表!B86</f>
        <v>0</v>
      </c>
      <c r="F82" t="str">
        <f>申込一覧表!S86</f>
        <v/>
      </c>
      <c r="G82" t="str">
        <f>申込一覧表!AJ86</f>
        <v/>
      </c>
      <c r="H82">
        <v>0</v>
      </c>
      <c r="I82">
        <f>申込一覧表!AW86</f>
        <v>0</v>
      </c>
      <c r="J82" s="46" t="e">
        <f>申込書!$AB$4</f>
        <v>#N/A</v>
      </c>
    </row>
    <row r="83" spans="1:10">
      <c r="A83" s="105" t="str">
        <f>IF(申込一覧表!E87="","",申込一覧表!AF87)</f>
        <v/>
      </c>
      <c r="B83" s="105">
        <v>5</v>
      </c>
      <c r="C83" s="105" t="str">
        <f>申込一覧表!AM87</f>
        <v xml:space="preserve">  </v>
      </c>
      <c r="D83" s="105" t="str">
        <f>申込一覧表!AL87</f>
        <v xml:space="preserve"> </v>
      </c>
      <c r="E83" s="106">
        <f>申込一覧表!B87</f>
        <v>0</v>
      </c>
      <c r="F83" s="105" t="str">
        <f>申込一覧表!S87</f>
        <v/>
      </c>
      <c r="G83" s="105" t="str">
        <f>申込一覧表!AJ87</f>
        <v/>
      </c>
      <c r="H83" s="105">
        <v>0</v>
      </c>
      <c r="I83" s="105">
        <f>申込一覧表!AW87</f>
        <v>0</v>
      </c>
      <c r="J83" s="109" t="e">
        <f>申込書!$AB$4</f>
        <v>#N/A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29"/>
  <sheetViews>
    <sheetView workbookViewId="0">
      <pane ySplit="1" topLeftCell="A308" activePane="bottomLeft" state="frozen"/>
      <selection activeCell="AI4" sqref="AI4"/>
      <selection pane="bottomLeft" activeCell="AI4" sqref="AI4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114</v>
      </c>
      <c r="B1" t="s">
        <v>122</v>
      </c>
      <c r="C1" t="s">
        <v>123</v>
      </c>
      <c r="D1" t="s">
        <v>117</v>
      </c>
      <c r="E1" t="s">
        <v>124</v>
      </c>
      <c r="F1" t="s">
        <v>115</v>
      </c>
      <c r="G1" t="s">
        <v>125</v>
      </c>
    </row>
    <row r="2" spans="1:7">
      <c r="A2" t="str">
        <f>IF(申込一覧表!I6="","",申込一覧表!AF6)</f>
        <v/>
      </c>
      <c r="B2" t="str">
        <f>申込一覧表!AO6</f>
        <v/>
      </c>
      <c r="C2" t="str">
        <f>申込一覧表!AS6</f>
        <v/>
      </c>
      <c r="D2" t="str">
        <f>申込一覧表!AJ6</f>
        <v/>
      </c>
      <c r="E2">
        <f>申込一覧表!BQ6</f>
        <v>0</v>
      </c>
      <c r="F2">
        <v>0</v>
      </c>
      <c r="G2" t="str">
        <f>申込一覧表!AX6</f>
        <v>999:99.99</v>
      </c>
    </row>
    <row r="3" spans="1:7">
      <c r="A3" t="str">
        <f>IF(申込一覧表!I7="","",申込一覧表!AF7)</f>
        <v/>
      </c>
      <c r="B3" t="str">
        <f>申込一覧表!AO7</f>
        <v/>
      </c>
      <c r="C3" t="str">
        <f>申込一覧表!AS7</f>
        <v/>
      </c>
      <c r="D3" t="str">
        <f>申込一覧表!AJ7</f>
        <v/>
      </c>
      <c r="E3">
        <f>申込一覧表!BQ7</f>
        <v>0</v>
      </c>
      <c r="F3">
        <v>0</v>
      </c>
      <c r="G3" t="str">
        <f>申込一覧表!AX7</f>
        <v>999:99.99</v>
      </c>
    </row>
    <row r="4" spans="1:7">
      <c r="A4" t="str">
        <f>IF(申込一覧表!I8="","",申込一覧表!AF8)</f>
        <v/>
      </c>
      <c r="B4" t="str">
        <f>申込一覧表!AO8</f>
        <v/>
      </c>
      <c r="C4" t="str">
        <f>申込一覧表!AS8</f>
        <v/>
      </c>
      <c r="D4" t="str">
        <f>申込一覧表!AJ8</f>
        <v/>
      </c>
      <c r="E4">
        <f>申込一覧表!BQ8</f>
        <v>0</v>
      </c>
      <c r="F4">
        <v>0</v>
      </c>
      <c r="G4" t="str">
        <f>申込一覧表!AX8</f>
        <v>999:99.99</v>
      </c>
    </row>
    <row r="5" spans="1:7">
      <c r="A5" t="str">
        <f>IF(申込一覧表!I9="","",申込一覧表!AF9)</f>
        <v/>
      </c>
      <c r="B5" t="str">
        <f>申込一覧表!AO9</f>
        <v/>
      </c>
      <c r="C5" t="str">
        <f>申込一覧表!AS9</f>
        <v/>
      </c>
      <c r="D5" t="str">
        <f>申込一覧表!AJ9</f>
        <v/>
      </c>
      <c r="E5">
        <f>申込一覧表!BQ9</f>
        <v>0</v>
      </c>
      <c r="F5">
        <v>0</v>
      </c>
      <c r="G5" t="str">
        <f>申込一覧表!AX9</f>
        <v>999:99.99</v>
      </c>
    </row>
    <row r="6" spans="1:7">
      <c r="A6" t="str">
        <f>IF(申込一覧表!I10="","",申込一覧表!AF10)</f>
        <v/>
      </c>
      <c r="B6" t="str">
        <f>申込一覧表!AO10</f>
        <v/>
      </c>
      <c r="C6" t="str">
        <f>申込一覧表!AS10</f>
        <v/>
      </c>
      <c r="D6" t="str">
        <f>申込一覧表!AJ10</f>
        <v/>
      </c>
      <c r="E6">
        <f>申込一覧表!BQ10</f>
        <v>0</v>
      </c>
      <c r="F6">
        <v>0</v>
      </c>
      <c r="G6" t="str">
        <f>申込一覧表!AX10</f>
        <v>999:99.99</v>
      </c>
    </row>
    <row r="7" spans="1:7">
      <c r="A7" t="str">
        <f>IF(申込一覧表!I11="","",申込一覧表!AF11)</f>
        <v/>
      </c>
      <c r="B7" t="str">
        <f>申込一覧表!AO11</f>
        <v/>
      </c>
      <c r="C7" t="str">
        <f>申込一覧表!AS11</f>
        <v/>
      </c>
      <c r="D7" t="str">
        <f>申込一覧表!AJ11</f>
        <v/>
      </c>
      <c r="E7">
        <f>申込一覧表!BQ11</f>
        <v>0</v>
      </c>
      <c r="F7">
        <v>0</v>
      </c>
      <c r="G7" t="str">
        <f>申込一覧表!AX11</f>
        <v>999:99.99</v>
      </c>
    </row>
    <row r="8" spans="1:7">
      <c r="A8" t="str">
        <f>IF(申込一覧表!I12="","",申込一覧表!AF12)</f>
        <v/>
      </c>
      <c r="B8" t="str">
        <f>申込一覧表!AO12</f>
        <v/>
      </c>
      <c r="C8" t="str">
        <f>申込一覧表!AS12</f>
        <v/>
      </c>
      <c r="D8" t="str">
        <f>申込一覧表!AJ12</f>
        <v/>
      </c>
      <c r="E8">
        <f>申込一覧表!BQ12</f>
        <v>0</v>
      </c>
      <c r="F8">
        <v>0</v>
      </c>
      <c r="G8" t="str">
        <f>申込一覧表!AX12</f>
        <v>999:99.99</v>
      </c>
    </row>
    <row r="9" spans="1:7">
      <c r="A9" t="str">
        <f>IF(申込一覧表!I13="","",申込一覧表!AF13)</f>
        <v/>
      </c>
      <c r="B9" t="str">
        <f>申込一覧表!AO13</f>
        <v/>
      </c>
      <c r="C9" t="str">
        <f>申込一覧表!AS13</f>
        <v/>
      </c>
      <c r="D9" t="str">
        <f>申込一覧表!AJ13</f>
        <v/>
      </c>
      <c r="E9">
        <f>申込一覧表!BQ13</f>
        <v>0</v>
      </c>
      <c r="F9">
        <v>0</v>
      </c>
      <c r="G9" t="str">
        <f>申込一覧表!AX13</f>
        <v>999:99.99</v>
      </c>
    </row>
    <row r="10" spans="1:7">
      <c r="A10" t="str">
        <f>IF(申込一覧表!I14="","",申込一覧表!AF14)</f>
        <v/>
      </c>
      <c r="B10" t="str">
        <f>申込一覧表!AO14</f>
        <v/>
      </c>
      <c r="C10" t="str">
        <f>申込一覧表!AS14</f>
        <v/>
      </c>
      <c r="D10" t="str">
        <f>申込一覧表!AJ14</f>
        <v/>
      </c>
      <c r="E10">
        <f>申込一覧表!BQ14</f>
        <v>0</v>
      </c>
      <c r="F10">
        <v>0</v>
      </c>
      <c r="G10" t="str">
        <f>申込一覧表!AX14</f>
        <v>999:99.99</v>
      </c>
    </row>
    <row r="11" spans="1:7">
      <c r="A11" t="str">
        <f>IF(申込一覧表!I15="","",申込一覧表!AF15)</f>
        <v/>
      </c>
      <c r="B11" t="str">
        <f>申込一覧表!AO15</f>
        <v/>
      </c>
      <c r="C11" t="str">
        <f>申込一覧表!AS15</f>
        <v/>
      </c>
      <c r="D11" t="str">
        <f>申込一覧表!AJ15</f>
        <v/>
      </c>
      <c r="E11">
        <f>申込一覧表!BQ15</f>
        <v>0</v>
      </c>
      <c r="F11">
        <v>0</v>
      </c>
      <c r="G11" t="str">
        <f>申込一覧表!AX15</f>
        <v>999:99.99</v>
      </c>
    </row>
    <row r="12" spans="1:7">
      <c r="A12" t="str">
        <f>IF(申込一覧表!I16="","",申込一覧表!AF16)</f>
        <v/>
      </c>
      <c r="B12" t="str">
        <f>申込一覧表!AO16</f>
        <v/>
      </c>
      <c r="C12" t="str">
        <f>申込一覧表!AS16</f>
        <v/>
      </c>
      <c r="D12" t="str">
        <f>申込一覧表!AJ16</f>
        <v/>
      </c>
      <c r="E12">
        <f>申込一覧表!BQ16</f>
        <v>0</v>
      </c>
      <c r="F12">
        <v>0</v>
      </c>
      <c r="G12" t="str">
        <f>申込一覧表!AX16</f>
        <v>999:99.99</v>
      </c>
    </row>
    <row r="13" spans="1:7">
      <c r="A13" t="str">
        <f>IF(申込一覧表!I17="","",申込一覧表!AF17)</f>
        <v/>
      </c>
      <c r="B13" t="str">
        <f>申込一覧表!AO17</f>
        <v/>
      </c>
      <c r="C13" t="str">
        <f>申込一覧表!AS17</f>
        <v/>
      </c>
      <c r="D13" t="str">
        <f>申込一覧表!AJ17</f>
        <v/>
      </c>
      <c r="E13">
        <f>申込一覧表!BQ17</f>
        <v>0</v>
      </c>
      <c r="F13">
        <v>0</v>
      </c>
      <c r="G13" t="str">
        <f>申込一覧表!AX17</f>
        <v>999:99.99</v>
      </c>
    </row>
    <row r="14" spans="1:7">
      <c r="A14" t="str">
        <f>IF(申込一覧表!I18="","",申込一覧表!AF18)</f>
        <v/>
      </c>
      <c r="B14" t="str">
        <f>申込一覧表!AO18</f>
        <v/>
      </c>
      <c r="C14" t="str">
        <f>申込一覧表!AS18</f>
        <v/>
      </c>
      <c r="D14" t="str">
        <f>申込一覧表!AJ18</f>
        <v/>
      </c>
      <c r="E14">
        <f>申込一覧表!BQ18</f>
        <v>0</v>
      </c>
      <c r="F14">
        <v>0</v>
      </c>
      <c r="G14" t="str">
        <f>申込一覧表!AX18</f>
        <v>999:99.99</v>
      </c>
    </row>
    <row r="15" spans="1:7">
      <c r="A15" t="str">
        <f>IF(申込一覧表!I19="","",申込一覧表!AF19)</f>
        <v/>
      </c>
      <c r="B15" t="str">
        <f>申込一覧表!AO19</f>
        <v/>
      </c>
      <c r="C15" t="str">
        <f>申込一覧表!AS19</f>
        <v/>
      </c>
      <c r="D15" t="str">
        <f>申込一覧表!AJ19</f>
        <v/>
      </c>
      <c r="E15">
        <f>申込一覧表!BQ19</f>
        <v>0</v>
      </c>
      <c r="F15">
        <v>0</v>
      </c>
      <c r="G15" t="str">
        <f>申込一覧表!AX19</f>
        <v>999:99.99</v>
      </c>
    </row>
    <row r="16" spans="1:7">
      <c r="A16" t="str">
        <f>IF(申込一覧表!I20="","",申込一覧表!AF20)</f>
        <v/>
      </c>
      <c r="B16" t="str">
        <f>申込一覧表!AO20</f>
        <v/>
      </c>
      <c r="C16" t="str">
        <f>申込一覧表!AS20</f>
        <v/>
      </c>
      <c r="D16" t="str">
        <f>申込一覧表!AJ20</f>
        <v/>
      </c>
      <c r="E16">
        <f>申込一覧表!BQ20</f>
        <v>0</v>
      </c>
      <c r="F16">
        <v>0</v>
      </c>
      <c r="G16" t="str">
        <f>申込一覧表!AX20</f>
        <v>999:99.99</v>
      </c>
    </row>
    <row r="17" spans="1:7">
      <c r="A17" t="str">
        <f>IF(申込一覧表!I21="","",申込一覧表!AF21)</f>
        <v/>
      </c>
      <c r="B17" t="str">
        <f>申込一覧表!AO21</f>
        <v/>
      </c>
      <c r="C17" t="str">
        <f>申込一覧表!AS21</f>
        <v/>
      </c>
      <c r="D17" t="str">
        <f>申込一覧表!AJ21</f>
        <v/>
      </c>
      <c r="E17">
        <f>申込一覧表!BQ21</f>
        <v>0</v>
      </c>
      <c r="F17">
        <v>0</v>
      </c>
      <c r="G17" t="str">
        <f>申込一覧表!AX21</f>
        <v>999:99.99</v>
      </c>
    </row>
    <row r="18" spans="1:7">
      <c r="A18" t="str">
        <f>IF(申込一覧表!I22="","",申込一覧表!AF22)</f>
        <v/>
      </c>
      <c r="B18" t="str">
        <f>申込一覧表!AO22</f>
        <v/>
      </c>
      <c r="C18" t="str">
        <f>申込一覧表!AS22</f>
        <v/>
      </c>
      <c r="D18" t="str">
        <f>申込一覧表!AJ22</f>
        <v/>
      </c>
      <c r="E18">
        <f>申込一覧表!BQ22</f>
        <v>0</v>
      </c>
      <c r="F18">
        <v>0</v>
      </c>
      <c r="G18" t="str">
        <f>申込一覧表!AX22</f>
        <v>999:99.99</v>
      </c>
    </row>
    <row r="19" spans="1:7">
      <c r="A19" t="str">
        <f>IF(申込一覧表!I23="","",申込一覧表!AF23)</f>
        <v/>
      </c>
      <c r="B19" t="str">
        <f>申込一覧表!AO23</f>
        <v/>
      </c>
      <c r="C19" t="str">
        <f>申込一覧表!AS23</f>
        <v/>
      </c>
      <c r="D19" t="str">
        <f>申込一覧表!AJ23</f>
        <v/>
      </c>
      <c r="E19">
        <f>申込一覧表!BQ23</f>
        <v>0</v>
      </c>
      <c r="F19">
        <v>0</v>
      </c>
      <c r="G19" t="str">
        <f>申込一覧表!AX23</f>
        <v>999:99.99</v>
      </c>
    </row>
    <row r="20" spans="1:7">
      <c r="A20" t="str">
        <f>IF(申込一覧表!I24="","",申込一覧表!AF24)</f>
        <v/>
      </c>
      <c r="B20" t="str">
        <f>申込一覧表!AO24</f>
        <v/>
      </c>
      <c r="C20" t="str">
        <f>申込一覧表!AS24</f>
        <v/>
      </c>
      <c r="D20" t="str">
        <f>申込一覧表!AJ24</f>
        <v/>
      </c>
      <c r="E20">
        <f>申込一覧表!BQ24</f>
        <v>0</v>
      </c>
      <c r="F20">
        <v>0</v>
      </c>
      <c r="G20" t="str">
        <f>申込一覧表!AX24</f>
        <v>999:99.99</v>
      </c>
    </row>
    <row r="21" spans="1:7">
      <c r="A21" t="str">
        <f>IF(申込一覧表!I25="","",申込一覧表!AF25)</f>
        <v/>
      </c>
      <c r="B21" t="str">
        <f>申込一覧表!AO25</f>
        <v/>
      </c>
      <c r="C21" t="str">
        <f>申込一覧表!AS25</f>
        <v/>
      </c>
      <c r="D21" t="str">
        <f>申込一覧表!AJ25</f>
        <v/>
      </c>
      <c r="E21">
        <f>申込一覧表!BQ25</f>
        <v>0</v>
      </c>
      <c r="F21">
        <v>0</v>
      </c>
      <c r="G21" t="str">
        <f>申込一覧表!AX25</f>
        <v>999:99.99</v>
      </c>
    </row>
    <row r="22" spans="1:7">
      <c r="A22" t="str">
        <f>IF(申込一覧表!I26="","",申込一覧表!AF26)</f>
        <v/>
      </c>
      <c r="B22" t="str">
        <f>申込一覧表!AO26</f>
        <v/>
      </c>
      <c r="C22" t="str">
        <f>申込一覧表!AS26</f>
        <v/>
      </c>
      <c r="D22" t="str">
        <f>申込一覧表!AJ26</f>
        <v/>
      </c>
      <c r="E22">
        <f>申込一覧表!BQ26</f>
        <v>0</v>
      </c>
      <c r="F22">
        <v>0</v>
      </c>
      <c r="G22" t="str">
        <f>申込一覧表!AX26</f>
        <v>999:99.99</v>
      </c>
    </row>
    <row r="23" spans="1:7">
      <c r="A23" t="str">
        <f>IF(申込一覧表!I27="","",申込一覧表!AF27)</f>
        <v/>
      </c>
      <c r="B23" t="str">
        <f>申込一覧表!AO27</f>
        <v/>
      </c>
      <c r="C23" t="str">
        <f>申込一覧表!AS27</f>
        <v/>
      </c>
      <c r="D23" t="str">
        <f>申込一覧表!AJ27</f>
        <v/>
      </c>
      <c r="E23">
        <f>申込一覧表!BQ27</f>
        <v>0</v>
      </c>
      <c r="F23">
        <v>0</v>
      </c>
      <c r="G23" t="str">
        <f>申込一覧表!AX27</f>
        <v>999:99.99</v>
      </c>
    </row>
    <row r="24" spans="1:7">
      <c r="A24" t="str">
        <f>IF(申込一覧表!I28="","",申込一覧表!AF28)</f>
        <v/>
      </c>
      <c r="B24" t="str">
        <f>申込一覧表!AO28</f>
        <v/>
      </c>
      <c r="C24" t="str">
        <f>申込一覧表!AS28</f>
        <v/>
      </c>
      <c r="D24" t="str">
        <f>申込一覧表!AJ28</f>
        <v/>
      </c>
      <c r="E24">
        <f>申込一覧表!BQ28</f>
        <v>0</v>
      </c>
      <c r="F24">
        <v>0</v>
      </c>
      <c r="G24" t="str">
        <f>申込一覧表!AX28</f>
        <v>999:99.99</v>
      </c>
    </row>
    <row r="25" spans="1:7">
      <c r="A25" t="str">
        <f>IF(申込一覧表!I29="","",申込一覧表!AF29)</f>
        <v/>
      </c>
      <c r="B25" t="str">
        <f>申込一覧表!AO29</f>
        <v/>
      </c>
      <c r="C25" t="str">
        <f>申込一覧表!AS29</f>
        <v/>
      </c>
      <c r="D25" t="str">
        <f>申込一覧表!AJ29</f>
        <v/>
      </c>
      <c r="E25">
        <f>申込一覧表!BQ29</f>
        <v>0</v>
      </c>
      <c r="F25">
        <v>0</v>
      </c>
      <c r="G25" t="str">
        <f>申込一覧表!AX29</f>
        <v>999:99.99</v>
      </c>
    </row>
    <row r="26" spans="1:7">
      <c r="A26" t="str">
        <f>IF(申込一覧表!I30="","",申込一覧表!AF30)</f>
        <v/>
      </c>
      <c r="B26" t="str">
        <f>申込一覧表!AO30</f>
        <v/>
      </c>
      <c r="C26" t="str">
        <f>申込一覧表!AS30</f>
        <v/>
      </c>
      <c r="D26" t="str">
        <f>申込一覧表!AJ30</f>
        <v/>
      </c>
      <c r="E26">
        <f>申込一覧表!BQ30</f>
        <v>0</v>
      </c>
      <c r="F26">
        <v>0</v>
      </c>
      <c r="G26" t="str">
        <f>申込一覧表!AX30</f>
        <v>999:99.99</v>
      </c>
    </row>
    <row r="27" spans="1:7">
      <c r="A27" t="str">
        <f>IF(申込一覧表!I31="","",申込一覧表!AF31)</f>
        <v/>
      </c>
      <c r="B27" t="str">
        <f>申込一覧表!AO31</f>
        <v/>
      </c>
      <c r="C27" t="str">
        <f>申込一覧表!AS31</f>
        <v/>
      </c>
      <c r="D27" t="str">
        <f>申込一覧表!AJ31</f>
        <v/>
      </c>
      <c r="E27">
        <f>申込一覧表!BQ31</f>
        <v>0</v>
      </c>
      <c r="F27">
        <v>0</v>
      </c>
      <c r="G27" t="str">
        <f>申込一覧表!AX31</f>
        <v>999:99.99</v>
      </c>
    </row>
    <row r="28" spans="1:7">
      <c r="A28" t="str">
        <f>IF(申込一覧表!I32="","",申込一覧表!AF32)</f>
        <v/>
      </c>
      <c r="B28" t="str">
        <f>申込一覧表!AO32</f>
        <v/>
      </c>
      <c r="C28" t="str">
        <f>申込一覧表!AS32</f>
        <v/>
      </c>
      <c r="D28" t="str">
        <f>申込一覧表!AJ32</f>
        <v/>
      </c>
      <c r="E28">
        <f>申込一覧表!BQ32</f>
        <v>0</v>
      </c>
      <c r="F28">
        <v>0</v>
      </c>
      <c r="G28" t="str">
        <f>申込一覧表!AX32</f>
        <v>999:99.99</v>
      </c>
    </row>
    <row r="29" spans="1:7">
      <c r="A29" t="str">
        <f>IF(申込一覧表!I33="","",申込一覧表!AF33)</f>
        <v/>
      </c>
      <c r="B29" t="str">
        <f>申込一覧表!AO33</f>
        <v/>
      </c>
      <c r="C29" t="str">
        <f>申込一覧表!AS33</f>
        <v/>
      </c>
      <c r="D29" t="str">
        <f>申込一覧表!AJ33</f>
        <v/>
      </c>
      <c r="E29">
        <f>申込一覧表!BQ33</f>
        <v>0</v>
      </c>
      <c r="F29">
        <v>0</v>
      </c>
      <c r="G29" t="str">
        <f>申込一覧表!AX33</f>
        <v>999:99.99</v>
      </c>
    </row>
    <row r="30" spans="1:7">
      <c r="A30" t="str">
        <f>IF(申込一覧表!I34="","",申込一覧表!AF34)</f>
        <v/>
      </c>
      <c r="B30" t="str">
        <f>申込一覧表!AO34</f>
        <v/>
      </c>
      <c r="C30" t="str">
        <f>申込一覧表!AS34</f>
        <v/>
      </c>
      <c r="D30" t="str">
        <f>申込一覧表!AJ34</f>
        <v/>
      </c>
      <c r="E30">
        <f>申込一覧表!BQ34</f>
        <v>0</v>
      </c>
      <c r="F30">
        <v>0</v>
      </c>
      <c r="G30" t="str">
        <f>申込一覧表!AX34</f>
        <v>999:99.99</v>
      </c>
    </row>
    <row r="31" spans="1:7">
      <c r="A31" t="str">
        <f>IF(申込一覧表!I35="","",申込一覧表!AF35)</f>
        <v/>
      </c>
      <c r="B31" t="str">
        <f>申込一覧表!AO35</f>
        <v/>
      </c>
      <c r="C31" t="str">
        <f>申込一覧表!AS35</f>
        <v/>
      </c>
      <c r="D31" t="str">
        <f>申込一覧表!AJ35</f>
        <v/>
      </c>
      <c r="E31">
        <f>申込一覧表!BQ35</f>
        <v>0</v>
      </c>
      <c r="F31">
        <v>0</v>
      </c>
      <c r="G31" t="str">
        <f>申込一覧表!AX35</f>
        <v>999:99.99</v>
      </c>
    </row>
    <row r="32" spans="1:7">
      <c r="A32" t="str">
        <f>IF(申込一覧表!I36="","",申込一覧表!AF36)</f>
        <v/>
      </c>
      <c r="B32" t="str">
        <f>申込一覧表!AO36</f>
        <v/>
      </c>
      <c r="C32" t="str">
        <f>申込一覧表!AS36</f>
        <v/>
      </c>
      <c r="D32" t="str">
        <f>申込一覧表!AJ36</f>
        <v/>
      </c>
      <c r="E32">
        <f>申込一覧表!BQ36</f>
        <v>0</v>
      </c>
      <c r="F32">
        <v>0</v>
      </c>
      <c r="G32" t="str">
        <f>申込一覧表!AX36</f>
        <v>999:99.99</v>
      </c>
    </row>
    <row r="33" spans="1:7">
      <c r="A33" t="str">
        <f>IF(申込一覧表!I37="","",申込一覧表!AF37)</f>
        <v/>
      </c>
      <c r="B33" t="str">
        <f>申込一覧表!AO37</f>
        <v/>
      </c>
      <c r="C33" t="str">
        <f>申込一覧表!AS37</f>
        <v/>
      </c>
      <c r="D33" t="str">
        <f>申込一覧表!AJ37</f>
        <v/>
      </c>
      <c r="E33">
        <f>申込一覧表!BQ37</f>
        <v>0</v>
      </c>
      <c r="F33">
        <v>0</v>
      </c>
      <c r="G33" t="str">
        <f>申込一覧表!AX37</f>
        <v>999:99.99</v>
      </c>
    </row>
    <row r="34" spans="1:7">
      <c r="A34" t="str">
        <f>IF(申込一覧表!I38="","",申込一覧表!AF38)</f>
        <v/>
      </c>
      <c r="B34" t="str">
        <f>申込一覧表!AO38</f>
        <v/>
      </c>
      <c r="C34" t="str">
        <f>申込一覧表!AS38</f>
        <v/>
      </c>
      <c r="D34" t="str">
        <f>申込一覧表!AJ38</f>
        <v/>
      </c>
      <c r="E34">
        <f>申込一覧表!BQ38</f>
        <v>0</v>
      </c>
      <c r="F34">
        <v>0</v>
      </c>
      <c r="G34" t="str">
        <f>申込一覧表!AX38</f>
        <v>999:99.99</v>
      </c>
    </row>
    <row r="35" spans="1:7">
      <c r="A35" t="str">
        <f>IF(申込一覧表!I39="","",申込一覧表!AF39)</f>
        <v/>
      </c>
      <c r="B35" t="str">
        <f>申込一覧表!AO39</f>
        <v/>
      </c>
      <c r="C35" t="str">
        <f>申込一覧表!AS39</f>
        <v/>
      </c>
      <c r="D35" t="str">
        <f>申込一覧表!AJ39</f>
        <v/>
      </c>
      <c r="E35">
        <f>申込一覧表!BQ39</f>
        <v>0</v>
      </c>
      <c r="F35">
        <v>0</v>
      </c>
      <c r="G35" t="str">
        <f>申込一覧表!AX39</f>
        <v>999:99.99</v>
      </c>
    </row>
    <row r="36" spans="1:7">
      <c r="A36" t="str">
        <f>IF(申込一覧表!I40="","",申込一覧表!AF40)</f>
        <v/>
      </c>
      <c r="B36" t="str">
        <f>申込一覧表!AO40</f>
        <v/>
      </c>
      <c r="C36" t="str">
        <f>申込一覧表!AS40</f>
        <v/>
      </c>
      <c r="D36" t="str">
        <f>申込一覧表!AJ40</f>
        <v/>
      </c>
      <c r="E36">
        <f>申込一覧表!BQ40</f>
        <v>0</v>
      </c>
      <c r="F36">
        <v>0</v>
      </c>
      <c r="G36" t="str">
        <f>申込一覧表!AX40</f>
        <v>999:99.99</v>
      </c>
    </row>
    <row r="37" spans="1:7">
      <c r="A37" t="str">
        <f>IF(申込一覧表!I41="","",申込一覧表!AF41)</f>
        <v/>
      </c>
      <c r="B37" t="str">
        <f>申込一覧表!AO41</f>
        <v/>
      </c>
      <c r="C37" t="str">
        <f>申込一覧表!AS41</f>
        <v/>
      </c>
      <c r="D37" t="str">
        <f>申込一覧表!AJ41</f>
        <v/>
      </c>
      <c r="E37">
        <f>申込一覧表!BQ41</f>
        <v>0</v>
      </c>
      <c r="F37">
        <v>0</v>
      </c>
      <c r="G37" t="str">
        <f>申込一覧表!AX41</f>
        <v>999:99.99</v>
      </c>
    </row>
    <row r="38" spans="1:7">
      <c r="A38" t="str">
        <f>IF(申込一覧表!I42="","",申込一覧表!AF42)</f>
        <v/>
      </c>
      <c r="B38" t="str">
        <f>申込一覧表!AO42</f>
        <v/>
      </c>
      <c r="C38" t="str">
        <f>申込一覧表!AS42</f>
        <v/>
      </c>
      <c r="D38" t="str">
        <f>申込一覧表!AJ42</f>
        <v/>
      </c>
      <c r="E38">
        <f>申込一覧表!BQ42</f>
        <v>0</v>
      </c>
      <c r="F38">
        <v>0</v>
      </c>
      <c r="G38" t="str">
        <f>申込一覧表!AX42</f>
        <v>999:99.99</v>
      </c>
    </row>
    <row r="39" spans="1:7">
      <c r="A39" t="str">
        <f>IF(申込一覧表!I43="","",申込一覧表!AF43)</f>
        <v/>
      </c>
      <c r="B39" t="str">
        <f>申込一覧表!AO43</f>
        <v/>
      </c>
      <c r="C39" t="str">
        <f>申込一覧表!AS43</f>
        <v/>
      </c>
      <c r="D39" t="str">
        <f>申込一覧表!AJ43</f>
        <v/>
      </c>
      <c r="E39">
        <f>申込一覧表!BQ43</f>
        <v>0</v>
      </c>
      <c r="F39">
        <v>0</v>
      </c>
      <c r="G39" t="str">
        <f>申込一覧表!AX43</f>
        <v>999:99.99</v>
      </c>
    </row>
    <row r="40" spans="1:7">
      <c r="A40" t="str">
        <f>IF(申込一覧表!I44="","",申込一覧表!AF44)</f>
        <v/>
      </c>
      <c r="B40" t="str">
        <f>申込一覧表!AO44</f>
        <v/>
      </c>
      <c r="C40" t="str">
        <f>申込一覧表!AS44</f>
        <v/>
      </c>
      <c r="D40" t="str">
        <f>申込一覧表!AJ44</f>
        <v/>
      </c>
      <c r="E40">
        <f>申込一覧表!BQ44</f>
        <v>0</v>
      </c>
      <c r="F40">
        <v>0</v>
      </c>
      <c r="G40" t="str">
        <f>申込一覧表!AX44</f>
        <v>999:99.99</v>
      </c>
    </row>
    <row r="41" spans="1:7">
      <c r="A41" s="105" t="str">
        <f>IF(申込一覧表!I45="","",申込一覧表!AF45)</f>
        <v/>
      </c>
      <c r="B41" s="105" t="str">
        <f>申込一覧表!AO45</f>
        <v/>
      </c>
      <c r="C41" s="105" t="str">
        <f>申込一覧表!AS45</f>
        <v/>
      </c>
      <c r="D41" s="105" t="str">
        <f>申込一覧表!AJ45</f>
        <v/>
      </c>
      <c r="E41" s="105">
        <f>申込一覧表!BQ45</f>
        <v>0</v>
      </c>
      <c r="F41" s="105">
        <v>0</v>
      </c>
      <c r="G41" s="105" t="str">
        <f>申込一覧表!AX45</f>
        <v>999:99.99</v>
      </c>
    </row>
    <row r="43" spans="1:7">
      <c r="A43" s="105"/>
      <c r="B43" s="105"/>
      <c r="C43" s="105"/>
      <c r="D43" s="105"/>
      <c r="E43" s="105"/>
      <c r="F43" s="105"/>
      <c r="G43" s="105"/>
    </row>
    <row r="44" spans="1:7">
      <c r="A44" t="str">
        <f>IF(申込一覧表!I48="","",申込一覧表!AF48)</f>
        <v/>
      </c>
      <c r="B44" s="26" t="str">
        <f>申込一覧表!AO48</f>
        <v/>
      </c>
      <c r="C44" s="26" t="str">
        <f>申込一覧表!AS48</f>
        <v/>
      </c>
      <c r="D44" s="26" t="str">
        <f>申込一覧表!AJ48</f>
        <v/>
      </c>
      <c r="E44">
        <f>申込一覧表!BQ48</f>
        <v>0</v>
      </c>
      <c r="F44">
        <v>5</v>
      </c>
      <c r="G44" s="26" t="str">
        <f>申込一覧表!AX48</f>
        <v>999:99.99</v>
      </c>
    </row>
    <row r="45" spans="1:7">
      <c r="A45" t="str">
        <f>IF(申込一覧表!I49="","",申込一覧表!AF49)</f>
        <v/>
      </c>
      <c r="B45" t="str">
        <f>申込一覧表!AO49</f>
        <v/>
      </c>
      <c r="C45" t="str">
        <f>申込一覧表!AS49</f>
        <v/>
      </c>
      <c r="D45" t="str">
        <f>申込一覧表!AJ49</f>
        <v/>
      </c>
      <c r="E45">
        <f>申込一覧表!BQ49</f>
        <v>0</v>
      </c>
      <c r="F45">
        <v>5</v>
      </c>
      <c r="G45" t="str">
        <f>申込一覧表!AX49</f>
        <v>999:99.99</v>
      </c>
    </row>
    <row r="46" spans="1:7">
      <c r="A46" t="str">
        <f>IF(申込一覧表!I50="","",申込一覧表!AF50)</f>
        <v/>
      </c>
      <c r="B46" t="str">
        <f>申込一覧表!AO50</f>
        <v/>
      </c>
      <c r="C46" t="str">
        <f>申込一覧表!AS50</f>
        <v/>
      </c>
      <c r="D46" t="str">
        <f>申込一覧表!AJ50</f>
        <v/>
      </c>
      <c r="E46">
        <f>申込一覧表!BQ50</f>
        <v>0</v>
      </c>
      <c r="F46">
        <v>5</v>
      </c>
      <c r="G46" t="str">
        <f>申込一覧表!AX50</f>
        <v>999:99.99</v>
      </c>
    </row>
    <row r="47" spans="1:7">
      <c r="A47" t="str">
        <f>IF(申込一覧表!I51="","",申込一覧表!AF51)</f>
        <v/>
      </c>
      <c r="B47" t="str">
        <f>申込一覧表!AO51</f>
        <v/>
      </c>
      <c r="C47" t="str">
        <f>申込一覧表!AS51</f>
        <v/>
      </c>
      <c r="D47" t="str">
        <f>申込一覧表!AJ51</f>
        <v/>
      </c>
      <c r="E47">
        <f>申込一覧表!BQ51</f>
        <v>0</v>
      </c>
      <c r="F47">
        <v>5</v>
      </c>
      <c r="G47" t="str">
        <f>申込一覧表!AX51</f>
        <v>999:99.99</v>
      </c>
    </row>
    <row r="48" spans="1:7">
      <c r="A48" t="str">
        <f>IF(申込一覧表!I52="","",申込一覧表!AF52)</f>
        <v/>
      </c>
      <c r="B48" t="str">
        <f>申込一覧表!AO52</f>
        <v/>
      </c>
      <c r="C48" t="str">
        <f>申込一覧表!AS52</f>
        <v/>
      </c>
      <c r="D48" t="str">
        <f>申込一覧表!AJ52</f>
        <v/>
      </c>
      <c r="E48">
        <f>申込一覧表!BQ52</f>
        <v>0</v>
      </c>
      <c r="F48">
        <v>5</v>
      </c>
      <c r="G48" t="str">
        <f>申込一覧表!AX52</f>
        <v>999:99.99</v>
      </c>
    </row>
    <row r="49" spans="1:7">
      <c r="A49" t="str">
        <f>IF(申込一覧表!I53="","",申込一覧表!AF53)</f>
        <v/>
      </c>
      <c r="B49" t="str">
        <f>申込一覧表!AO53</f>
        <v/>
      </c>
      <c r="C49" t="str">
        <f>申込一覧表!AS53</f>
        <v/>
      </c>
      <c r="D49" t="str">
        <f>申込一覧表!AJ53</f>
        <v/>
      </c>
      <c r="E49">
        <f>申込一覧表!BQ53</f>
        <v>0</v>
      </c>
      <c r="F49">
        <v>5</v>
      </c>
      <c r="G49" t="str">
        <f>申込一覧表!AX53</f>
        <v>999:99.99</v>
      </c>
    </row>
    <row r="50" spans="1:7">
      <c r="A50" t="str">
        <f>IF(申込一覧表!I54="","",申込一覧表!AF54)</f>
        <v/>
      </c>
      <c r="B50" t="str">
        <f>申込一覧表!AO54</f>
        <v/>
      </c>
      <c r="C50" t="str">
        <f>申込一覧表!AS54</f>
        <v/>
      </c>
      <c r="D50" t="str">
        <f>申込一覧表!AJ54</f>
        <v/>
      </c>
      <c r="E50">
        <f>申込一覧表!BQ54</f>
        <v>0</v>
      </c>
      <c r="F50">
        <v>5</v>
      </c>
      <c r="G50" t="str">
        <f>申込一覧表!AX54</f>
        <v>999:99.99</v>
      </c>
    </row>
    <row r="51" spans="1:7">
      <c r="A51" t="str">
        <f>IF(申込一覧表!I55="","",申込一覧表!AF55)</f>
        <v/>
      </c>
      <c r="B51" t="str">
        <f>申込一覧表!AO55</f>
        <v/>
      </c>
      <c r="C51" t="str">
        <f>申込一覧表!AS55</f>
        <v/>
      </c>
      <c r="D51" t="str">
        <f>申込一覧表!AJ55</f>
        <v/>
      </c>
      <c r="E51">
        <f>申込一覧表!BQ55</f>
        <v>0</v>
      </c>
      <c r="F51">
        <v>5</v>
      </c>
      <c r="G51" t="str">
        <f>申込一覧表!AX55</f>
        <v>999:99.99</v>
      </c>
    </row>
    <row r="52" spans="1:7">
      <c r="A52" t="str">
        <f>IF(申込一覧表!I56="","",申込一覧表!AF56)</f>
        <v/>
      </c>
      <c r="B52" t="str">
        <f>申込一覧表!AO56</f>
        <v/>
      </c>
      <c r="C52" t="str">
        <f>申込一覧表!AS56</f>
        <v/>
      </c>
      <c r="D52" t="str">
        <f>申込一覧表!AJ56</f>
        <v/>
      </c>
      <c r="E52">
        <f>申込一覧表!BQ56</f>
        <v>0</v>
      </c>
      <c r="F52">
        <v>5</v>
      </c>
      <c r="G52" t="str">
        <f>申込一覧表!AX56</f>
        <v>999:99.99</v>
      </c>
    </row>
    <row r="53" spans="1:7">
      <c r="A53" t="str">
        <f>IF(申込一覧表!I57="","",申込一覧表!AF57)</f>
        <v/>
      </c>
      <c r="B53" t="str">
        <f>申込一覧表!AO57</f>
        <v/>
      </c>
      <c r="C53" t="str">
        <f>申込一覧表!AS57</f>
        <v/>
      </c>
      <c r="D53" t="str">
        <f>申込一覧表!AJ57</f>
        <v/>
      </c>
      <c r="E53">
        <f>申込一覧表!BQ57</f>
        <v>0</v>
      </c>
      <c r="F53">
        <v>5</v>
      </c>
      <c r="G53" t="str">
        <f>申込一覧表!AX57</f>
        <v>999:99.99</v>
      </c>
    </row>
    <row r="54" spans="1:7">
      <c r="A54" t="str">
        <f>IF(申込一覧表!I58="","",申込一覧表!AF58)</f>
        <v/>
      </c>
      <c r="B54" t="str">
        <f>申込一覧表!AO58</f>
        <v/>
      </c>
      <c r="C54" t="str">
        <f>申込一覧表!AS58</f>
        <v/>
      </c>
      <c r="D54" t="str">
        <f>申込一覧表!AJ58</f>
        <v/>
      </c>
      <c r="E54">
        <f>申込一覧表!BQ58</f>
        <v>0</v>
      </c>
      <c r="F54">
        <v>5</v>
      </c>
      <c r="G54" t="str">
        <f>申込一覧表!AX58</f>
        <v>999:99.99</v>
      </c>
    </row>
    <row r="55" spans="1:7">
      <c r="A55" t="str">
        <f>IF(申込一覧表!I59="","",申込一覧表!AF59)</f>
        <v/>
      </c>
      <c r="B55" t="str">
        <f>申込一覧表!AO59</f>
        <v/>
      </c>
      <c r="C55" t="str">
        <f>申込一覧表!AS59</f>
        <v/>
      </c>
      <c r="D55" t="str">
        <f>申込一覧表!AJ59</f>
        <v/>
      </c>
      <c r="E55">
        <f>申込一覧表!BQ59</f>
        <v>0</v>
      </c>
      <c r="F55">
        <v>5</v>
      </c>
      <c r="G55" t="str">
        <f>申込一覧表!AX59</f>
        <v>999:99.99</v>
      </c>
    </row>
    <row r="56" spans="1:7">
      <c r="A56" t="str">
        <f>IF(申込一覧表!I60="","",申込一覧表!AF60)</f>
        <v/>
      </c>
      <c r="B56" t="str">
        <f>申込一覧表!AO60</f>
        <v/>
      </c>
      <c r="C56" t="str">
        <f>申込一覧表!AS60</f>
        <v/>
      </c>
      <c r="D56" t="str">
        <f>申込一覧表!AJ60</f>
        <v/>
      </c>
      <c r="E56">
        <f>申込一覧表!BQ60</f>
        <v>0</v>
      </c>
      <c r="F56">
        <v>5</v>
      </c>
      <c r="G56" t="str">
        <f>申込一覧表!AX60</f>
        <v>999:99.99</v>
      </c>
    </row>
    <row r="57" spans="1:7">
      <c r="A57" t="str">
        <f>IF(申込一覧表!I61="","",申込一覧表!AF61)</f>
        <v/>
      </c>
      <c r="B57" t="str">
        <f>申込一覧表!AO61</f>
        <v/>
      </c>
      <c r="C57" t="str">
        <f>申込一覧表!AS61</f>
        <v/>
      </c>
      <c r="D57" t="str">
        <f>申込一覧表!AJ61</f>
        <v/>
      </c>
      <c r="E57">
        <f>申込一覧表!BQ61</f>
        <v>0</v>
      </c>
      <c r="F57">
        <v>5</v>
      </c>
      <c r="G57" t="str">
        <f>申込一覧表!AX61</f>
        <v>999:99.99</v>
      </c>
    </row>
    <row r="58" spans="1:7">
      <c r="A58" t="str">
        <f>IF(申込一覧表!I62="","",申込一覧表!AF62)</f>
        <v/>
      </c>
      <c r="B58" t="str">
        <f>申込一覧表!AO62</f>
        <v/>
      </c>
      <c r="C58" t="str">
        <f>申込一覧表!AS62</f>
        <v/>
      </c>
      <c r="D58" t="str">
        <f>申込一覧表!AJ62</f>
        <v/>
      </c>
      <c r="E58">
        <f>申込一覧表!BQ62</f>
        <v>0</v>
      </c>
      <c r="F58">
        <v>5</v>
      </c>
      <c r="G58" t="str">
        <f>申込一覧表!AX62</f>
        <v>999:99.99</v>
      </c>
    </row>
    <row r="59" spans="1:7">
      <c r="A59" t="str">
        <f>IF(申込一覧表!I63="","",申込一覧表!AF63)</f>
        <v/>
      </c>
      <c r="B59" t="str">
        <f>申込一覧表!AO63</f>
        <v/>
      </c>
      <c r="C59" t="str">
        <f>申込一覧表!AS63</f>
        <v/>
      </c>
      <c r="D59" t="str">
        <f>申込一覧表!AJ63</f>
        <v/>
      </c>
      <c r="E59">
        <f>申込一覧表!BQ63</f>
        <v>0</v>
      </c>
      <c r="F59">
        <v>5</v>
      </c>
      <c r="G59" t="str">
        <f>申込一覧表!AX63</f>
        <v>999:99.99</v>
      </c>
    </row>
    <row r="60" spans="1:7">
      <c r="A60" t="str">
        <f>IF(申込一覧表!I64="","",申込一覧表!AF64)</f>
        <v/>
      </c>
      <c r="B60" t="str">
        <f>申込一覧表!AO64</f>
        <v/>
      </c>
      <c r="C60" t="str">
        <f>申込一覧表!AS64</f>
        <v/>
      </c>
      <c r="D60" t="str">
        <f>申込一覧表!AJ64</f>
        <v/>
      </c>
      <c r="E60">
        <f>申込一覧表!BQ64</f>
        <v>0</v>
      </c>
      <c r="F60">
        <v>5</v>
      </c>
      <c r="G60" t="str">
        <f>申込一覧表!AX64</f>
        <v>999:99.99</v>
      </c>
    </row>
    <row r="61" spans="1:7">
      <c r="A61" t="str">
        <f>IF(申込一覧表!I65="","",申込一覧表!AF65)</f>
        <v/>
      </c>
      <c r="B61" t="str">
        <f>申込一覧表!AO65</f>
        <v/>
      </c>
      <c r="C61" t="str">
        <f>申込一覧表!AS65</f>
        <v/>
      </c>
      <c r="D61" t="str">
        <f>申込一覧表!AJ65</f>
        <v/>
      </c>
      <c r="E61">
        <f>申込一覧表!BQ65</f>
        <v>0</v>
      </c>
      <c r="F61">
        <v>5</v>
      </c>
      <c r="G61" t="str">
        <f>申込一覧表!AX65</f>
        <v>999:99.99</v>
      </c>
    </row>
    <row r="62" spans="1:7">
      <c r="A62" t="str">
        <f>IF(申込一覧表!I66="","",申込一覧表!AF66)</f>
        <v/>
      </c>
      <c r="B62" t="str">
        <f>申込一覧表!AO66</f>
        <v/>
      </c>
      <c r="C62" t="str">
        <f>申込一覧表!AS66</f>
        <v/>
      </c>
      <c r="D62" t="str">
        <f>申込一覧表!AJ66</f>
        <v/>
      </c>
      <c r="E62">
        <f>申込一覧表!BQ66</f>
        <v>0</v>
      </c>
      <c r="F62">
        <v>5</v>
      </c>
      <c r="G62" t="str">
        <f>申込一覧表!AX66</f>
        <v>999:99.99</v>
      </c>
    </row>
    <row r="63" spans="1:7">
      <c r="A63" t="str">
        <f>IF(申込一覧表!I67="","",申込一覧表!AF67)</f>
        <v/>
      </c>
      <c r="B63" t="str">
        <f>申込一覧表!AO67</f>
        <v/>
      </c>
      <c r="C63" t="str">
        <f>申込一覧表!AS67</f>
        <v/>
      </c>
      <c r="D63" t="str">
        <f>申込一覧表!AJ67</f>
        <v/>
      </c>
      <c r="E63">
        <f>申込一覧表!BQ67</f>
        <v>0</v>
      </c>
      <c r="F63">
        <v>5</v>
      </c>
      <c r="G63" t="str">
        <f>申込一覧表!AX67</f>
        <v>999:99.99</v>
      </c>
    </row>
    <row r="64" spans="1:7">
      <c r="A64" t="str">
        <f>IF(申込一覧表!I68="","",申込一覧表!AF68)</f>
        <v/>
      </c>
      <c r="B64" t="str">
        <f>申込一覧表!AO68</f>
        <v/>
      </c>
      <c r="C64" t="str">
        <f>申込一覧表!AS68</f>
        <v/>
      </c>
      <c r="D64" t="str">
        <f>申込一覧表!AJ68</f>
        <v/>
      </c>
      <c r="E64">
        <f>申込一覧表!BQ68</f>
        <v>0</v>
      </c>
      <c r="F64">
        <v>5</v>
      </c>
      <c r="G64" t="str">
        <f>申込一覧表!AX68</f>
        <v>999:99.99</v>
      </c>
    </row>
    <row r="65" spans="1:7">
      <c r="A65" t="str">
        <f>IF(申込一覧表!I69="","",申込一覧表!AF69)</f>
        <v/>
      </c>
      <c r="B65" t="str">
        <f>申込一覧表!AO69</f>
        <v/>
      </c>
      <c r="C65" t="str">
        <f>申込一覧表!AS69</f>
        <v/>
      </c>
      <c r="D65" t="str">
        <f>申込一覧表!AJ69</f>
        <v/>
      </c>
      <c r="E65">
        <f>申込一覧表!BQ69</f>
        <v>0</v>
      </c>
      <c r="F65">
        <v>5</v>
      </c>
      <c r="G65" t="str">
        <f>申込一覧表!AX69</f>
        <v>999:99.99</v>
      </c>
    </row>
    <row r="66" spans="1:7">
      <c r="A66" t="str">
        <f>IF(申込一覧表!I70="","",申込一覧表!AF70)</f>
        <v/>
      </c>
      <c r="B66" t="str">
        <f>申込一覧表!AO70</f>
        <v/>
      </c>
      <c r="C66" t="str">
        <f>申込一覧表!AS70</f>
        <v/>
      </c>
      <c r="D66" t="str">
        <f>申込一覧表!AJ70</f>
        <v/>
      </c>
      <c r="E66">
        <f>申込一覧表!BQ70</f>
        <v>0</v>
      </c>
      <c r="F66">
        <v>5</v>
      </c>
      <c r="G66" t="str">
        <f>申込一覧表!AX70</f>
        <v>999:99.99</v>
      </c>
    </row>
    <row r="67" spans="1:7">
      <c r="A67" t="str">
        <f>IF(申込一覧表!I71="","",申込一覧表!AF71)</f>
        <v/>
      </c>
      <c r="B67" t="str">
        <f>申込一覧表!AO71</f>
        <v/>
      </c>
      <c r="C67" t="str">
        <f>申込一覧表!AS71</f>
        <v/>
      </c>
      <c r="D67" t="str">
        <f>申込一覧表!AJ71</f>
        <v/>
      </c>
      <c r="E67">
        <f>申込一覧表!BQ71</f>
        <v>0</v>
      </c>
      <c r="F67">
        <v>5</v>
      </c>
      <c r="G67" t="str">
        <f>申込一覧表!AX71</f>
        <v>999:99.99</v>
      </c>
    </row>
    <row r="68" spans="1:7">
      <c r="A68" t="str">
        <f>IF(申込一覧表!I72="","",申込一覧表!AF72)</f>
        <v/>
      </c>
      <c r="B68" t="str">
        <f>申込一覧表!AO72</f>
        <v/>
      </c>
      <c r="C68" t="str">
        <f>申込一覧表!AS72</f>
        <v/>
      </c>
      <c r="D68" t="str">
        <f>申込一覧表!AJ72</f>
        <v/>
      </c>
      <c r="E68">
        <f>申込一覧表!BQ72</f>
        <v>0</v>
      </c>
      <c r="F68">
        <v>5</v>
      </c>
      <c r="G68" t="str">
        <f>申込一覧表!AX72</f>
        <v>999:99.99</v>
      </c>
    </row>
    <row r="69" spans="1:7">
      <c r="A69" t="str">
        <f>IF(申込一覧表!I73="","",申込一覧表!AF73)</f>
        <v/>
      </c>
      <c r="B69" t="str">
        <f>申込一覧表!AO73</f>
        <v/>
      </c>
      <c r="C69" t="str">
        <f>申込一覧表!AS73</f>
        <v/>
      </c>
      <c r="D69" t="str">
        <f>申込一覧表!AJ73</f>
        <v/>
      </c>
      <c r="E69">
        <f>申込一覧表!BQ73</f>
        <v>0</v>
      </c>
      <c r="F69">
        <v>5</v>
      </c>
      <c r="G69" t="str">
        <f>申込一覧表!AX73</f>
        <v>999:99.99</v>
      </c>
    </row>
    <row r="70" spans="1:7">
      <c r="A70" t="str">
        <f>IF(申込一覧表!I74="","",申込一覧表!AF74)</f>
        <v/>
      </c>
      <c r="B70" t="str">
        <f>申込一覧表!AO74</f>
        <v/>
      </c>
      <c r="C70" t="str">
        <f>申込一覧表!AS74</f>
        <v/>
      </c>
      <c r="D70" t="str">
        <f>申込一覧表!AJ74</f>
        <v/>
      </c>
      <c r="E70">
        <f>申込一覧表!BQ74</f>
        <v>0</v>
      </c>
      <c r="F70">
        <v>5</v>
      </c>
      <c r="G70" t="str">
        <f>申込一覧表!AX74</f>
        <v>999:99.99</v>
      </c>
    </row>
    <row r="71" spans="1:7">
      <c r="A71" t="str">
        <f>IF(申込一覧表!I75="","",申込一覧表!AF75)</f>
        <v/>
      </c>
      <c r="B71" t="str">
        <f>申込一覧表!AO75</f>
        <v/>
      </c>
      <c r="C71" t="str">
        <f>申込一覧表!AS75</f>
        <v/>
      </c>
      <c r="D71" t="str">
        <f>申込一覧表!AJ75</f>
        <v/>
      </c>
      <c r="E71">
        <f>申込一覧表!BQ75</f>
        <v>0</v>
      </c>
      <c r="F71">
        <v>5</v>
      </c>
      <c r="G71" t="str">
        <f>申込一覧表!AX75</f>
        <v>999:99.99</v>
      </c>
    </row>
    <row r="72" spans="1:7">
      <c r="A72" t="str">
        <f>IF(申込一覧表!I76="","",申込一覧表!AF76)</f>
        <v/>
      </c>
      <c r="B72" t="str">
        <f>申込一覧表!AO76</f>
        <v/>
      </c>
      <c r="C72" t="str">
        <f>申込一覧表!AS76</f>
        <v/>
      </c>
      <c r="D72" t="str">
        <f>申込一覧表!AJ76</f>
        <v/>
      </c>
      <c r="E72">
        <f>申込一覧表!BQ76</f>
        <v>0</v>
      </c>
      <c r="F72">
        <v>5</v>
      </c>
      <c r="G72" t="str">
        <f>申込一覧表!AX76</f>
        <v>999:99.99</v>
      </c>
    </row>
    <row r="73" spans="1:7">
      <c r="A73" t="str">
        <f>IF(申込一覧表!I77="","",申込一覧表!AF77)</f>
        <v/>
      </c>
      <c r="B73" t="str">
        <f>申込一覧表!AO77</f>
        <v/>
      </c>
      <c r="C73" t="str">
        <f>申込一覧表!AS77</f>
        <v/>
      </c>
      <c r="D73" t="str">
        <f>申込一覧表!AJ77</f>
        <v/>
      </c>
      <c r="E73">
        <f>申込一覧表!BQ77</f>
        <v>0</v>
      </c>
      <c r="F73">
        <v>5</v>
      </c>
      <c r="G73" t="str">
        <f>申込一覧表!AX77</f>
        <v>999:99.99</v>
      </c>
    </row>
    <row r="74" spans="1:7">
      <c r="A74" t="str">
        <f>IF(申込一覧表!I78="","",申込一覧表!AF78)</f>
        <v/>
      </c>
      <c r="B74" t="str">
        <f>申込一覧表!AO78</f>
        <v/>
      </c>
      <c r="C74" t="str">
        <f>申込一覧表!AS78</f>
        <v/>
      </c>
      <c r="D74" t="str">
        <f>申込一覧表!AJ78</f>
        <v/>
      </c>
      <c r="E74">
        <f>申込一覧表!BQ78</f>
        <v>0</v>
      </c>
      <c r="F74">
        <v>5</v>
      </c>
      <c r="G74" t="str">
        <f>申込一覧表!AX78</f>
        <v>999:99.99</v>
      </c>
    </row>
    <row r="75" spans="1:7">
      <c r="A75" t="str">
        <f>IF(申込一覧表!I79="","",申込一覧表!AF79)</f>
        <v/>
      </c>
      <c r="B75" t="str">
        <f>申込一覧表!AO79</f>
        <v/>
      </c>
      <c r="C75" t="str">
        <f>申込一覧表!AS79</f>
        <v/>
      </c>
      <c r="D75" t="str">
        <f>申込一覧表!AJ79</f>
        <v/>
      </c>
      <c r="E75">
        <f>申込一覧表!BQ79</f>
        <v>0</v>
      </c>
      <c r="F75">
        <v>5</v>
      </c>
      <c r="G75" t="str">
        <f>申込一覧表!AX79</f>
        <v>999:99.99</v>
      </c>
    </row>
    <row r="76" spans="1:7">
      <c r="A76" t="str">
        <f>IF(申込一覧表!I80="","",申込一覧表!AF80)</f>
        <v/>
      </c>
      <c r="B76" t="str">
        <f>申込一覧表!AO80</f>
        <v/>
      </c>
      <c r="C76" t="str">
        <f>申込一覧表!AS80</f>
        <v/>
      </c>
      <c r="D76" t="str">
        <f>申込一覧表!AJ80</f>
        <v/>
      </c>
      <c r="E76">
        <f>申込一覧表!BQ80</f>
        <v>0</v>
      </c>
      <c r="F76">
        <v>5</v>
      </c>
      <c r="G76" t="str">
        <f>申込一覧表!AX80</f>
        <v>999:99.99</v>
      </c>
    </row>
    <row r="77" spans="1:7">
      <c r="A77" t="str">
        <f>IF(申込一覧表!I81="","",申込一覧表!AF81)</f>
        <v/>
      </c>
      <c r="B77" t="str">
        <f>申込一覧表!AO81</f>
        <v/>
      </c>
      <c r="C77" t="str">
        <f>申込一覧表!AS81</f>
        <v/>
      </c>
      <c r="D77" t="str">
        <f>申込一覧表!AJ81</f>
        <v/>
      </c>
      <c r="E77">
        <f>申込一覧表!BQ81</f>
        <v>0</v>
      </c>
      <c r="F77">
        <v>5</v>
      </c>
      <c r="G77" t="str">
        <f>申込一覧表!AX81</f>
        <v>999:99.99</v>
      </c>
    </row>
    <row r="78" spans="1:7">
      <c r="A78" t="str">
        <f>IF(申込一覧表!I82="","",申込一覧表!AF82)</f>
        <v/>
      </c>
      <c r="B78" t="str">
        <f>申込一覧表!AO82</f>
        <v/>
      </c>
      <c r="C78" t="str">
        <f>申込一覧表!AS82</f>
        <v/>
      </c>
      <c r="D78" t="str">
        <f>申込一覧表!AJ82</f>
        <v/>
      </c>
      <c r="E78">
        <f>申込一覧表!BQ82</f>
        <v>0</v>
      </c>
      <c r="F78">
        <v>5</v>
      </c>
      <c r="G78" t="str">
        <f>申込一覧表!AX82</f>
        <v>999:99.99</v>
      </c>
    </row>
    <row r="79" spans="1:7">
      <c r="A79" t="str">
        <f>IF(申込一覧表!I83="","",申込一覧表!AF83)</f>
        <v/>
      </c>
      <c r="B79" t="str">
        <f>申込一覧表!AO83</f>
        <v/>
      </c>
      <c r="C79" t="str">
        <f>申込一覧表!AS83</f>
        <v/>
      </c>
      <c r="D79" t="str">
        <f>申込一覧表!AJ83</f>
        <v/>
      </c>
      <c r="E79">
        <f>申込一覧表!BQ83</f>
        <v>0</v>
      </c>
      <c r="F79">
        <v>5</v>
      </c>
      <c r="G79" t="str">
        <f>申込一覧表!AX83</f>
        <v>999:99.99</v>
      </c>
    </row>
    <row r="80" spans="1:7">
      <c r="A80" t="str">
        <f>IF(申込一覧表!I84="","",申込一覧表!AF84)</f>
        <v/>
      </c>
      <c r="B80" t="str">
        <f>申込一覧表!AO84</f>
        <v/>
      </c>
      <c r="C80" t="str">
        <f>申込一覧表!AS84</f>
        <v/>
      </c>
      <c r="D80" t="str">
        <f>申込一覧表!AJ84</f>
        <v/>
      </c>
      <c r="E80">
        <f>申込一覧表!BQ84</f>
        <v>0</v>
      </c>
      <c r="F80">
        <v>5</v>
      </c>
      <c r="G80" t="str">
        <f>申込一覧表!AX84</f>
        <v>999:99.99</v>
      </c>
    </row>
    <row r="81" spans="1:7">
      <c r="A81" t="str">
        <f>IF(申込一覧表!I85="","",申込一覧表!AF85)</f>
        <v/>
      </c>
      <c r="B81" t="str">
        <f>申込一覧表!AO85</f>
        <v/>
      </c>
      <c r="C81" t="str">
        <f>申込一覧表!AS85</f>
        <v/>
      </c>
      <c r="D81" t="str">
        <f>申込一覧表!AJ85</f>
        <v/>
      </c>
      <c r="E81">
        <f>申込一覧表!BQ85</f>
        <v>0</v>
      </c>
      <c r="F81">
        <v>5</v>
      </c>
      <c r="G81" t="str">
        <f>申込一覧表!AX85</f>
        <v>999:99.99</v>
      </c>
    </row>
    <row r="82" spans="1:7">
      <c r="A82" t="str">
        <f>IF(申込一覧表!I86="","",申込一覧表!AF86)</f>
        <v/>
      </c>
      <c r="B82" t="str">
        <f>申込一覧表!AO86</f>
        <v/>
      </c>
      <c r="C82" t="str">
        <f>申込一覧表!AS86</f>
        <v/>
      </c>
      <c r="D82" t="str">
        <f>申込一覧表!AJ86</f>
        <v/>
      </c>
      <c r="E82">
        <f>申込一覧表!BQ86</f>
        <v>0</v>
      </c>
      <c r="F82">
        <v>5</v>
      </c>
      <c r="G82" t="str">
        <f>申込一覧表!AX86</f>
        <v>999:99.99</v>
      </c>
    </row>
    <row r="83" spans="1:7">
      <c r="A83" s="105" t="str">
        <f>IF(申込一覧表!I87="","",申込一覧表!AF87)</f>
        <v/>
      </c>
      <c r="B83" s="105" t="str">
        <f>申込一覧表!AO87</f>
        <v/>
      </c>
      <c r="C83" s="105" t="str">
        <f>申込一覧表!AS87</f>
        <v/>
      </c>
      <c r="D83" s="105" t="str">
        <f>申込一覧表!AJ87</f>
        <v/>
      </c>
      <c r="E83" s="105">
        <f>申込一覧表!BQ87</f>
        <v>0</v>
      </c>
      <c r="F83" s="105">
        <v>5</v>
      </c>
      <c r="G83" s="105" t="str">
        <f>申込一覧表!AX87</f>
        <v>999:99.99</v>
      </c>
    </row>
    <row r="84" spans="1:7">
      <c r="A84" t="str">
        <f>IF(申込一覧表!L6="","",申込一覧表!AF6)</f>
        <v/>
      </c>
      <c r="B84" s="26" t="str">
        <f>申込一覧表!AP6</f>
        <v/>
      </c>
      <c r="C84" s="26" t="str">
        <f>申込一覧表!AT6</f>
        <v/>
      </c>
      <c r="D84" s="26" t="str">
        <f>申込一覧表!AJ6</f>
        <v/>
      </c>
      <c r="E84">
        <f>申込一覧表!BR6</f>
        <v>0</v>
      </c>
      <c r="F84">
        <v>0</v>
      </c>
      <c r="G84" s="26" t="str">
        <f>申込一覧表!AY6</f>
        <v>999:99.99</v>
      </c>
    </row>
    <row r="85" spans="1:7">
      <c r="A85" t="str">
        <f>IF(申込一覧表!L7="","",申込一覧表!AF7)</f>
        <v/>
      </c>
      <c r="B85" t="str">
        <f>申込一覧表!AP7</f>
        <v/>
      </c>
      <c r="C85" t="str">
        <f>申込一覧表!AT7</f>
        <v/>
      </c>
      <c r="D85" t="str">
        <f>申込一覧表!AJ7</f>
        <v/>
      </c>
      <c r="E85">
        <f>申込一覧表!BR7</f>
        <v>0</v>
      </c>
      <c r="F85">
        <v>0</v>
      </c>
      <c r="G85" t="str">
        <f>申込一覧表!AY7</f>
        <v>999:99.99</v>
      </c>
    </row>
    <row r="86" spans="1:7">
      <c r="A86" t="str">
        <f>IF(申込一覧表!L8="","",申込一覧表!AF8)</f>
        <v/>
      </c>
      <c r="B86" t="str">
        <f>申込一覧表!AP8</f>
        <v/>
      </c>
      <c r="C86" t="str">
        <f>申込一覧表!AT8</f>
        <v/>
      </c>
      <c r="D86" t="str">
        <f>申込一覧表!AJ8</f>
        <v/>
      </c>
      <c r="E86">
        <f>申込一覧表!BR8</f>
        <v>0</v>
      </c>
      <c r="F86">
        <v>0</v>
      </c>
      <c r="G86" t="str">
        <f>申込一覧表!AY8</f>
        <v>999:99.99</v>
      </c>
    </row>
    <row r="87" spans="1:7">
      <c r="A87" t="str">
        <f>IF(申込一覧表!L9="","",申込一覧表!AF9)</f>
        <v/>
      </c>
      <c r="B87" t="str">
        <f>申込一覧表!AP9</f>
        <v/>
      </c>
      <c r="C87" t="str">
        <f>申込一覧表!AT9</f>
        <v/>
      </c>
      <c r="D87" t="str">
        <f>申込一覧表!AJ9</f>
        <v/>
      </c>
      <c r="E87">
        <f>申込一覧表!BR9</f>
        <v>0</v>
      </c>
      <c r="F87">
        <v>0</v>
      </c>
      <c r="G87" t="str">
        <f>申込一覧表!AY9</f>
        <v>999:99.99</v>
      </c>
    </row>
    <row r="88" spans="1:7">
      <c r="A88" t="str">
        <f>IF(申込一覧表!L10="","",申込一覧表!AF10)</f>
        <v/>
      </c>
      <c r="B88" t="str">
        <f>申込一覧表!AP10</f>
        <v/>
      </c>
      <c r="C88" t="str">
        <f>申込一覧表!AT10</f>
        <v/>
      </c>
      <c r="D88" t="str">
        <f>申込一覧表!AJ10</f>
        <v/>
      </c>
      <c r="E88">
        <f>申込一覧表!BR10</f>
        <v>0</v>
      </c>
      <c r="F88">
        <v>0</v>
      </c>
      <c r="G88" t="str">
        <f>申込一覧表!AY10</f>
        <v>999:99.99</v>
      </c>
    </row>
    <row r="89" spans="1:7">
      <c r="A89" t="str">
        <f>IF(申込一覧表!L11="","",申込一覧表!AF11)</f>
        <v/>
      </c>
      <c r="B89" t="str">
        <f>申込一覧表!AP11</f>
        <v/>
      </c>
      <c r="C89" t="str">
        <f>申込一覧表!AT11</f>
        <v/>
      </c>
      <c r="D89" t="str">
        <f>申込一覧表!AJ11</f>
        <v/>
      </c>
      <c r="E89">
        <f>申込一覧表!BR11</f>
        <v>0</v>
      </c>
      <c r="F89">
        <v>0</v>
      </c>
      <c r="G89" t="str">
        <f>申込一覧表!AY11</f>
        <v>999:99.99</v>
      </c>
    </row>
    <row r="90" spans="1:7">
      <c r="A90" t="str">
        <f>IF(申込一覧表!L12="","",申込一覧表!AF12)</f>
        <v/>
      </c>
      <c r="B90" t="str">
        <f>申込一覧表!AP12</f>
        <v/>
      </c>
      <c r="C90" t="str">
        <f>申込一覧表!AT12</f>
        <v/>
      </c>
      <c r="D90" t="str">
        <f>申込一覧表!AJ12</f>
        <v/>
      </c>
      <c r="E90">
        <f>申込一覧表!BR12</f>
        <v>0</v>
      </c>
      <c r="F90">
        <v>0</v>
      </c>
      <c r="G90" t="str">
        <f>申込一覧表!AY12</f>
        <v>999:99.99</v>
      </c>
    </row>
    <row r="91" spans="1:7">
      <c r="A91" t="str">
        <f>IF(申込一覧表!L13="","",申込一覧表!AF13)</f>
        <v/>
      </c>
      <c r="B91" t="str">
        <f>申込一覧表!AP13</f>
        <v/>
      </c>
      <c r="C91" t="str">
        <f>申込一覧表!AT13</f>
        <v/>
      </c>
      <c r="D91" t="str">
        <f>申込一覧表!AJ13</f>
        <v/>
      </c>
      <c r="E91">
        <f>申込一覧表!BR13</f>
        <v>0</v>
      </c>
      <c r="F91">
        <v>0</v>
      </c>
      <c r="G91" t="str">
        <f>申込一覧表!AY13</f>
        <v>999:99.99</v>
      </c>
    </row>
    <row r="92" spans="1:7">
      <c r="A92" t="str">
        <f>IF(申込一覧表!L14="","",申込一覧表!AF14)</f>
        <v/>
      </c>
      <c r="B92" t="str">
        <f>申込一覧表!AP14</f>
        <v/>
      </c>
      <c r="C92" t="str">
        <f>申込一覧表!AT14</f>
        <v/>
      </c>
      <c r="D92" t="str">
        <f>申込一覧表!AJ14</f>
        <v/>
      </c>
      <c r="E92">
        <f>申込一覧表!BR14</f>
        <v>0</v>
      </c>
      <c r="F92">
        <v>0</v>
      </c>
      <c r="G92" t="str">
        <f>申込一覧表!AY14</f>
        <v>999:99.99</v>
      </c>
    </row>
    <row r="93" spans="1:7">
      <c r="A93" t="str">
        <f>IF(申込一覧表!L15="","",申込一覧表!AF15)</f>
        <v/>
      </c>
      <c r="B93" t="str">
        <f>申込一覧表!AP15</f>
        <v/>
      </c>
      <c r="C93" t="str">
        <f>申込一覧表!AT15</f>
        <v/>
      </c>
      <c r="D93" t="str">
        <f>申込一覧表!AJ15</f>
        <v/>
      </c>
      <c r="E93">
        <f>申込一覧表!BR15</f>
        <v>0</v>
      </c>
      <c r="F93">
        <v>0</v>
      </c>
      <c r="G93" t="str">
        <f>申込一覧表!AY15</f>
        <v>999:99.99</v>
      </c>
    </row>
    <row r="94" spans="1:7">
      <c r="A94" t="str">
        <f>IF(申込一覧表!L16="","",申込一覧表!AF16)</f>
        <v/>
      </c>
      <c r="B94" t="str">
        <f>申込一覧表!AP16</f>
        <v/>
      </c>
      <c r="C94" t="str">
        <f>申込一覧表!AT16</f>
        <v/>
      </c>
      <c r="D94" t="str">
        <f>申込一覧表!AJ16</f>
        <v/>
      </c>
      <c r="E94">
        <f>申込一覧表!BR16</f>
        <v>0</v>
      </c>
      <c r="F94">
        <v>0</v>
      </c>
      <c r="G94" t="str">
        <f>申込一覧表!AY16</f>
        <v>999:99.99</v>
      </c>
    </row>
    <row r="95" spans="1:7">
      <c r="A95" t="str">
        <f>IF(申込一覧表!L17="","",申込一覧表!AF17)</f>
        <v/>
      </c>
      <c r="B95" t="str">
        <f>申込一覧表!AP17</f>
        <v/>
      </c>
      <c r="C95" t="str">
        <f>申込一覧表!AT17</f>
        <v/>
      </c>
      <c r="D95" t="str">
        <f>申込一覧表!AJ17</f>
        <v/>
      </c>
      <c r="E95">
        <f>申込一覧表!BR17</f>
        <v>0</v>
      </c>
      <c r="F95">
        <v>0</v>
      </c>
      <c r="G95" t="str">
        <f>申込一覧表!AY17</f>
        <v>999:99.99</v>
      </c>
    </row>
    <row r="96" spans="1:7">
      <c r="A96" t="str">
        <f>IF(申込一覧表!L18="","",申込一覧表!AF18)</f>
        <v/>
      </c>
      <c r="B96" t="str">
        <f>申込一覧表!AP18</f>
        <v/>
      </c>
      <c r="C96" t="str">
        <f>申込一覧表!AT18</f>
        <v/>
      </c>
      <c r="D96" t="str">
        <f>申込一覧表!AJ18</f>
        <v/>
      </c>
      <c r="E96">
        <f>申込一覧表!BR18</f>
        <v>0</v>
      </c>
      <c r="F96">
        <v>0</v>
      </c>
      <c r="G96" t="str">
        <f>申込一覧表!AY18</f>
        <v>999:99.99</v>
      </c>
    </row>
    <row r="97" spans="1:7">
      <c r="A97" t="str">
        <f>IF(申込一覧表!L19="","",申込一覧表!AF19)</f>
        <v/>
      </c>
      <c r="B97" t="str">
        <f>申込一覧表!AP19</f>
        <v/>
      </c>
      <c r="C97" t="str">
        <f>申込一覧表!AT19</f>
        <v/>
      </c>
      <c r="D97" t="str">
        <f>申込一覧表!AJ19</f>
        <v/>
      </c>
      <c r="E97">
        <f>申込一覧表!BR19</f>
        <v>0</v>
      </c>
      <c r="F97">
        <v>0</v>
      </c>
      <c r="G97" t="str">
        <f>申込一覧表!AY19</f>
        <v>999:99.99</v>
      </c>
    </row>
    <row r="98" spans="1:7">
      <c r="A98" t="str">
        <f>IF(申込一覧表!L20="","",申込一覧表!AF20)</f>
        <v/>
      </c>
      <c r="B98" t="str">
        <f>申込一覧表!AP20</f>
        <v/>
      </c>
      <c r="C98" t="str">
        <f>申込一覧表!AT20</f>
        <v/>
      </c>
      <c r="D98" t="str">
        <f>申込一覧表!AJ20</f>
        <v/>
      </c>
      <c r="E98">
        <f>申込一覧表!BR20</f>
        <v>0</v>
      </c>
      <c r="F98">
        <v>0</v>
      </c>
      <c r="G98" t="str">
        <f>申込一覧表!AY20</f>
        <v>999:99.99</v>
      </c>
    </row>
    <row r="99" spans="1:7">
      <c r="A99" t="str">
        <f>IF(申込一覧表!L21="","",申込一覧表!AF21)</f>
        <v/>
      </c>
      <c r="B99" t="str">
        <f>申込一覧表!AP21</f>
        <v/>
      </c>
      <c r="C99" t="str">
        <f>申込一覧表!AT21</f>
        <v/>
      </c>
      <c r="D99" t="str">
        <f>申込一覧表!AJ21</f>
        <v/>
      </c>
      <c r="E99">
        <f>申込一覧表!BR21</f>
        <v>0</v>
      </c>
      <c r="F99">
        <v>0</v>
      </c>
      <c r="G99" t="str">
        <f>申込一覧表!AY21</f>
        <v>999:99.99</v>
      </c>
    </row>
    <row r="100" spans="1:7">
      <c r="A100" t="str">
        <f>IF(申込一覧表!L22="","",申込一覧表!AF22)</f>
        <v/>
      </c>
      <c r="B100" t="str">
        <f>申込一覧表!AP22</f>
        <v/>
      </c>
      <c r="C100" t="str">
        <f>申込一覧表!AT22</f>
        <v/>
      </c>
      <c r="D100" t="str">
        <f>申込一覧表!AJ22</f>
        <v/>
      </c>
      <c r="E100">
        <f>申込一覧表!BR22</f>
        <v>0</v>
      </c>
      <c r="F100">
        <v>0</v>
      </c>
      <c r="G100" t="str">
        <f>申込一覧表!AY22</f>
        <v>999:99.99</v>
      </c>
    </row>
    <row r="101" spans="1:7">
      <c r="A101" t="str">
        <f>IF(申込一覧表!L23="","",申込一覧表!AF23)</f>
        <v/>
      </c>
      <c r="B101" t="str">
        <f>申込一覧表!AP23</f>
        <v/>
      </c>
      <c r="C101" t="str">
        <f>申込一覧表!AT23</f>
        <v/>
      </c>
      <c r="D101" t="str">
        <f>申込一覧表!AJ23</f>
        <v/>
      </c>
      <c r="E101">
        <f>申込一覧表!BR23</f>
        <v>0</v>
      </c>
      <c r="F101">
        <v>0</v>
      </c>
      <c r="G101" t="str">
        <f>申込一覧表!AY23</f>
        <v>999:99.99</v>
      </c>
    </row>
    <row r="102" spans="1:7">
      <c r="A102" t="str">
        <f>IF(申込一覧表!L24="","",申込一覧表!AF24)</f>
        <v/>
      </c>
      <c r="B102" t="str">
        <f>申込一覧表!AP24</f>
        <v/>
      </c>
      <c r="C102" t="str">
        <f>申込一覧表!AT24</f>
        <v/>
      </c>
      <c r="D102" t="str">
        <f>申込一覧表!AJ24</f>
        <v/>
      </c>
      <c r="E102">
        <f>申込一覧表!BR24</f>
        <v>0</v>
      </c>
      <c r="F102">
        <v>0</v>
      </c>
      <c r="G102" t="str">
        <f>申込一覧表!AY24</f>
        <v>999:99.99</v>
      </c>
    </row>
    <row r="103" spans="1:7">
      <c r="A103" t="str">
        <f>IF(申込一覧表!L25="","",申込一覧表!AF25)</f>
        <v/>
      </c>
      <c r="B103" t="str">
        <f>申込一覧表!AP25</f>
        <v/>
      </c>
      <c r="C103" t="str">
        <f>申込一覧表!AT25</f>
        <v/>
      </c>
      <c r="D103" t="str">
        <f>申込一覧表!AJ25</f>
        <v/>
      </c>
      <c r="E103">
        <f>申込一覧表!BR25</f>
        <v>0</v>
      </c>
      <c r="F103">
        <v>0</v>
      </c>
      <c r="G103" t="str">
        <f>申込一覧表!AY25</f>
        <v>999:99.99</v>
      </c>
    </row>
    <row r="104" spans="1:7">
      <c r="A104" t="str">
        <f>IF(申込一覧表!L26="","",申込一覧表!AF26)</f>
        <v/>
      </c>
      <c r="B104" t="str">
        <f>申込一覧表!AP26</f>
        <v/>
      </c>
      <c r="C104" t="str">
        <f>申込一覧表!AT26</f>
        <v/>
      </c>
      <c r="D104" t="str">
        <f>申込一覧表!AJ26</f>
        <v/>
      </c>
      <c r="E104">
        <f>申込一覧表!BR26</f>
        <v>0</v>
      </c>
      <c r="F104">
        <v>0</v>
      </c>
      <c r="G104" t="str">
        <f>申込一覧表!AY26</f>
        <v>999:99.99</v>
      </c>
    </row>
    <row r="105" spans="1:7">
      <c r="A105" t="str">
        <f>IF(申込一覧表!L27="","",申込一覧表!AF27)</f>
        <v/>
      </c>
      <c r="B105" t="str">
        <f>申込一覧表!AP27</f>
        <v/>
      </c>
      <c r="C105" t="str">
        <f>申込一覧表!AT27</f>
        <v/>
      </c>
      <c r="D105" t="str">
        <f>申込一覧表!AJ27</f>
        <v/>
      </c>
      <c r="E105">
        <f>申込一覧表!BR27</f>
        <v>0</v>
      </c>
      <c r="F105">
        <v>0</v>
      </c>
      <c r="G105" t="str">
        <f>申込一覧表!AY27</f>
        <v>999:99.99</v>
      </c>
    </row>
    <row r="106" spans="1:7">
      <c r="A106" t="str">
        <f>IF(申込一覧表!L28="","",申込一覧表!AF28)</f>
        <v/>
      </c>
      <c r="B106" t="str">
        <f>申込一覧表!AP28</f>
        <v/>
      </c>
      <c r="C106" t="str">
        <f>申込一覧表!AT28</f>
        <v/>
      </c>
      <c r="D106" t="str">
        <f>申込一覧表!AJ28</f>
        <v/>
      </c>
      <c r="E106">
        <f>申込一覧表!BR28</f>
        <v>0</v>
      </c>
      <c r="F106">
        <v>0</v>
      </c>
      <c r="G106" t="str">
        <f>申込一覧表!AY28</f>
        <v>999:99.99</v>
      </c>
    </row>
    <row r="107" spans="1:7">
      <c r="A107" t="str">
        <f>IF(申込一覧表!L29="","",申込一覧表!AF29)</f>
        <v/>
      </c>
      <c r="B107" t="str">
        <f>申込一覧表!AP29</f>
        <v/>
      </c>
      <c r="C107" t="str">
        <f>申込一覧表!AT29</f>
        <v/>
      </c>
      <c r="D107" t="str">
        <f>申込一覧表!AJ29</f>
        <v/>
      </c>
      <c r="E107">
        <f>申込一覧表!BR29</f>
        <v>0</v>
      </c>
      <c r="F107">
        <v>0</v>
      </c>
      <c r="G107" t="str">
        <f>申込一覧表!AY29</f>
        <v>999:99.99</v>
      </c>
    </row>
    <row r="108" spans="1:7">
      <c r="A108" t="str">
        <f>IF(申込一覧表!L30="","",申込一覧表!AF30)</f>
        <v/>
      </c>
      <c r="B108" t="str">
        <f>申込一覧表!AP30</f>
        <v/>
      </c>
      <c r="C108" t="str">
        <f>申込一覧表!AT30</f>
        <v/>
      </c>
      <c r="D108" t="str">
        <f>申込一覧表!AJ30</f>
        <v/>
      </c>
      <c r="E108">
        <f>申込一覧表!BR30</f>
        <v>0</v>
      </c>
      <c r="F108">
        <v>0</v>
      </c>
      <c r="G108" t="str">
        <f>申込一覧表!AY30</f>
        <v>999:99.99</v>
      </c>
    </row>
    <row r="109" spans="1:7">
      <c r="A109" t="str">
        <f>IF(申込一覧表!L31="","",申込一覧表!AF31)</f>
        <v/>
      </c>
      <c r="B109" t="str">
        <f>申込一覧表!AP31</f>
        <v/>
      </c>
      <c r="C109" t="str">
        <f>申込一覧表!AT31</f>
        <v/>
      </c>
      <c r="D109" t="str">
        <f>申込一覧表!AJ31</f>
        <v/>
      </c>
      <c r="E109">
        <f>申込一覧表!BR31</f>
        <v>0</v>
      </c>
      <c r="F109">
        <v>0</v>
      </c>
      <c r="G109" t="str">
        <f>申込一覧表!AY31</f>
        <v>999:99.99</v>
      </c>
    </row>
    <row r="110" spans="1:7">
      <c r="A110" t="str">
        <f>IF(申込一覧表!L32="","",申込一覧表!AF32)</f>
        <v/>
      </c>
      <c r="B110" t="str">
        <f>申込一覧表!AP32</f>
        <v/>
      </c>
      <c r="C110" t="str">
        <f>申込一覧表!AT32</f>
        <v/>
      </c>
      <c r="D110" t="str">
        <f>申込一覧表!AJ32</f>
        <v/>
      </c>
      <c r="E110">
        <f>申込一覧表!BR32</f>
        <v>0</v>
      </c>
      <c r="F110">
        <v>0</v>
      </c>
      <c r="G110" t="str">
        <f>申込一覧表!AY32</f>
        <v>999:99.99</v>
      </c>
    </row>
    <row r="111" spans="1:7">
      <c r="A111" t="str">
        <f>IF(申込一覧表!L33="","",申込一覧表!AF33)</f>
        <v/>
      </c>
      <c r="B111" t="str">
        <f>申込一覧表!AP33</f>
        <v/>
      </c>
      <c r="C111" t="str">
        <f>申込一覧表!AT33</f>
        <v/>
      </c>
      <c r="D111" t="str">
        <f>申込一覧表!AJ33</f>
        <v/>
      </c>
      <c r="E111">
        <f>申込一覧表!BR33</f>
        <v>0</v>
      </c>
      <c r="F111">
        <v>0</v>
      </c>
      <c r="G111" t="str">
        <f>申込一覧表!AY33</f>
        <v>999:99.99</v>
      </c>
    </row>
    <row r="112" spans="1:7">
      <c r="A112" t="str">
        <f>IF(申込一覧表!L34="","",申込一覧表!AF34)</f>
        <v/>
      </c>
      <c r="B112" t="str">
        <f>申込一覧表!AP34</f>
        <v/>
      </c>
      <c r="C112" t="str">
        <f>申込一覧表!AT34</f>
        <v/>
      </c>
      <c r="D112" t="str">
        <f>申込一覧表!AJ34</f>
        <v/>
      </c>
      <c r="E112">
        <f>申込一覧表!BR34</f>
        <v>0</v>
      </c>
      <c r="F112">
        <v>0</v>
      </c>
      <c r="G112" t="str">
        <f>申込一覧表!AY34</f>
        <v>999:99.99</v>
      </c>
    </row>
    <row r="113" spans="1:7">
      <c r="A113" t="str">
        <f>IF(申込一覧表!L35="","",申込一覧表!AF35)</f>
        <v/>
      </c>
      <c r="B113" t="str">
        <f>申込一覧表!AP35</f>
        <v/>
      </c>
      <c r="C113" t="str">
        <f>申込一覧表!AT35</f>
        <v/>
      </c>
      <c r="D113" t="str">
        <f>申込一覧表!AJ35</f>
        <v/>
      </c>
      <c r="E113">
        <f>申込一覧表!BR35</f>
        <v>0</v>
      </c>
      <c r="F113">
        <v>0</v>
      </c>
      <c r="G113" t="str">
        <f>申込一覧表!AY35</f>
        <v>999:99.99</v>
      </c>
    </row>
    <row r="114" spans="1:7">
      <c r="A114" t="str">
        <f>IF(申込一覧表!L36="","",申込一覧表!AF36)</f>
        <v/>
      </c>
      <c r="B114" t="str">
        <f>申込一覧表!AP36</f>
        <v/>
      </c>
      <c r="C114" t="str">
        <f>申込一覧表!AT36</f>
        <v/>
      </c>
      <c r="D114" t="str">
        <f>申込一覧表!AJ36</f>
        <v/>
      </c>
      <c r="E114">
        <f>申込一覧表!BR36</f>
        <v>0</v>
      </c>
      <c r="F114">
        <v>0</v>
      </c>
      <c r="G114" t="str">
        <f>申込一覧表!AY36</f>
        <v>999:99.99</v>
      </c>
    </row>
    <row r="115" spans="1:7">
      <c r="A115" t="str">
        <f>IF(申込一覧表!L37="","",申込一覧表!AF37)</f>
        <v/>
      </c>
      <c r="B115" t="str">
        <f>申込一覧表!AP37</f>
        <v/>
      </c>
      <c r="C115" t="str">
        <f>申込一覧表!AT37</f>
        <v/>
      </c>
      <c r="D115" t="str">
        <f>申込一覧表!AJ37</f>
        <v/>
      </c>
      <c r="E115">
        <f>申込一覧表!BR37</f>
        <v>0</v>
      </c>
      <c r="F115">
        <v>0</v>
      </c>
      <c r="G115" t="str">
        <f>申込一覧表!AY37</f>
        <v>999:99.99</v>
      </c>
    </row>
    <row r="116" spans="1:7">
      <c r="A116" t="str">
        <f>IF(申込一覧表!L38="","",申込一覧表!AF38)</f>
        <v/>
      </c>
      <c r="B116" t="str">
        <f>申込一覧表!AP38</f>
        <v/>
      </c>
      <c r="C116" t="str">
        <f>申込一覧表!AT38</f>
        <v/>
      </c>
      <c r="D116" t="str">
        <f>申込一覧表!AJ38</f>
        <v/>
      </c>
      <c r="E116">
        <f>申込一覧表!BR38</f>
        <v>0</v>
      </c>
      <c r="F116">
        <v>0</v>
      </c>
      <c r="G116" t="str">
        <f>申込一覧表!AY38</f>
        <v>999:99.99</v>
      </c>
    </row>
    <row r="117" spans="1:7">
      <c r="A117" t="str">
        <f>IF(申込一覧表!L39="","",申込一覧表!AF39)</f>
        <v/>
      </c>
      <c r="B117" t="str">
        <f>申込一覧表!AP39</f>
        <v/>
      </c>
      <c r="C117" t="str">
        <f>申込一覧表!AT39</f>
        <v/>
      </c>
      <c r="D117" t="str">
        <f>申込一覧表!AJ39</f>
        <v/>
      </c>
      <c r="E117">
        <f>申込一覧表!BR39</f>
        <v>0</v>
      </c>
      <c r="F117">
        <v>0</v>
      </c>
      <c r="G117" t="str">
        <f>申込一覧表!AY39</f>
        <v>999:99.99</v>
      </c>
    </row>
    <row r="118" spans="1:7">
      <c r="A118" t="str">
        <f>IF(申込一覧表!L40="","",申込一覧表!AF40)</f>
        <v/>
      </c>
      <c r="B118" t="str">
        <f>申込一覧表!AP40</f>
        <v/>
      </c>
      <c r="C118" t="str">
        <f>申込一覧表!AT40</f>
        <v/>
      </c>
      <c r="D118" t="str">
        <f>申込一覧表!AJ40</f>
        <v/>
      </c>
      <c r="E118">
        <f>申込一覧表!BR40</f>
        <v>0</v>
      </c>
      <c r="F118">
        <v>0</v>
      </c>
      <c r="G118" t="str">
        <f>申込一覧表!AY40</f>
        <v>999:99.99</v>
      </c>
    </row>
    <row r="119" spans="1:7">
      <c r="A119" t="str">
        <f>IF(申込一覧表!L41="","",申込一覧表!AF41)</f>
        <v/>
      </c>
      <c r="B119" t="str">
        <f>申込一覧表!AP41</f>
        <v/>
      </c>
      <c r="C119" t="str">
        <f>申込一覧表!AT41</f>
        <v/>
      </c>
      <c r="D119" t="str">
        <f>申込一覧表!AJ41</f>
        <v/>
      </c>
      <c r="E119">
        <f>申込一覧表!BR41</f>
        <v>0</v>
      </c>
      <c r="F119">
        <v>0</v>
      </c>
      <c r="G119" t="str">
        <f>申込一覧表!AY41</f>
        <v>999:99.99</v>
      </c>
    </row>
    <row r="120" spans="1:7">
      <c r="A120" t="str">
        <f>IF(申込一覧表!L42="","",申込一覧表!AF42)</f>
        <v/>
      </c>
      <c r="B120" t="str">
        <f>申込一覧表!AP42</f>
        <v/>
      </c>
      <c r="C120" t="str">
        <f>申込一覧表!AT42</f>
        <v/>
      </c>
      <c r="D120" t="str">
        <f>申込一覧表!AJ42</f>
        <v/>
      </c>
      <c r="E120">
        <f>申込一覧表!BR42</f>
        <v>0</v>
      </c>
      <c r="F120">
        <v>0</v>
      </c>
      <c r="G120" t="str">
        <f>申込一覧表!AY42</f>
        <v>999:99.99</v>
      </c>
    </row>
    <row r="121" spans="1:7">
      <c r="A121" t="str">
        <f>IF(申込一覧表!L43="","",申込一覧表!AF43)</f>
        <v/>
      </c>
      <c r="B121" t="str">
        <f>申込一覧表!AP43</f>
        <v/>
      </c>
      <c r="C121" t="str">
        <f>申込一覧表!AT43</f>
        <v/>
      </c>
      <c r="D121" t="str">
        <f>申込一覧表!AJ43</f>
        <v/>
      </c>
      <c r="E121">
        <f>申込一覧表!BR43</f>
        <v>0</v>
      </c>
      <c r="F121">
        <v>0</v>
      </c>
      <c r="G121" t="str">
        <f>申込一覧表!AY43</f>
        <v>999:99.99</v>
      </c>
    </row>
    <row r="122" spans="1:7">
      <c r="A122" t="str">
        <f>IF(申込一覧表!L44="","",申込一覧表!AF44)</f>
        <v/>
      </c>
      <c r="B122" t="str">
        <f>申込一覧表!AP44</f>
        <v/>
      </c>
      <c r="C122" t="str">
        <f>申込一覧表!AT44</f>
        <v/>
      </c>
      <c r="D122" t="str">
        <f>申込一覧表!AJ44</f>
        <v/>
      </c>
      <c r="E122">
        <f>申込一覧表!BR44</f>
        <v>0</v>
      </c>
      <c r="F122">
        <v>0</v>
      </c>
      <c r="G122" t="str">
        <f>申込一覧表!AY44</f>
        <v>999:99.99</v>
      </c>
    </row>
    <row r="123" spans="1:7">
      <c r="A123" s="105" t="str">
        <f>IF(申込一覧表!L45="","",申込一覧表!AF45)</f>
        <v/>
      </c>
      <c r="B123" s="105" t="str">
        <f>申込一覧表!AP45</f>
        <v/>
      </c>
      <c r="C123" s="105" t="str">
        <f>申込一覧表!AT45</f>
        <v/>
      </c>
      <c r="D123" s="105" t="str">
        <f>申込一覧表!AJ45</f>
        <v/>
      </c>
      <c r="E123" s="105">
        <f>申込一覧表!BR45</f>
        <v>0</v>
      </c>
      <c r="F123" s="105">
        <v>0</v>
      </c>
      <c r="G123" s="105" t="str">
        <f>申込一覧表!AY45</f>
        <v>999:99.99</v>
      </c>
    </row>
    <row r="125" spans="1:7">
      <c r="A125" s="105"/>
      <c r="B125" s="105"/>
      <c r="C125" s="105"/>
      <c r="D125" s="105"/>
      <c r="E125" s="105"/>
      <c r="F125" s="105"/>
      <c r="G125" s="105"/>
    </row>
    <row r="126" spans="1:7">
      <c r="A126" t="str">
        <f>IF(申込一覧表!L48="","",申込一覧表!AF48)</f>
        <v/>
      </c>
      <c r="B126" t="str">
        <f>申込一覧表!AP48</f>
        <v/>
      </c>
      <c r="C126" t="str">
        <f>申込一覧表!AT48</f>
        <v/>
      </c>
      <c r="D126" t="str">
        <f>申込一覧表!AJ48</f>
        <v/>
      </c>
      <c r="E126">
        <f>申込一覧表!BR48</f>
        <v>0</v>
      </c>
      <c r="F126">
        <v>5</v>
      </c>
      <c r="G126" t="str">
        <f>申込一覧表!AY48</f>
        <v>999:99.99</v>
      </c>
    </row>
    <row r="127" spans="1:7">
      <c r="A127" t="str">
        <f>IF(申込一覧表!L49="","",申込一覧表!AF49)</f>
        <v/>
      </c>
      <c r="B127" t="str">
        <f>申込一覧表!AP49</f>
        <v/>
      </c>
      <c r="C127" t="str">
        <f>申込一覧表!AT49</f>
        <v/>
      </c>
      <c r="D127" t="str">
        <f>申込一覧表!AJ49</f>
        <v/>
      </c>
      <c r="E127">
        <f>申込一覧表!BR49</f>
        <v>0</v>
      </c>
      <c r="F127">
        <v>5</v>
      </c>
      <c r="G127" t="str">
        <f>申込一覧表!AY49</f>
        <v>999:99.99</v>
      </c>
    </row>
    <row r="128" spans="1:7">
      <c r="A128" t="str">
        <f>IF(申込一覧表!L50="","",申込一覧表!AF50)</f>
        <v/>
      </c>
      <c r="B128" t="str">
        <f>申込一覧表!AP50</f>
        <v/>
      </c>
      <c r="C128" t="str">
        <f>申込一覧表!AT50</f>
        <v/>
      </c>
      <c r="D128" t="str">
        <f>申込一覧表!AJ50</f>
        <v/>
      </c>
      <c r="E128">
        <f>申込一覧表!BR50</f>
        <v>0</v>
      </c>
      <c r="F128">
        <v>5</v>
      </c>
      <c r="G128" t="str">
        <f>申込一覧表!AY50</f>
        <v>999:99.99</v>
      </c>
    </row>
    <row r="129" spans="1:7">
      <c r="A129" t="str">
        <f>IF(申込一覧表!L51="","",申込一覧表!AF51)</f>
        <v/>
      </c>
      <c r="B129" t="str">
        <f>申込一覧表!AP51</f>
        <v/>
      </c>
      <c r="C129" t="str">
        <f>申込一覧表!AT51</f>
        <v/>
      </c>
      <c r="D129" t="str">
        <f>申込一覧表!AJ51</f>
        <v/>
      </c>
      <c r="E129">
        <f>申込一覧表!BR51</f>
        <v>0</v>
      </c>
      <c r="F129">
        <v>5</v>
      </c>
      <c r="G129" t="str">
        <f>申込一覧表!AY51</f>
        <v>999:99.99</v>
      </c>
    </row>
    <row r="130" spans="1:7">
      <c r="A130" t="str">
        <f>IF(申込一覧表!L52="","",申込一覧表!AF52)</f>
        <v/>
      </c>
      <c r="B130" t="str">
        <f>申込一覧表!AP52</f>
        <v/>
      </c>
      <c r="C130" t="str">
        <f>申込一覧表!AT52</f>
        <v/>
      </c>
      <c r="D130" t="str">
        <f>申込一覧表!AJ52</f>
        <v/>
      </c>
      <c r="E130">
        <f>申込一覧表!BR52</f>
        <v>0</v>
      </c>
      <c r="F130">
        <v>5</v>
      </c>
      <c r="G130" t="str">
        <f>申込一覧表!AY52</f>
        <v>999:99.99</v>
      </c>
    </row>
    <row r="131" spans="1:7">
      <c r="A131" t="str">
        <f>IF(申込一覧表!L53="","",申込一覧表!AF53)</f>
        <v/>
      </c>
      <c r="B131" t="str">
        <f>申込一覧表!AP53</f>
        <v/>
      </c>
      <c r="C131" t="str">
        <f>申込一覧表!AT53</f>
        <v/>
      </c>
      <c r="D131" t="str">
        <f>申込一覧表!AJ53</f>
        <v/>
      </c>
      <c r="E131">
        <f>申込一覧表!BR53</f>
        <v>0</v>
      </c>
      <c r="F131">
        <v>5</v>
      </c>
      <c r="G131" t="str">
        <f>申込一覧表!AY53</f>
        <v>999:99.99</v>
      </c>
    </row>
    <row r="132" spans="1:7">
      <c r="A132" t="str">
        <f>IF(申込一覧表!L54="","",申込一覧表!AF54)</f>
        <v/>
      </c>
      <c r="B132" t="str">
        <f>申込一覧表!AP54</f>
        <v/>
      </c>
      <c r="C132" t="str">
        <f>申込一覧表!AT54</f>
        <v/>
      </c>
      <c r="D132" t="str">
        <f>申込一覧表!AJ54</f>
        <v/>
      </c>
      <c r="E132">
        <f>申込一覧表!BR54</f>
        <v>0</v>
      </c>
      <c r="F132">
        <v>5</v>
      </c>
      <c r="G132" t="str">
        <f>申込一覧表!AY54</f>
        <v>999:99.99</v>
      </c>
    </row>
    <row r="133" spans="1:7">
      <c r="A133" t="str">
        <f>IF(申込一覧表!L55="","",申込一覧表!AF55)</f>
        <v/>
      </c>
      <c r="B133" t="str">
        <f>申込一覧表!AP55</f>
        <v/>
      </c>
      <c r="C133" t="str">
        <f>申込一覧表!AT55</f>
        <v/>
      </c>
      <c r="D133" t="str">
        <f>申込一覧表!AJ55</f>
        <v/>
      </c>
      <c r="E133">
        <f>申込一覧表!BR55</f>
        <v>0</v>
      </c>
      <c r="F133">
        <v>5</v>
      </c>
      <c r="G133" t="str">
        <f>申込一覧表!AY55</f>
        <v>999:99.99</v>
      </c>
    </row>
    <row r="134" spans="1:7">
      <c r="A134" t="str">
        <f>IF(申込一覧表!L56="","",申込一覧表!AF56)</f>
        <v/>
      </c>
      <c r="B134" t="str">
        <f>申込一覧表!AP56</f>
        <v/>
      </c>
      <c r="C134" t="str">
        <f>申込一覧表!AT56</f>
        <v/>
      </c>
      <c r="D134" t="str">
        <f>申込一覧表!AJ56</f>
        <v/>
      </c>
      <c r="E134">
        <f>申込一覧表!BR56</f>
        <v>0</v>
      </c>
      <c r="F134">
        <v>5</v>
      </c>
      <c r="G134" t="str">
        <f>申込一覧表!AY56</f>
        <v>999:99.99</v>
      </c>
    </row>
    <row r="135" spans="1:7">
      <c r="A135" t="str">
        <f>IF(申込一覧表!L57="","",申込一覧表!AF57)</f>
        <v/>
      </c>
      <c r="B135" t="str">
        <f>申込一覧表!AP57</f>
        <v/>
      </c>
      <c r="C135" t="str">
        <f>申込一覧表!AT57</f>
        <v/>
      </c>
      <c r="D135" t="str">
        <f>申込一覧表!AJ57</f>
        <v/>
      </c>
      <c r="E135">
        <f>申込一覧表!BR57</f>
        <v>0</v>
      </c>
      <c r="F135">
        <v>5</v>
      </c>
      <c r="G135" t="str">
        <f>申込一覧表!AY57</f>
        <v>999:99.99</v>
      </c>
    </row>
    <row r="136" spans="1:7">
      <c r="A136" t="str">
        <f>IF(申込一覧表!L58="","",申込一覧表!AF58)</f>
        <v/>
      </c>
      <c r="B136" t="str">
        <f>申込一覧表!AP58</f>
        <v/>
      </c>
      <c r="C136" t="str">
        <f>申込一覧表!AT58</f>
        <v/>
      </c>
      <c r="D136" t="str">
        <f>申込一覧表!AJ58</f>
        <v/>
      </c>
      <c r="E136">
        <f>申込一覧表!BR58</f>
        <v>0</v>
      </c>
      <c r="F136">
        <v>5</v>
      </c>
      <c r="G136" t="str">
        <f>申込一覧表!AY58</f>
        <v>999:99.99</v>
      </c>
    </row>
    <row r="137" spans="1:7">
      <c r="A137" t="str">
        <f>IF(申込一覧表!L59="","",申込一覧表!AF59)</f>
        <v/>
      </c>
      <c r="B137" t="str">
        <f>申込一覧表!AP59</f>
        <v/>
      </c>
      <c r="C137" t="str">
        <f>申込一覧表!AT59</f>
        <v/>
      </c>
      <c r="D137" t="str">
        <f>申込一覧表!AJ59</f>
        <v/>
      </c>
      <c r="E137">
        <f>申込一覧表!BR59</f>
        <v>0</v>
      </c>
      <c r="F137">
        <v>5</v>
      </c>
      <c r="G137" t="str">
        <f>申込一覧表!AY59</f>
        <v>999:99.99</v>
      </c>
    </row>
    <row r="138" spans="1:7">
      <c r="A138" t="str">
        <f>IF(申込一覧表!L60="","",申込一覧表!AF60)</f>
        <v/>
      </c>
      <c r="B138" t="str">
        <f>申込一覧表!AP60</f>
        <v/>
      </c>
      <c r="C138" t="str">
        <f>申込一覧表!AT60</f>
        <v/>
      </c>
      <c r="D138" t="str">
        <f>申込一覧表!AJ60</f>
        <v/>
      </c>
      <c r="E138">
        <f>申込一覧表!BR60</f>
        <v>0</v>
      </c>
      <c r="F138">
        <v>5</v>
      </c>
      <c r="G138" t="str">
        <f>申込一覧表!AY60</f>
        <v>999:99.99</v>
      </c>
    </row>
    <row r="139" spans="1:7">
      <c r="A139" t="str">
        <f>IF(申込一覧表!L61="","",申込一覧表!AF61)</f>
        <v/>
      </c>
      <c r="B139" t="str">
        <f>申込一覧表!AP61</f>
        <v/>
      </c>
      <c r="C139" t="str">
        <f>申込一覧表!AT61</f>
        <v/>
      </c>
      <c r="D139" t="str">
        <f>申込一覧表!AJ61</f>
        <v/>
      </c>
      <c r="E139">
        <f>申込一覧表!BR61</f>
        <v>0</v>
      </c>
      <c r="F139">
        <v>5</v>
      </c>
      <c r="G139" t="str">
        <f>申込一覧表!AY61</f>
        <v>999:99.99</v>
      </c>
    </row>
    <row r="140" spans="1:7">
      <c r="A140" t="str">
        <f>IF(申込一覧表!L62="","",申込一覧表!AF62)</f>
        <v/>
      </c>
      <c r="B140" t="str">
        <f>申込一覧表!AP62</f>
        <v/>
      </c>
      <c r="C140" t="str">
        <f>申込一覧表!AT62</f>
        <v/>
      </c>
      <c r="D140" t="str">
        <f>申込一覧表!AJ62</f>
        <v/>
      </c>
      <c r="E140">
        <f>申込一覧表!BR62</f>
        <v>0</v>
      </c>
      <c r="F140">
        <v>5</v>
      </c>
      <c r="G140" t="str">
        <f>申込一覧表!AY62</f>
        <v>999:99.99</v>
      </c>
    </row>
    <row r="141" spans="1:7">
      <c r="A141" t="str">
        <f>IF(申込一覧表!L63="","",申込一覧表!AF63)</f>
        <v/>
      </c>
      <c r="B141" t="str">
        <f>申込一覧表!AP63</f>
        <v/>
      </c>
      <c r="C141" t="str">
        <f>申込一覧表!AT63</f>
        <v/>
      </c>
      <c r="D141" t="str">
        <f>申込一覧表!AJ63</f>
        <v/>
      </c>
      <c r="E141">
        <f>申込一覧表!BR63</f>
        <v>0</v>
      </c>
      <c r="F141">
        <v>5</v>
      </c>
      <c r="G141" t="str">
        <f>申込一覧表!AY63</f>
        <v>999:99.99</v>
      </c>
    </row>
    <row r="142" spans="1:7">
      <c r="A142" t="str">
        <f>IF(申込一覧表!L64="","",申込一覧表!AF64)</f>
        <v/>
      </c>
      <c r="B142" t="str">
        <f>申込一覧表!AP64</f>
        <v/>
      </c>
      <c r="C142" t="str">
        <f>申込一覧表!AT64</f>
        <v/>
      </c>
      <c r="D142" t="str">
        <f>申込一覧表!AJ64</f>
        <v/>
      </c>
      <c r="E142">
        <f>申込一覧表!BR64</f>
        <v>0</v>
      </c>
      <c r="F142">
        <v>5</v>
      </c>
      <c r="G142" t="str">
        <f>申込一覧表!AY64</f>
        <v>999:99.99</v>
      </c>
    </row>
    <row r="143" spans="1:7">
      <c r="A143" t="str">
        <f>IF(申込一覧表!L65="","",申込一覧表!AF65)</f>
        <v/>
      </c>
      <c r="B143" t="str">
        <f>申込一覧表!AP65</f>
        <v/>
      </c>
      <c r="C143" t="str">
        <f>申込一覧表!AT65</f>
        <v/>
      </c>
      <c r="D143" t="str">
        <f>申込一覧表!AJ65</f>
        <v/>
      </c>
      <c r="E143">
        <f>申込一覧表!BR65</f>
        <v>0</v>
      </c>
      <c r="F143">
        <v>5</v>
      </c>
      <c r="G143" t="str">
        <f>申込一覧表!AY65</f>
        <v>999:99.99</v>
      </c>
    </row>
    <row r="144" spans="1:7">
      <c r="A144" t="str">
        <f>IF(申込一覧表!L66="","",申込一覧表!AF66)</f>
        <v/>
      </c>
      <c r="B144" t="str">
        <f>申込一覧表!AP66</f>
        <v/>
      </c>
      <c r="C144" t="str">
        <f>申込一覧表!AT66</f>
        <v/>
      </c>
      <c r="D144" t="str">
        <f>申込一覧表!AJ66</f>
        <v/>
      </c>
      <c r="E144">
        <f>申込一覧表!BR66</f>
        <v>0</v>
      </c>
      <c r="F144">
        <v>5</v>
      </c>
      <c r="G144" t="str">
        <f>申込一覧表!AY66</f>
        <v>999:99.99</v>
      </c>
    </row>
    <row r="145" spans="1:7">
      <c r="A145" t="str">
        <f>IF(申込一覧表!L67="","",申込一覧表!AF67)</f>
        <v/>
      </c>
      <c r="B145" t="str">
        <f>申込一覧表!AP67</f>
        <v/>
      </c>
      <c r="C145" t="str">
        <f>申込一覧表!AT67</f>
        <v/>
      </c>
      <c r="D145" t="str">
        <f>申込一覧表!AJ67</f>
        <v/>
      </c>
      <c r="E145">
        <f>申込一覧表!BR67</f>
        <v>0</v>
      </c>
      <c r="F145">
        <v>5</v>
      </c>
      <c r="G145" t="str">
        <f>申込一覧表!AY67</f>
        <v>999:99.99</v>
      </c>
    </row>
    <row r="146" spans="1:7">
      <c r="A146" t="str">
        <f>IF(申込一覧表!L68="","",申込一覧表!AF68)</f>
        <v/>
      </c>
      <c r="B146" t="str">
        <f>申込一覧表!AP68</f>
        <v/>
      </c>
      <c r="C146" t="str">
        <f>申込一覧表!AT68</f>
        <v/>
      </c>
      <c r="D146" t="str">
        <f>申込一覧表!AJ68</f>
        <v/>
      </c>
      <c r="E146">
        <f>申込一覧表!BR68</f>
        <v>0</v>
      </c>
      <c r="F146">
        <v>5</v>
      </c>
      <c r="G146" t="str">
        <f>申込一覧表!AY68</f>
        <v>999:99.99</v>
      </c>
    </row>
    <row r="147" spans="1:7">
      <c r="A147" t="str">
        <f>IF(申込一覧表!L69="","",申込一覧表!AF69)</f>
        <v/>
      </c>
      <c r="B147" t="str">
        <f>申込一覧表!AP69</f>
        <v/>
      </c>
      <c r="C147" t="str">
        <f>申込一覧表!AT69</f>
        <v/>
      </c>
      <c r="D147" t="str">
        <f>申込一覧表!AJ69</f>
        <v/>
      </c>
      <c r="E147">
        <f>申込一覧表!BR69</f>
        <v>0</v>
      </c>
      <c r="F147">
        <v>5</v>
      </c>
      <c r="G147" t="str">
        <f>申込一覧表!AY69</f>
        <v>999:99.99</v>
      </c>
    </row>
    <row r="148" spans="1:7">
      <c r="A148" t="str">
        <f>IF(申込一覧表!L70="","",申込一覧表!AF70)</f>
        <v/>
      </c>
      <c r="B148" t="str">
        <f>申込一覧表!AP70</f>
        <v/>
      </c>
      <c r="C148" t="str">
        <f>申込一覧表!AT70</f>
        <v/>
      </c>
      <c r="D148" t="str">
        <f>申込一覧表!AJ70</f>
        <v/>
      </c>
      <c r="E148">
        <f>申込一覧表!BR70</f>
        <v>0</v>
      </c>
      <c r="F148">
        <v>5</v>
      </c>
      <c r="G148" t="str">
        <f>申込一覧表!AY70</f>
        <v>999:99.99</v>
      </c>
    </row>
    <row r="149" spans="1:7">
      <c r="A149" t="str">
        <f>IF(申込一覧表!L71="","",申込一覧表!AF71)</f>
        <v/>
      </c>
      <c r="B149" t="str">
        <f>申込一覧表!AP71</f>
        <v/>
      </c>
      <c r="C149" t="str">
        <f>申込一覧表!AT71</f>
        <v/>
      </c>
      <c r="D149" t="str">
        <f>申込一覧表!AJ71</f>
        <v/>
      </c>
      <c r="E149">
        <f>申込一覧表!BR71</f>
        <v>0</v>
      </c>
      <c r="F149">
        <v>5</v>
      </c>
      <c r="G149" t="str">
        <f>申込一覧表!AY71</f>
        <v>999:99.99</v>
      </c>
    </row>
    <row r="150" spans="1:7">
      <c r="A150" t="str">
        <f>IF(申込一覧表!L72="","",申込一覧表!AF72)</f>
        <v/>
      </c>
      <c r="B150" t="str">
        <f>申込一覧表!AP72</f>
        <v/>
      </c>
      <c r="C150" t="str">
        <f>申込一覧表!AT72</f>
        <v/>
      </c>
      <c r="D150" t="str">
        <f>申込一覧表!AJ72</f>
        <v/>
      </c>
      <c r="E150">
        <f>申込一覧表!BR72</f>
        <v>0</v>
      </c>
      <c r="F150">
        <v>5</v>
      </c>
      <c r="G150" t="str">
        <f>申込一覧表!AY72</f>
        <v>999:99.99</v>
      </c>
    </row>
    <row r="151" spans="1:7">
      <c r="A151" t="str">
        <f>IF(申込一覧表!L73="","",申込一覧表!AF73)</f>
        <v/>
      </c>
      <c r="B151" t="str">
        <f>申込一覧表!AP73</f>
        <v/>
      </c>
      <c r="C151" t="str">
        <f>申込一覧表!AT73</f>
        <v/>
      </c>
      <c r="D151" t="str">
        <f>申込一覧表!AJ73</f>
        <v/>
      </c>
      <c r="E151">
        <f>申込一覧表!BR73</f>
        <v>0</v>
      </c>
      <c r="F151">
        <v>5</v>
      </c>
      <c r="G151" t="str">
        <f>申込一覧表!AY73</f>
        <v>999:99.99</v>
      </c>
    </row>
    <row r="152" spans="1:7">
      <c r="A152" t="str">
        <f>IF(申込一覧表!L74="","",申込一覧表!AF74)</f>
        <v/>
      </c>
      <c r="B152" t="str">
        <f>申込一覧表!AP74</f>
        <v/>
      </c>
      <c r="C152" t="str">
        <f>申込一覧表!AT74</f>
        <v/>
      </c>
      <c r="D152" t="str">
        <f>申込一覧表!AJ74</f>
        <v/>
      </c>
      <c r="E152">
        <f>申込一覧表!BR74</f>
        <v>0</v>
      </c>
      <c r="F152">
        <v>5</v>
      </c>
      <c r="G152" t="str">
        <f>申込一覧表!AY74</f>
        <v>999:99.99</v>
      </c>
    </row>
    <row r="153" spans="1:7">
      <c r="A153" t="str">
        <f>IF(申込一覧表!L75="","",申込一覧表!AF75)</f>
        <v/>
      </c>
      <c r="B153" t="str">
        <f>申込一覧表!AP75</f>
        <v/>
      </c>
      <c r="C153" t="str">
        <f>申込一覧表!AT75</f>
        <v/>
      </c>
      <c r="D153" t="str">
        <f>申込一覧表!AJ75</f>
        <v/>
      </c>
      <c r="E153">
        <f>申込一覧表!BR75</f>
        <v>0</v>
      </c>
      <c r="F153">
        <v>5</v>
      </c>
      <c r="G153" t="str">
        <f>申込一覧表!AY75</f>
        <v>999:99.99</v>
      </c>
    </row>
    <row r="154" spans="1:7">
      <c r="A154" t="str">
        <f>IF(申込一覧表!L76="","",申込一覧表!AF76)</f>
        <v/>
      </c>
      <c r="B154" t="str">
        <f>申込一覧表!AP76</f>
        <v/>
      </c>
      <c r="C154" t="str">
        <f>申込一覧表!AT76</f>
        <v/>
      </c>
      <c r="D154" t="str">
        <f>申込一覧表!AJ76</f>
        <v/>
      </c>
      <c r="E154">
        <f>申込一覧表!BR76</f>
        <v>0</v>
      </c>
      <c r="F154">
        <v>5</v>
      </c>
      <c r="G154" t="str">
        <f>申込一覧表!AY76</f>
        <v>999:99.99</v>
      </c>
    </row>
    <row r="155" spans="1:7">
      <c r="A155" t="str">
        <f>IF(申込一覧表!L77="","",申込一覧表!AF77)</f>
        <v/>
      </c>
      <c r="B155" t="str">
        <f>申込一覧表!AP77</f>
        <v/>
      </c>
      <c r="C155" t="str">
        <f>申込一覧表!AT77</f>
        <v/>
      </c>
      <c r="D155" t="str">
        <f>申込一覧表!AJ77</f>
        <v/>
      </c>
      <c r="E155">
        <f>申込一覧表!BR77</f>
        <v>0</v>
      </c>
      <c r="F155">
        <v>5</v>
      </c>
      <c r="G155" t="str">
        <f>申込一覧表!AY77</f>
        <v>999:99.99</v>
      </c>
    </row>
    <row r="156" spans="1:7">
      <c r="A156" t="str">
        <f>IF(申込一覧表!L78="","",申込一覧表!AF78)</f>
        <v/>
      </c>
      <c r="B156" t="str">
        <f>申込一覧表!AP78</f>
        <v/>
      </c>
      <c r="C156" t="str">
        <f>申込一覧表!AT78</f>
        <v/>
      </c>
      <c r="D156" t="str">
        <f>申込一覧表!AJ78</f>
        <v/>
      </c>
      <c r="E156">
        <f>申込一覧表!BR78</f>
        <v>0</v>
      </c>
      <c r="F156">
        <v>5</v>
      </c>
      <c r="G156" t="str">
        <f>申込一覧表!AY78</f>
        <v>999:99.99</v>
      </c>
    </row>
    <row r="157" spans="1:7">
      <c r="A157" t="str">
        <f>IF(申込一覧表!L79="","",申込一覧表!AF79)</f>
        <v/>
      </c>
      <c r="B157" t="str">
        <f>申込一覧表!AP79</f>
        <v/>
      </c>
      <c r="C157" t="str">
        <f>申込一覧表!AT79</f>
        <v/>
      </c>
      <c r="D157" t="str">
        <f>申込一覧表!AJ79</f>
        <v/>
      </c>
      <c r="E157">
        <f>申込一覧表!BR79</f>
        <v>0</v>
      </c>
      <c r="F157">
        <v>5</v>
      </c>
      <c r="G157" t="str">
        <f>申込一覧表!AY79</f>
        <v>999:99.99</v>
      </c>
    </row>
    <row r="158" spans="1:7">
      <c r="A158" t="str">
        <f>IF(申込一覧表!L80="","",申込一覧表!AF80)</f>
        <v/>
      </c>
      <c r="B158" t="str">
        <f>申込一覧表!AP80</f>
        <v/>
      </c>
      <c r="C158" t="str">
        <f>申込一覧表!AT80</f>
        <v/>
      </c>
      <c r="D158" t="str">
        <f>申込一覧表!AJ80</f>
        <v/>
      </c>
      <c r="E158">
        <f>申込一覧表!BR80</f>
        <v>0</v>
      </c>
      <c r="F158">
        <v>5</v>
      </c>
      <c r="G158" t="str">
        <f>申込一覧表!AY80</f>
        <v>999:99.99</v>
      </c>
    </row>
    <row r="159" spans="1:7">
      <c r="A159" t="str">
        <f>IF(申込一覧表!L81="","",申込一覧表!AF81)</f>
        <v/>
      </c>
      <c r="B159" t="str">
        <f>申込一覧表!AP81</f>
        <v/>
      </c>
      <c r="C159" t="str">
        <f>申込一覧表!AT81</f>
        <v/>
      </c>
      <c r="D159" t="str">
        <f>申込一覧表!AJ81</f>
        <v/>
      </c>
      <c r="E159">
        <f>申込一覧表!BR81</f>
        <v>0</v>
      </c>
      <c r="F159">
        <v>5</v>
      </c>
      <c r="G159" t="str">
        <f>申込一覧表!AY81</f>
        <v>999:99.99</v>
      </c>
    </row>
    <row r="160" spans="1:7">
      <c r="A160" t="str">
        <f>IF(申込一覧表!L82="","",申込一覧表!AF82)</f>
        <v/>
      </c>
      <c r="B160" t="str">
        <f>申込一覧表!AP82</f>
        <v/>
      </c>
      <c r="C160" t="str">
        <f>申込一覧表!AT82</f>
        <v/>
      </c>
      <c r="D160" t="str">
        <f>申込一覧表!AJ82</f>
        <v/>
      </c>
      <c r="E160">
        <f>申込一覧表!BR82</f>
        <v>0</v>
      </c>
      <c r="F160">
        <v>5</v>
      </c>
      <c r="G160" t="str">
        <f>申込一覧表!AY82</f>
        <v>999:99.99</v>
      </c>
    </row>
    <row r="161" spans="1:7">
      <c r="A161" t="str">
        <f>IF(申込一覧表!L83="","",申込一覧表!AF83)</f>
        <v/>
      </c>
      <c r="B161" t="str">
        <f>申込一覧表!AP83</f>
        <v/>
      </c>
      <c r="C161" t="str">
        <f>申込一覧表!AT83</f>
        <v/>
      </c>
      <c r="D161" t="str">
        <f>申込一覧表!AJ83</f>
        <v/>
      </c>
      <c r="E161">
        <f>申込一覧表!BR83</f>
        <v>0</v>
      </c>
      <c r="F161">
        <v>5</v>
      </c>
      <c r="G161" t="str">
        <f>申込一覧表!AY83</f>
        <v>999:99.99</v>
      </c>
    </row>
    <row r="162" spans="1:7">
      <c r="A162" t="str">
        <f>IF(申込一覧表!L84="","",申込一覧表!AF84)</f>
        <v/>
      </c>
      <c r="B162" t="str">
        <f>申込一覧表!AP84</f>
        <v/>
      </c>
      <c r="C162" t="str">
        <f>申込一覧表!AT84</f>
        <v/>
      </c>
      <c r="D162" t="str">
        <f>申込一覧表!AJ84</f>
        <v/>
      </c>
      <c r="E162">
        <f>申込一覧表!BR84</f>
        <v>0</v>
      </c>
      <c r="F162">
        <v>5</v>
      </c>
      <c r="G162" t="str">
        <f>申込一覧表!AY84</f>
        <v>999:99.99</v>
      </c>
    </row>
    <row r="163" spans="1:7">
      <c r="A163" t="str">
        <f>IF(申込一覧表!L85="","",申込一覧表!AF85)</f>
        <v/>
      </c>
      <c r="B163" t="str">
        <f>申込一覧表!AP85</f>
        <v/>
      </c>
      <c r="C163" t="str">
        <f>申込一覧表!AT85</f>
        <v/>
      </c>
      <c r="D163" t="str">
        <f>申込一覧表!AJ85</f>
        <v/>
      </c>
      <c r="E163">
        <f>申込一覧表!BR85</f>
        <v>0</v>
      </c>
      <c r="F163">
        <v>5</v>
      </c>
      <c r="G163" t="str">
        <f>申込一覧表!AY85</f>
        <v>999:99.99</v>
      </c>
    </row>
    <row r="164" spans="1:7">
      <c r="A164" t="str">
        <f>IF(申込一覧表!L86="","",申込一覧表!AF86)</f>
        <v/>
      </c>
      <c r="B164" t="str">
        <f>申込一覧表!AP86</f>
        <v/>
      </c>
      <c r="C164" t="str">
        <f>申込一覧表!AT86</f>
        <v/>
      </c>
      <c r="D164" t="str">
        <f>申込一覧表!AJ86</f>
        <v/>
      </c>
      <c r="E164">
        <f>申込一覧表!BR86</f>
        <v>0</v>
      </c>
      <c r="F164">
        <v>5</v>
      </c>
      <c r="G164" t="str">
        <f>申込一覧表!AY86</f>
        <v>999:99.99</v>
      </c>
    </row>
    <row r="165" spans="1:7">
      <c r="A165" s="105" t="str">
        <f>IF(申込一覧表!L87="","",申込一覧表!AF87)</f>
        <v/>
      </c>
      <c r="B165" s="105" t="str">
        <f>申込一覧表!AP87</f>
        <v/>
      </c>
      <c r="C165" s="105" t="str">
        <f>申込一覧表!AT87</f>
        <v/>
      </c>
      <c r="D165" s="105" t="str">
        <f>申込一覧表!AJ87</f>
        <v/>
      </c>
      <c r="E165" s="105">
        <f>申込一覧表!BR87</f>
        <v>0</v>
      </c>
      <c r="F165" s="105">
        <v>5</v>
      </c>
      <c r="G165" s="105" t="str">
        <f>申込一覧表!AY87</f>
        <v>999:99.99</v>
      </c>
    </row>
    <row r="166" spans="1:7">
      <c r="A166" t="str">
        <f>IF(申込一覧表!O6="","",申込一覧表!AF6)</f>
        <v/>
      </c>
      <c r="B166" t="str">
        <f>申込一覧表!AQ6</f>
        <v/>
      </c>
      <c r="C166" t="str">
        <f>申込一覧表!AU6</f>
        <v/>
      </c>
      <c r="D166" t="str">
        <f>申込一覧表!AJ6</f>
        <v/>
      </c>
      <c r="E166">
        <v>0</v>
      </c>
      <c r="F166">
        <v>0</v>
      </c>
      <c r="G166" s="26" t="str">
        <f>申込一覧表!AZ6</f>
        <v>999:99.99</v>
      </c>
    </row>
    <row r="167" spans="1:7">
      <c r="A167" t="str">
        <f>IF(申込一覧表!O7="","",申込一覧表!AF7)</f>
        <v/>
      </c>
      <c r="B167" t="str">
        <f>申込一覧表!AQ7</f>
        <v/>
      </c>
      <c r="C167" t="str">
        <f>申込一覧表!AU7</f>
        <v/>
      </c>
      <c r="D167" t="str">
        <f>申込一覧表!AJ7</f>
        <v/>
      </c>
      <c r="E167">
        <v>0</v>
      </c>
      <c r="F167">
        <v>0</v>
      </c>
      <c r="G167" t="str">
        <f>申込一覧表!AZ7</f>
        <v>999:99.99</v>
      </c>
    </row>
    <row r="168" spans="1:7">
      <c r="A168" t="str">
        <f>IF(申込一覧表!O8="","",申込一覧表!AF8)</f>
        <v/>
      </c>
      <c r="B168" t="str">
        <f>申込一覧表!AQ8</f>
        <v/>
      </c>
      <c r="C168" t="str">
        <f>申込一覧表!AU8</f>
        <v/>
      </c>
      <c r="D168" t="str">
        <f>申込一覧表!AJ8</f>
        <v/>
      </c>
      <c r="E168">
        <v>0</v>
      </c>
      <c r="F168">
        <v>0</v>
      </c>
      <c r="G168" t="str">
        <f>申込一覧表!AZ8</f>
        <v>999:99.99</v>
      </c>
    </row>
    <row r="169" spans="1:7">
      <c r="A169" t="str">
        <f>IF(申込一覧表!O9="","",申込一覧表!AF9)</f>
        <v/>
      </c>
      <c r="B169" t="str">
        <f>申込一覧表!AQ9</f>
        <v/>
      </c>
      <c r="C169" t="str">
        <f>申込一覧表!AU9</f>
        <v/>
      </c>
      <c r="D169" t="str">
        <f>申込一覧表!AJ9</f>
        <v/>
      </c>
      <c r="E169">
        <v>0</v>
      </c>
      <c r="F169">
        <v>0</v>
      </c>
      <c r="G169" t="str">
        <f>申込一覧表!AZ9</f>
        <v>999:99.99</v>
      </c>
    </row>
    <row r="170" spans="1:7">
      <c r="A170" t="str">
        <f>IF(申込一覧表!O10="","",申込一覧表!AF10)</f>
        <v/>
      </c>
      <c r="B170" t="str">
        <f>申込一覧表!AQ10</f>
        <v/>
      </c>
      <c r="C170" t="str">
        <f>申込一覧表!AU10</f>
        <v/>
      </c>
      <c r="D170" t="str">
        <f>申込一覧表!AJ10</f>
        <v/>
      </c>
      <c r="E170">
        <v>0</v>
      </c>
      <c r="F170">
        <v>0</v>
      </c>
      <c r="G170" t="str">
        <f>申込一覧表!AZ10</f>
        <v>999:99.99</v>
      </c>
    </row>
    <row r="171" spans="1:7">
      <c r="A171" t="str">
        <f>IF(申込一覧表!O11="","",申込一覧表!AF11)</f>
        <v/>
      </c>
      <c r="B171" t="str">
        <f>申込一覧表!AQ11</f>
        <v/>
      </c>
      <c r="C171" t="str">
        <f>申込一覧表!AU11</f>
        <v/>
      </c>
      <c r="D171" t="str">
        <f>申込一覧表!AJ11</f>
        <v/>
      </c>
      <c r="E171">
        <v>0</v>
      </c>
      <c r="F171">
        <v>0</v>
      </c>
      <c r="G171" t="str">
        <f>申込一覧表!AZ11</f>
        <v>999:99.99</v>
      </c>
    </row>
    <row r="172" spans="1:7">
      <c r="A172" t="str">
        <f>IF(申込一覧表!O12="","",申込一覧表!AF12)</f>
        <v/>
      </c>
      <c r="B172" t="str">
        <f>申込一覧表!AQ12</f>
        <v/>
      </c>
      <c r="C172" t="str">
        <f>申込一覧表!AU12</f>
        <v/>
      </c>
      <c r="D172" t="str">
        <f>申込一覧表!AJ12</f>
        <v/>
      </c>
      <c r="E172">
        <v>0</v>
      </c>
      <c r="F172">
        <v>0</v>
      </c>
      <c r="G172" t="str">
        <f>申込一覧表!AZ12</f>
        <v>999:99.99</v>
      </c>
    </row>
    <row r="173" spans="1:7">
      <c r="A173" t="str">
        <f>IF(申込一覧表!O13="","",申込一覧表!AF13)</f>
        <v/>
      </c>
      <c r="B173" t="str">
        <f>申込一覧表!AQ13</f>
        <v/>
      </c>
      <c r="C173" t="str">
        <f>申込一覧表!AU13</f>
        <v/>
      </c>
      <c r="D173" t="str">
        <f>申込一覧表!AJ13</f>
        <v/>
      </c>
      <c r="E173">
        <v>0</v>
      </c>
      <c r="F173">
        <v>0</v>
      </c>
      <c r="G173" t="str">
        <f>申込一覧表!AZ13</f>
        <v>999:99.99</v>
      </c>
    </row>
    <row r="174" spans="1:7">
      <c r="A174" t="str">
        <f>IF(申込一覧表!O14="","",申込一覧表!AF14)</f>
        <v/>
      </c>
      <c r="B174" t="str">
        <f>申込一覧表!AQ14</f>
        <v/>
      </c>
      <c r="C174" t="str">
        <f>申込一覧表!AU14</f>
        <v/>
      </c>
      <c r="D174" t="str">
        <f>申込一覧表!AJ14</f>
        <v/>
      </c>
      <c r="E174">
        <v>0</v>
      </c>
      <c r="F174">
        <v>0</v>
      </c>
      <c r="G174" t="str">
        <f>申込一覧表!AZ14</f>
        <v>999:99.99</v>
      </c>
    </row>
    <row r="175" spans="1:7">
      <c r="A175" t="str">
        <f>IF(申込一覧表!O15="","",申込一覧表!AF15)</f>
        <v/>
      </c>
      <c r="B175" t="str">
        <f>申込一覧表!AQ15</f>
        <v/>
      </c>
      <c r="C175" t="str">
        <f>申込一覧表!AU15</f>
        <v/>
      </c>
      <c r="D175" t="str">
        <f>申込一覧表!AJ15</f>
        <v/>
      </c>
      <c r="E175">
        <v>0</v>
      </c>
      <c r="F175">
        <v>0</v>
      </c>
      <c r="G175" t="str">
        <f>申込一覧表!AZ15</f>
        <v>999:99.99</v>
      </c>
    </row>
    <row r="176" spans="1:7">
      <c r="A176" t="str">
        <f>IF(申込一覧表!O16="","",申込一覧表!AF16)</f>
        <v/>
      </c>
      <c r="B176" t="str">
        <f>申込一覧表!AQ16</f>
        <v/>
      </c>
      <c r="C176" t="str">
        <f>申込一覧表!AU16</f>
        <v/>
      </c>
      <c r="D176" t="str">
        <f>申込一覧表!AJ16</f>
        <v/>
      </c>
      <c r="E176">
        <v>0</v>
      </c>
      <c r="F176">
        <v>0</v>
      </c>
      <c r="G176" t="str">
        <f>申込一覧表!AZ16</f>
        <v>999:99.99</v>
      </c>
    </row>
    <row r="177" spans="1:7">
      <c r="A177" t="str">
        <f>IF(申込一覧表!O17="","",申込一覧表!AF17)</f>
        <v/>
      </c>
      <c r="B177" t="str">
        <f>申込一覧表!AQ17</f>
        <v/>
      </c>
      <c r="C177" t="str">
        <f>申込一覧表!AU17</f>
        <v/>
      </c>
      <c r="D177" t="str">
        <f>申込一覧表!AJ17</f>
        <v/>
      </c>
      <c r="E177">
        <v>0</v>
      </c>
      <c r="F177">
        <v>0</v>
      </c>
      <c r="G177" t="str">
        <f>申込一覧表!AZ17</f>
        <v>999:99.99</v>
      </c>
    </row>
    <row r="178" spans="1:7">
      <c r="A178" t="str">
        <f>IF(申込一覧表!O18="","",申込一覧表!AF18)</f>
        <v/>
      </c>
      <c r="B178" t="str">
        <f>申込一覧表!AQ18</f>
        <v/>
      </c>
      <c r="C178" t="str">
        <f>申込一覧表!AU18</f>
        <v/>
      </c>
      <c r="D178" t="str">
        <f>申込一覧表!AJ18</f>
        <v/>
      </c>
      <c r="E178">
        <v>0</v>
      </c>
      <c r="F178">
        <v>0</v>
      </c>
      <c r="G178" t="str">
        <f>申込一覧表!AZ18</f>
        <v>999:99.99</v>
      </c>
    </row>
    <row r="179" spans="1:7">
      <c r="A179" t="str">
        <f>IF(申込一覧表!O19="","",申込一覧表!AF19)</f>
        <v/>
      </c>
      <c r="B179" t="str">
        <f>申込一覧表!AQ19</f>
        <v/>
      </c>
      <c r="C179" t="str">
        <f>申込一覧表!AU19</f>
        <v/>
      </c>
      <c r="D179" t="str">
        <f>申込一覧表!AJ19</f>
        <v/>
      </c>
      <c r="E179">
        <v>0</v>
      </c>
      <c r="F179">
        <v>0</v>
      </c>
      <c r="G179" t="str">
        <f>申込一覧表!AZ19</f>
        <v>999:99.99</v>
      </c>
    </row>
    <row r="180" spans="1:7">
      <c r="A180" t="str">
        <f>IF(申込一覧表!O20="","",申込一覧表!AF20)</f>
        <v/>
      </c>
      <c r="B180" t="str">
        <f>申込一覧表!AQ20</f>
        <v/>
      </c>
      <c r="C180" t="str">
        <f>申込一覧表!AU20</f>
        <v/>
      </c>
      <c r="D180" t="str">
        <f>申込一覧表!AJ20</f>
        <v/>
      </c>
      <c r="E180">
        <v>0</v>
      </c>
      <c r="F180">
        <v>0</v>
      </c>
      <c r="G180" t="str">
        <f>申込一覧表!AZ20</f>
        <v>999:99.99</v>
      </c>
    </row>
    <row r="181" spans="1:7">
      <c r="A181" t="str">
        <f>IF(申込一覧表!O21="","",申込一覧表!AF21)</f>
        <v/>
      </c>
      <c r="B181" t="str">
        <f>申込一覧表!AQ21</f>
        <v/>
      </c>
      <c r="C181" t="str">
        <f>申込一覧表!AU21</f>
        <v/>
      </c>
      <c r="D181" t="str">
        <f>申込一覧表!AJ21</f>
        <v/>
      </c>
      <c r="E181">
        <v>0</v>
      </c>
      <c r="F181">
        <v>0</v>
      </c>
      <c r="G181" t="str">
        <f>申込一覧表!AZ21</f>
        <v>999:99.99</v>
      </c>
    </row>
    <row r="182" spans="1:7">
      <c r="A182" t="str">
        <f>IF(申込一覧表!O22="","",申込一覧表!AF22)</f>
        <v/>
      </c>
      <c r="B182" t="str">
        <f>申込一覧表!AQ22</f>
        <v/>
      </c>
      <c r="C182" t="str">
        <f>申込一覧表!AU22</f>
        <v/>
      </c>
      <c r="D182" t="str">
        <f>申込一覧表!AJ22</f>
        <v/>
      </c>
      <c r="E182">
        <v>0</v>
      </c>
      <c r="F182">
        <v>0</v>
      </c>
      <c r="G182" t="str">
        <f>申込一覧表!AZ22</f>
        <v>999:99.99</v>
      </c>
    </row>
    <row r="183" spans="1:7">
      <c r="A183" t="str">
        <f>IF(申込一覧表!O23="","",申込一覧表!AF23)</f>
        <v/>
      </c>
      <c r="B183" t="str">
        <f>申込一覧表!AQ23</f>
        <v/>
      </c>
      <c r="C183" t="str">
        <f>申込一覧表!AU23</f>
        <v/>
      </c>
      <c r="D183" t="str">
        <f>申込一覧表!AJ23</f>
        <v/>
      </c>
      <c r="E183">
        <v>0</v>
      </c>
      <c r="F183">
        <v>0</v>
      </c>
      <c r="G183" t="str">
        <f>申込一覧表!AZ23</f>
        <v>999:99.99</v>
      </c>
    </row>
    <row r="184" spans="1:7">
      <c r="A184" t="str">
        <f>IF(申込一覧表!O24="","",申込一覧表!AF24)</f>
        <v/>
      </c>
      <c r="B184" t="str">
        <f>申込一覧表!AQ24</f>
        <v/>
      </c>
      <c r="C184" t="str">
        <f>申込一覧表!AU24</f>
        <v/>
      </c>
      <c r="D184" t="str">
        <f>申込一覧表!AJ24</f>
        <v/>
      </c>
      <c r="E184">
        <v>0</v>
      </c>
      <c r="F184">
        <v>0</v>
      </c>
      <c r="G184" t="str">
        <f>申込一覧表!AZ24</f>
        <v>999:99.99</v>
      </c>
    </row>
    <row r="185" spans="1:7">
      <c r="A185" t="str">
        <f>IF(申込一覧表!O25="","",申込一覧表!AF25)</f>
        <v/>
      </c>
      <c r="B185" t="str">
        <f>申込一覧表!AQ25</f>
        <v/>
      </c>
      <c r="C185" t="str">
        <f>申込一覧表!AU25</f>
        <v/>
      </c>
      <c r="D185" t="str">
        <f>申込一覧表!AJ25</f>
        <v/>
      </c>
      <c r="E185">
        <v>0</v>
      </c>
      <c r="F185">
        <v>0</v>
      </c>
      <c r="G185" t="str">
        <f>申込一覧表!AZ25</f>
        <v>999:99.99</v>
      </c>
    </row>
    <row r="186" spans="1:7">
      <c r="A186" t="str">
        <f>IF(申込一覧表!O26="","",申込一覧表!AF26)</f>
        <v/>
      </c>
      <c r="B186" t="str">
        <f>申込一覧表!AQ26</f>
        <v/>
      </c>
      <c r="C186" t="str">
        <f>申込一覧表!AU26</f>
        <v/>
      </c>
      <c r="D186" t="str">
        <f>申込一覧表!AJ26</f>
        <v/>
      </c>
      <c r="E186">
        <v>0</v>
      </c>
      <c r="F186">
        <v>0</v>
      </c>
      <c r="G186" t="str">
        <f>申込一覧表!AZ26</f>
        <v>999:99.99</v>
      </c>
    </row>
    <row r="187" spans="1:7">
      <c r="A187" t="str">
        <f>IF(申込一覧表!O27="","",申込一覧表!AF27)</f>
        <v/>
      </c>
      <c r="B187" t="str">
        <f>申込一覧表!AQ27</f>
        <v/>
      </c>
      <c r="C187" t="str">
        <f>申込一覧表!AU27</f>
        <v/>
      </c>
      <c r="D187" t="str">
        <f>申込一覧表!AJ27</f>
        <v/>
      </c>
      <c r="E187">
        <v>0</v>
      </c>
      <c r="F187">
        <v>0</v>
      </c>
      <c r="G187" t="str">
        <f>申込一覧表!AZ27</f>
        <v>999:99.99</v>
      </c>
    </row>
    <row r="188" spans="1:7">
      <c r="A188" t="str">
        <f>IF(申込一覧表!O28="","",申込一覧表!AF28)</f>
        <v/>
      </c>
      <c r="B188" t="str">
        <f>申込一覧表!AQ28</f>
        <v/>
      </c>
      <c r="C188" t="str">
        <f>申込一覧表!AU28</f>
        <v/>
      </c>
      <c r="D188" t="str">
        <f>申込一覧表!AJ28</f>
        <v/>
      </c>
      <c r="E188">
        <v>0</v>
      </c>
      <c r="F188">
        <v>0</v>
      </c>
      <c r="G188" t="str">
        <f>申込一覧表!AZ28</f>
        <v>999:99.99</v>
      </c>
    </row>
    <row r="189" spans="1:7">
      <c r="A189" t="str">
        <f>IF(申込一覧表!O29="","",申込一覧表!AF29)</f>
        <v/>
      </c>
      <c r="B189" t="str">
        <f>申込一覧表!AQ29</f>
        <v/>
      </c>
      <c r="C189" t="str">
        <f>申込一覧表!AU29</f>
        <v/>
      </c>
      <c r="D189" t="str">
        <f>申込一覧表!AJ29</f>
        <v/>
      </c>
      <c r="E189">
        <v>0</v>
      </c>
      <c r="F189">
        <v>0</v>
      </c>
      <c r="G189" t="str">
        <f>申込一覧表!AZ29</f>
        <v>999:99.99</v>
      </c>
    </row>
    <row r="190" spans="1:7">
      <c r="A190" t="str">
        <f>IF(申込一覧表!O30="","",申込一覧表!AF30)</f>
        <v/>
      </c>
      <c r="B190" t="str">
        <f>申込一覧表!AQ30</f>
        <v/>
      </c>
      <c r="C190" t="str">
        <f>申込一覧表!AU30</f>
        <v/>
      </c>
      <c r="D190" t="str">
        <f>申込一覧表!AJ30</f>
        <v/>
      </c>
      <c r="E190">
        <v>0</v>
      </c>
      <c r="F190">
        <v>0</v>
      </c>
      <c r="G190" t="str">
        <f>申込一覧表!AZ30</f>
        <v>999:99.99</v>
      </c>
    </row>
    <row r="191" spans="1:7">
      <c r="A191" t="str">
        <f>IF(申込一覧表!O31="","",申込一覧表!AF31)</f>
        <v/>
      </c>
      <c r="B191" t="str">
        <f>申込一覧表!AQ31</f>
        <v/>
      </c>
      <c r="C191" t="str">
        <f>申込一覧表!AU31</f>
        <v/>
      </c>
      <c r="D191" t="str">
        <f>申込一覧表!AJ31</f>
        <v/>
      </c>
      <c r="E191">
        <v>0</v>
      </c>
      <c r="F191">
        <v>0</v>
      </c>
      <c r="G191" t="str">
        <f>申込一覧表!AZ31</f>
        <v>999:99.99</v>
      </c>
    </row>
    <row r="192" spans="1:7">
      <c r="A192" t="str">
        <f>IF(申込一覧表!O32="","",申込一覧表!AF32)</f>
        <v/>
      </c>
      <c r="B192" t="str">
        <f>申込一覧表!AQ32</f>
        <v/>
      </c>
      <c r="C192" t="str">
        <f>申込一覧表!AU32</f>
        <v/>
      </c>
      <c r="D192" t="str">
        <f>申込一覧表!AJ32</f>
        <v/>
      </c>
      <c r="E192">
        <v>0</v>
      </c>
      <c r="F192">
        <v>0</v>
      </c>
      <c r="G192" t="str">
        <f>申込一覧表!AZ32</f>
        <v>999:99.99</v>
      </c>
    </row>
    <row r="193" spans="1:7">
      <c r="A193" t="str">
        <f>IF(申込一覧表!O33="","",申込一覧表!AF33)</f>
        <v/>
      </c>
      <c r="B193" t="str">
        <f>申込一覧表!AQ33</f>
        <v/>
      </c>
      <c r="C193" t="str">
        <f>申込一覧表!AU33</f>
        <v/>
      </c>
      <c r="D193" t="str">
        <f>申込一覧表!AJ33</f>
        <v/>
      </c>
      <c r="E193">
        <v>0</v>
      </c>
      <c r="F193">
        <v>0</v>
      </c>
      <c r="G193" t="str">
        <f>申込一覧表!AZ33</f>
        <v>999:99.99</v>
      </c>
    </row>
    <row r="194" spans="1:7">
      <c r="A194" t="str">
        <f>IF(申込一覧表!O34="","",申込一覧表!AF34)</f>
        <v/>
      </c>
      <c r="B194" t="str">
        <f>申込一覧表!AQ34</f>
        <v/>
      </c>
      <c r="C194" t="str">
        <f>申込一覧表!AU34</f>
        <v/>
      </c>
      <c r="D194" t="str">
        <f>申込一覧表!AJ34</f>
        <v/>
      </c>
      <c r="E194">
        <v>0</v>
      </c>
      <c r="F194">
        <v>0</v>
      </c>
      <c r="G194" t="str">
        <f>申込一覧表!AZ34</f>
        <v>999:99.99</v>
      </c>
    </row>
    <row r="195" spans="1:7">
      <c r="A195" t="str">
        <f>IF(申込一覧表!O35="","",申込一覧表!AF35)</f>
        <v/>
      </c>
      <c r="B195" t="str">
        <f>申込一覧表!AQ35</f>
        <v/>
      </c>
      <c r="C195" t="str">
        <f>申込一覧表!AU35</f>
        <v/>
      </c>
      <c r="D195" t="str">
        <f>申込一覧表!AJ35</f>
        <v/>
      </c>
      <c r="E195">
        <v>0</v>
      </c>
      <c r="F195">
        <v>0</v>
      </c>
      <c r="G195" t="str">
        <f>申込一覧表!AZ35</f>
        <v>999:99.99</v>
      </c>
    </row>
    <row r="196" spans="1:7">
      <c r="A196" t="str">
        <f>IF(申込一覧表!O36="","",申込一覧表!AF36)</f>
        <v/>
      </c>
      <c r="B196" t="str">
        <f>申込一覧表!AQ36</f>
        <v/>
      </c>
      <c r="C196" t="str">
        <f>申込一覧表!AU36</f>
        <v/>
      </c>
      <c r="D196" t="str">
        <f>申込一覧表!AJ36</f>
        <v/>
      </c>
      <c r="E196">
        <v>0</v>
      </c>
      <c r="F196">
        <v>0</v>
      </c>
      <c r="G196" t="str">
        <f>申込一覧表!AZ36</f>
        <v>999:99.99</v>
      </c>
    </row>
    <row r="197" spans="1:7">
      <c r="A197" t="str">
        <f>IF(申込一覧表!O37="","",申込一覧表!AF37)</f>
        <v/>
      </c>
      <c r="B197" t="str">
        <f>申込一覧表!AQ37</f>
        <v/>
      </c>
      <c r="C197" t="str">
        <f>申込一覧表!AU37</f>
        <v/>
      </c>
      <c r="D197" t="str">
        <f>申込一覧表!AJ37</f>
        <v/>
      </c>
      <c r="E197">
        <v>0</v>
      </c>
      <c r="F197">
        <v>0</v>
      </c>
      <c r="G197" t="str">
        <f>申込一覧表!AZ37</f>
        <v>999:99.99</v>
      </c>
    </row>
    <row r="198" spans="1:7">
      <c r="A198" t="str">
        <f>IF(申込一覧表!O38="","",申込一覧表!AF38)</f>
        <v/>
      </c>
      <c r="B198" t="str">
        <f>申込一覧表!AQ38</f>
        <v/>
      </c>
      <c r="C198" t="str">
        <f>申込一覧表!AU38</f>
        <v/>
      </c>
      <c r="D198" t="str">
        <f>申込一覧表!AJ38</f>
        <v/>
      </c>
      <c r="E198">
        <v>0</v>
      </c>
      <c r="F198">
        <v>0</v>
      </c>
      <c r="G198" t="str">
        <f>申込一覧表!AZ38</f>
        <v>999:99.99</v>
      </c>
    </row>
    <row r="199" spans="1:7">
      <c r="A199" t="str">
        <f>IF(申込一覧表!O39="","",申込一覧表!AF39)</f>
        <v/>
      </c>
      <c r="B199" t="str">
        <f>申込一覧表!AQ39</f>
        <v/>
      </c>
      <c r="C199" t="str">
        <f>申込一覧表!AU39</f>
        <v/>
      </c>
      <c r="D199" t="str">
        <f>申込一覧表!AJ39</f>
        <v/>
      </c>
      <c r="E199">
        <v>0</v>
      </c>
      <c r="F199">
        <v>0</v>
      </c>
      <c r="G199" t="str">
        <f>申込一覧表!AZ39</f>
        <v>999:99.99</v>
      </c>
    </row>
    <row r="200" spans="1:7">
      <c r="A200" t="str">
        <f>IF(申込一覧表!O40="","",申込一覧表!AF40)</f>
        <v/>
      </c>
      <c r="B200" t="str">
        <f>申込一覧表!AQ40</f>
        <v/>
      </c>
      <c r="C200" t="str">
        <f>申込一覧表!AU40</f>
        <v/>
      </c>
      <c r="D200" t="str">
        <f>申込一覧表!AJ40</f>
        <v/>
      </c>
      <c r="E200">
        <v>0</v>
      </c>
      <c r="F200">
        <v>0</v>
      </c>
      <c r="G200" t="str">
        <f>申込一覧表!AZ40</f>
        <v>999:99.99</v>
      </c>
    </row>
    <row r="201" spans="1:7">
      <c r="A201" t="str">
        <f>IF(申込一覧表!O41="","",申込一覧表!AF41)</f>
        <v/>
      </c>
      <c r="B201" t="str">
        <f>申込一覧表!AQ41</f>
        <v/>
      </c>
      <c r="C201" t="str">
        <f>申込一覧表!AU41</f>
        <v/>
      </c>
      <c r="D201" t="str">
        <f>申込一覧表!AJ41</f>
        <v/>
      </c>
      <c r="E201">
        <v>0</v>
      </c>
      <c r="F201">
        <v>0</v>
      </c>
      <c r="G201" t="str">
        <f>申込一覧表!AZ41</f>
        <v>999:99.99</v>
      </c>
    </row>
    <row r="202" spans="1:7">
      <c r="A202" t="str">
        <f>IF(申込一覧表!O42="","",申込一覧表!AF42)</f>
        <v/>
      </c>
      <c r="B202" t="str">
        <f>申込一覧表!AQ42</f>
        <v/>
      </c>
      <c r="C202" t="str">
        <f>申込一覧表!AU42</f>
        <v/>
      </c>
      <c r="D202" t="str">
        <f>申込一覧表!AJ42</f>
        <v/>
      </c>
      <c r="E202">
        <v>0</v>
      </c>
      <c r="F202">
        <v>0</v>
      </c>
      <c r="G202" t="str">
        <f>申込一覧表!AZ42</f>
        <v>999:99.99</v>
      </c>
    </row>
    <row r="203" spans="1:7">
      <c r="A203" t="str">
        <f>IF(申込一覧表!O43="","",申込一覧表!AF43)</f>
        <v/>
      </c>
      <c r="B203" t="str">
        <f>申込一覧表!AQ43</f>
        <v/>
      </c>
      <c r="C203" t="str">
        <f>申込一覧表!AU43</f>
        <v/>
      </c>
      <c r="D203" t="str">
        <f>申込一覧表!AJ43</f>
        <v/>
      </c>
      <c r="E203">
        <v>0</v>
      </c>
      <c r="F203">
        <v>0</v>
      </c>
      <c r="G203" t="str">
        <f>申込一覧表!AZ43</f>
        <v>999:99.99</v>
      </c>
    </row>
    <row r="204" spans="1:7">
      <c r="A204" t="str">
        <f>IF(申込一覧表!O44="","",申込一覧表!AF44)</f>
        <v/>
      </c>
      <c r="B204" t="str">
        <f>申込一覧表!AQ44</f>
        <v/>
      </c>
      <c r="C204" t="str">
        <f>申込一覧表!AU44</f>
        <v/>
      </c>
      <c r="D204" t="str">
        <f>申込一覧表!AJ44</f>
        <v/>
      </c>
      <c r="E204">
        <v>0</v>
      </c>
      <c r="F204">
        <v>0</v>
      </c>
      <c r="G204" t="str">
        <f>申込一覧表!AZ44</f>
        <v>999:99.99</v>
      </c>
    </row>
    <row r="205" spans="1:7">
      <c r="A205" s="105" t="str">
        <f>IF(申込一覧表!O45="","",申込一覧表!AF45)</f>
        <v/>
      </c>
      <c r="B205" s="105" t="str">
        <f>申込一覧表!AQ45</f>
        <v/>
      </c>
      <c r="C205" s="105" t="str">
        <f>申込一覧表!AU45</f>
        <v/>
      </c>
      <c r="D205" s="105" t="str">
        <f>申込一覧表!AJ45</f>
        <v/>
      </c>
      <c r="E205" s="105">
        <v>0</v>
      </c>
      <c r="F205" s="105">
        <v>0</v>
      </c>
      <c r="G205" s="105" t="str">
        <f>申込一覧表!AZ45</f>
        <v>999:99.99</v>
      </c>
    </row>
    <row r="207" spans="1:7">
      <c r="A207" s="105"/>
      <c r="B207" s="105"/>
      <c r="C207" s="105"/>
      <c r="D207" s="105"/>
      <c r="E207" s="105"/>
      <c r="F207" s="105"/>
      <c r="G207" s="105"/>
    </row>
    <row r="208" spans="1:7">
      <c r="A208" t="str">
        <f>IF(申込一覧表!O48="","",申込一覧表!AF48)</f>
        <v/>
      </c>
      <c r="B208" t="str">
        <f>申込一覧表!AQ48</f>
        <v/>
      </c>
      <c r="C208" t="str">
        <f>申込一覧表!AU48</f>
        <v/>
      </c>
      <c r="D208" t="str">
        <f>申込一覧表!AJ48</f>
        <v/>
      </c>
      <c r="E208">
        <v>0</v>
      </c>
      <c r="F208">
        <v>5</v>
      </c>
      <c r="G208" t="str">
        <f>申込一覧表!AZ48</f>
        <v>999:99.99</v>
      </c>
    </row>
    <row r="209" spans="1:7">
      <c r="A209" t="str">
        <f>IF(申込一覧表!O49="","",申込一覧表!AF49)</f>
        <v/>
      </c>
      <c r="B209" t="str">
        <f>申込一覧表!AQ49</f>
        <v/>
      </c>
      <c r="C209" t="str">
        <f>申込一覧表!AU49</f>
        <v/>
      </c>
      <c r="D209" t="str">
        <f>申込一覧表!AJ49</f>
        <v/>
      </c>
      <c r="E209">
        <v>0</v>
      </c>
      <c r="F209">
        <v>5</v>
      </c>
      <c r="G209" t="str">
        <f>申込一覧表!AZ49</f>
        <v>999:99.99</v>
      </c>
    </row>
    <row r="210" spans="1:7">
      <c r="A210" t="str">
        <f>IF(申込一覧表!O50="","",申込一覧表!AF50)</f>
        <v/>
      </c>
      <c r="B210" t="str">
        <f>申込一覧表!AQ50</f>
        <v/>
      </c>
      <c r="C210" t="str">
        <f>申込一覧表!AU50</f>
        <v/>
      </c>
      <c r="D210" t="str">
        <f>申込一覧表!AJ50</f>
        <v/>
      </c>
      <c r="E210">
        <v>0</v>
      </c>
      <c r="F210">
        <v>5</v>
      </c>
      <c r="G210" t="str">
        <f>申込一覧表!AZ50</f>
        <v>999:99.99</v>
      </c>
    </row>
    <row r="211" spans="1:7">
      <c r="A211" t="str">
        <f>IF(申込一覧表!O51="","",申込一覧表!AF51)</f>
        <v/>
      </c>
      <c r="B211" t="str">
        <f>申込一覧表!AQ51</f>
        <v/>
      </c>
      <c r="C211" t="str">
        <f>申込一覧表!AU51</f>
        <v/>
      </c>
      <c r="D211" t="str">
        <f>申込一覧表!AJ51</f>
        <v/>
      </c>
      <c r="E211">
        <v>0</v>
      </c>
      <c r="F211">
        <v>5</v>
      </c>
      <c r="G211" t="str">
        <f>申込一覧表!AZ51</f>
        <v>999:99.99</v>
      </c>
    </row>
    <row r="212" spans="1:7">
      <c r="A212" t="str">
        <f>IF(申込一覧表!O52="","",申込一覧表!AF52)</f>
        <v/>
      </c>
      <c r="B212" t="str">
        <f>申込一覧表!AQ52</f>
        <v/>
      </c>
      <c r="C212" t="str">
        <f>申込一覧表!AU52</f>
        <v/>
      </c>
      <c r="D212" t="str">
        <f>申込一覧表!AJ52</f>
        <v/>
      </c>
      <c r="E212">
        <v>0</v>
      </c>
      <c r="F212">
        <v>5</v>
      </c>
      <c r="G212" t="str">
        <f>申込一覧表!AZ52</f>
        <v>999:99.99</v>
      </c>
    </row>
    <row r="213" spans="1:7">
      <c r="A213" t="str">
        <f>IF(申込一覧表!O53="","",申込一覧表!AF53)</f>
        <v/>
      </c>
      <c r="B213" t="str">
        <f>申込一覧表!AQ53</f>
        <v/>
      </c>
      <c r="C213" t="str">
        <f>申込一覧表!AU53</f>
        <v/>
      </c>
      <c r="D213" t="str">
        <f>申込一覧表!AJ53</f>
        <v/>
      </c>
      <c r="E213">
        <v>0</v>
      </c>
      <c r="F213">
        <v>5</v>
      </c>
      <c r="G213" t="str">
        <f>申込一覧表!AZ53</f>
        <v>999:99.99</v>
      </c>
    </row>
    <row r="214" spans="1:7">
      <c r="A214" t="str">
        <f>IF(申込一覧表!O54="","",申込一覧表!AF54)</f>
        <v/>
      </c>
      <c r="B214" t="str">
        <f>申込一覧表!AQ54</f>
        <v/>
      </c>
      <c r="C214" t="str">
        <f>申込一覧表!AU54</f>
        <v/>
      </c>
      <c r="D214" t="str">
        <f>申込一覧表!AJ54</f>
        <v/>
      </c>
      <c r="E214">
        <v>0</v>
      </c>
      <c r="F214">
        <v>5</v>
      </c>
      <c r="G214" t="str">
        <f>申込一覧表!AZ54</f>
        <v>999:99.99</v>
      </c>
    </row>
    <row r="215" spans="1:7">
      <c r="A215" t="str">
        <f>IF(申込一覧表!O55="","",申込一覧表!AF55)</f>
        <v/>
      </c>
      <c r="B215" t="str">
        <f>申込一覧表!AQ55</f>
        <v/>
      </c>
      <c r="C215" t="str">
        <f>申込一覧表!AU55</f>
        <v/>
      </c>
      <c r="D215" t="str">
        <f>申込一覧表!AJ55</f>
        <v/>
      </c>
      <c r="E215">
        <v>0</v>
      </c>
      <c r="F215">
        <v>5</v>
      </c>
      <c r="G215" t="str">
        <f>申込一覧表!AZ55</f>
        <v>999:99.99</v>
      </c>
    </row>
    <row r="216" spans="1:7">
      <c r="A216" t="str">
        <f>IF(申込一覧表!O56="","",申込一覧表!AF56)</f>
        <v/>
      </c>
      <c r="B216" t="str">
        <f>申込一覧表!AQ56</f>
        <v/>
      </c>
      <c r="C216" t="str">
        <f>申込一覧表!AU56</f>
        <v/>
      </c>
      <c r="D216" t="str">
        <f>申込一覧表!AJ56</f>
        <v/>
      </c>
      <c r="E216">
        <v>0</v>
      </c>
      <c r="F216">
        <v>5</v>
      </c>
      <c r="G216" t="str">
        <f>申込一覧表!AZ56</f>
        <v>999:99.99</v>
      </c>
    </row>
    <row r="217" spans="1:7">
      <c r="A217" t="str">
        <f>IF(申込一覧表!O57="","",申込一覧表!AF57)</f>
        <v/>
      </c>
      <c r="B217" t="str">
        <f>申込一覧表!AQ57</f>
        <v/>
      </c>
      <c r="C217" t="str">
        <f>申込一覧表!AU57</f>
        <v/>
      </c>
      <c r="D217" t="str">
        <f>申込一覧表!AJ57</f>
        <v/>
      </c>
      <c r="E217">
        <v>0</v>
      </c>
      <c r="F217">
        <v>5</v>
      </c>
      <c r="G217" t="str">
        <f>申込一覧表!AZ57</f>
        <v>999:99.99</v>
      </c>
    </row>
    <row r="218" spans="1:7">
      <c r="A218" t="str">
        <f>IF(申込一覧表!O58="","",申込一覧表!AF58)</f>
        <v/>
      </c>
      <c r="B218" t="str">
        <f>申込一覧表!AQ58</f>
        <v/>
      </c>
      <c r="C218" t="str">
        <f>申込一覧表!AU58</f>
        <v/>
      </c>
      <c r="D218" t="str">
        <f>申込一覧表!AJ58</f>
        <v/>
      </c>
      <c r="E218">
        <v>0</v>
      </c>
      <c r="F218">
        <v>5</v>
      </c>
      <c r="G218" t="str">
        <f>申込一覧表!AZ58</f>
        <v>999:99.99</v>
      </c>
    </row>
    <row r="219" spans="1:7">
      <c r="A219" t="str">
        <f>IF(申込一覧表!O59="","",申込一覧表!AF59)</f>
        <v/>
      </c>
      <c r="B219" t="str">
        <f>申込一覧表!AQ59</f>
        <v/>
      </c>
      <c r="C219" t="str">
        <f>申込一覧表!AU59</f>
        <v/>
      </c>
      <c r="D219" t="str">
        <f>申込一覧表!AJ59</f>
        <v/>
      </c>
      <c r="E219">
        <v>0</v>
      </c>
      <c r="F219">
        <v>5</v>
      </c>
      <c r="G219" t="str">
        <f>申込一覧表!AZ59</f>
        <v>999:99.99</v>
      </c>
    </row>
    <row r="220" spans="1:7">
      <c r="A220" t="str">
        <f>IF(申込一覧表!O60="","",申込一覧表!AF60)</f>
        <v/>
      </c>
      <c r="B220" t="str">
        <f>申込一覧表!AQ60</f>
        <v/>
      </c>
      <c r="C220" t="str">
        <f>申込一覧表!AU60</f>
        <v/>
      </c>
      <c r="D220" t="str">
        <f>申込一覧表!AJ60</f>
        <v/>
      </c>
      <c r="E220">
        <v>0</v>
      </c>
      <c r="F220">
        <v>5</v>
      </c>
      <c r="G220" t="str">
        <f>申込一覧表!AZ60</f>
        <v>999:99.99</v>
      </c>
    </row>
    <row r="221" spans="1:7">
      <c r="A221" t="str">
        <f>IF(申込一覧表!O61="","",申込一覧表!AF61)</f>
        <v/>
      </c>
      <c r="B221" t="str">
        <f>申込一覧表!AQ61</f>
        <v/>
      </c>
      <c r="C221" t="str">
        <f>申込一覧表!AU61</f>
        <v/>
      </c>
      <c r="D221" t="str">
        <f>申込一覧表!AJ61</f>
        <v/>
      </c>
      <c r="E221">
        <v>0</v>
      </c>
      <c r="F221">
        <v>5</v>
      </c>
      <c r="G221" t="str">
        <f>申込一覧表!AZ61</f>
        <v>999:99.99</v>
      </c>
    </row>
    <row r="222" spans="1:7">
      <c r="A222" t="str">
        <f>IF(申込一覧表!O62="","",申込一覧表!AF62)</f>
        <v/>
      </c>
      <c r="B222" t="str">
        <f>申込一覧表!AQ62</f>
        <v/>
      </c>
      <c r="C222" t="str">
        <f>申込一覧表!AU62</f>
        <v/>
      </c>
      <c r="D222" t="str">
        <f>申込一覧表!AJ62</f>
        <v/>
      </c>
      <c r="E222">
        <v>0</v>
      </c>
      <c r="F222">
        <v>5</v>
      </c>
      <c r="G222" t="str">
        <f>申込一覧表!AZ62</f>
        <v>999:99.99</v>
      </c>
    </row>
    <row r="223" spans="1:7">
      <c r="A223" t="str">
        <f>IF(申込一覧表!O63="","",申込一覧表!AF63)</f>
        <v/>
      </c>
      <c r="B223" t="str">
        <f>申込一覧表!AQ63</f>
        <v/>
      </c>
      <c r="C223" t="str">
        <f>申込一覧表!AU63</f>
        <v/>
      </c>
      <c r="D223" t="str">
        <f>申込一覧表!AJ63</f>
        <v/>
      </c>
      <c r="E223">
        <v>0</v>
      </c>
      <c r="F223">
        <v>5</v>
      </c>
      <c r="G223" t="str">
        <f>申込一覧表!AZ63</f>
        <v>999:99.99</v>
      </c>
    </row>
    <row r="224" spans="1:7">
      <c r="A224" t="str">
        <f>IF(申込一覧表!O64="","",申込一覧表!AF64)</f>
        <v/>
      </c>
      <c r="B224" t="str">
        <f>申込一覧表!AQ64</f>
        <v/>
      </c>
      <c r="C224" t="str">
        <f>申込一覧表!AU64</f>
        <v/>
      </c>
      <c r="D224" t="str">
        <f>申込一覧表!AJ64</f>
        <v/>
      </c>
      <c r="E224">
        <v>0</v>
      </c>
      <c r="F224">
        <v>5</v>
      </c>
      <c r="G224" t="str">
        <f>申込一覧表!AZ64</f>
        <v>999:99.99</v>
      </c>
    </row>
    <row r="225" spans="1:7">
      <c r="A225" t="str">
        <f>IF(申込一覧表!O65="","",申込一覧表!AF65)</f>
        <v/>
      </c>
      <c r="B225" t="str">
        <f>申込一覧表!AQ65</f>
        <v/>
      </c>
      <c r="C225" t="str">
        <f>申込一覧表!AU65</f>
        <v/>
      </c>
      <c r="D225" t="str">
        <f>申込一覧表!AJ65</f>
        <v/>
      </c>
      <c r="E225">
        <v>0</v>
      </c>
      <c r="F225">
        <v>5</v>
      </c>
      <c r="G225" t="str">
        <f>申込一覧表!AZ65</f>
        <v>999:99.99</v>
      </c>
    </row>
    <row r="226" spans="1:7">
      <c r="A226" t="str">
        <f>IF(申込一覧表!O66="","",申込一覧表!AF66)</f>
        <v/>
      </c>
      <c r="B226" t="str">
        <f>申込一覧表!AQ66</f>
        <v/>
      </c>
      <c r="C226" t="str">
        <f>申込一覧表!AU66</f>
        <v/>
      </c>
      <c r="D226" t="str">
        <f>申込一覧表!AJ66</f>
        <v/>
      </c>
      <c r="E226">
        <v>0</v>
      </c>
      <c r="F226">
        <v>5</v>
      </c>
      <c r="G226" t="str">
        <f>申込一覧表!AZ66</f>
        <v>999:99.99</v>
      </c>
    </row>
    <row r="227" spans="1:7">
      <c r="A227" t="str">
        <f>IF(申込一覧表!O67="","",申込一覧表!AF67)</f>
        <v/>
      </c>
      <c r="B227" t="str">
        <f>申込一覧表!AQ67</f>
        <v/>
      </c>
      <c r="C227" t="str">
        <f>申込一覧表!AU67</f>
        <v/>
      </c>
      <c r="D227" t="str">
        <f>申込一覧表!AJ67</f>
        <v/>
      </c>
      <c r="E227">
        <v>0</v>
      </c>
      <c r="F227">
        <v>5</v>
      </c>
      <c r="G227" t="str">
        <f>申込一覧表!AZ67</f>
        <v>999:99.99</v>
      </c>
    </row>
    <row r="228" spans="1:7">
      <c r="A228" t="str">
        <f>IF(申込一覧表!O68="","",申込一覧表!AF68)</f>
        <v/>
      </c>
      <c r="B228" t="str">
        <f>申込一覧表!AQ68</f>
        <v/>
      </c>
      <c r="C228" t="str">
        <f>申込一覧表!AU68</f>
        <v/>
      </c>
      <c r="D228" t="str">
        <f>申込一覧表!AJ68</f>
        <v/>
      </c>
      <c r="E228">
        <v>0</v>
      </c>
      <c r="F228">
        <v>5</v>
      </c>
      <c r="G228" t="str">
        <f>申込一覧表!AZ68</f>
        <v>999:99.99</v>
      </c>
    </row>
    <row r="229" spans="1:7">
      <c r="A229" t="str">
        <f>IF(申込一覧表!O69="","",申込一覧表!AF69)</f>
        <v/>
      </c>
      <c r="B229" t="str">
        <f>申込一覧表!AQ69</f>
        <v/>
      </c>
      <c r="C229" t="str">
        <f>申込一覧表!AU69</f>
        <v/>
      </c>
      <c r="D229" t="str">
        <f>申込一覧表!AJ69</f>
        <v/>
      </c>
      <c r="E229">
        <v>0</v>
      </c>
      <c r="F229">
        <v>5</v>
      </c>
      <c r="G229" t="str">
        <f>申込一覧表!AZ69</f>
        <v>999:99.99</v>
      </c>
    </row>
    <row r="230" spans="1:7">
      <c r="A230" t="str">
        <f>IF(申込一覧表!O70="","",申込一覧表!AF70)</f>
        <v/>
      </c>
      <c r="B230" t="str">
        <f>申込一覧表!AQ70</f>
        <v/>
      </c>
      <c r="C230" t="str">
        <f>申込一覧表!AU70</f>
        <v/>
      </c>
      <c r="D230" t="str">
        <f>申込一覧表!AJ70</f>
        <v/>
      </c>
      <c r="E230">
        <v>0</v>
      </c>
      <c r="F230">
        <v>5</v>
      </c>
      <c r="G230" t="str">
        <f>申込一覧表!AZ70</f>
        <v>999:99.99</v>
      </c>
    </row>
    <row r="231" spans="1:7">
      <c r="A231" t="str">
        <f>IF(申込一覧表!O71="","",申込一覧表!AF71)</f>
        <v/>
      </c>
      <c r="B231" t="str">
        <f>申込一覧表!AQ71</f>
        <v/>
      </c>
      <c r="C231" t="str">
        <f>申込一覧表!AU71</f>
        <v/>
      </c>
      <c r="D231" t="str">
        <f>申込一覧表!AJ71</f>
        <v/>
      </c>
      <c r="E231">
        <v>0</v>
      </c>
      <c r="F231">
        <v>5</v>
      </c>
      <c r="G231" t="str">
        <f>申込一覧表!AZ71</f>
        <v>999:99.99</v>
      </c>
    </row>
    <row r="232" spans="1:7">
      <c r="A232" t="str">
        <f>IF(申込一覧表!O72="","",申込一覧表!AF72)</f>
        <v/>
      </c>
      <c r="B232" t="str">
        <f>申込一覧表!AQ72</f>
        <v/>
      </c>
      <c r="C232" t="str">
        <f>申込一覧表!AU72</f>
        <v/>
      </c>
      <c r="D232" t="str">
        <f>申込一覧表!AJ72</f>
        <v/>
      </c>
      <c r="E232">
        <v>0</v>
      </c>
      <c r="F232">
        <v>5</v>
      </c>
      <c r="G232" t="str">
        <f>申込一覧表!AZ72</f>
        <v>999:99.99</v>
      </c>
    </row>
    <row r="233" spans="1:7">
      <c r="A233" t="str">
        <f>IF(申込一覧表!O73="","",申込一覧表!AF73)</f>
        <v/>
      </c>
      <c r="B233" t="str">
        <f>申込一覧表!AQ73</f>
        <v/>
      </c>
      <c r="C233" t="str">
        <f>申込一覧表!AU73</f>
        <v/>
      </c>
      <c r="D233" t="str">
        <f>申込一覧表!AJ73</f>
        <v/>
      </c>
      <c r="E233">
        <v>0</v>
      </c>
      <c r="F233">
        <v>5</v>
      </c>
      <c r="G233" t="str">
        <f>申込一覧表!AZ73</f>
        <v>999:99.99</v>
      </c>
    </row>
    <row r="234" spans="1:7">
      <c r="A234" t="str">
        <f>IF(申込一覧表!O74="","",申込一覧表!AF74)</f>
        <v/>
      </c>
      <c r="B234" t="str">
        <f>申込一覧表!AQ74</f>
        <v/>
      </c>
      <c r="C234" t="str">
        <f>申込一覧表!AU74</f>
        <v/>
      </c>
      <c r="D234" t="str">
        <f>申込一覧表!AJ74</f>
        <v/>
      </c>
      <c r="E234">
        <v>0</v>
      </c>
      <c r="F234">
        <v>5</v>
      </c>
      <c r="G234" t="str">
        <f>申込一覧表!AZ74</f>
        <v>999:99.99</v>
      </c>
    </row>
    <row r="235" spans="1:7">
      <c r="A235" t="str">
        <f>IF(申込一覧表!O75="","",申込一覧表!AF75)</f>
        <v/>
      </c>
      <c r="B235" t="str">
        <f>申込一覧表!AQ75</f>
        <v/>
      </c>
      <c r="C235" t="str">
        <f>申込一覧表!AU75</f>
        <v/>
      </c>
      <c r="D235" t="str">
        <f>申込一覧表!AJ75</f>
        <v/>
      </c>
      <c r="E235">
        <v>0</v>
      </c>
      <c r="F235">
        <v>5</v>
      </c>
      <c r="G235" t="str">
        <f>申込一覧表!AZ75</f>
        <v>999:99.99</v>
      </c>
    </row>
    <row r="236" spans="1:7">
      <c r="A236" t="str">
        <f>IF(申込一覧表!O76="","",申込一覧表!AF76)</f>
        <v/>
      </c>
      <c r="B236" t="str">
        <f>申込一覧表!AQ76</f>
        <v/>
      </c>
      <c r="C236" t="str">
        <f>申込一覧表!AU76</f>
        <v/>
      </c>
      <c r="D236" t="str">
        <f>申込一覧表!AJ76</f>
        <v/>
      </c>
      <c r="E236">
        <v>0</v>
      </c>
      <c r="F236">
        <v>5</v>
      </c>
      <c r="G236" t="str">
        <f>申込一覧表!AZ76</f>
        <v>999:99.99</v>
      </c>
    </row>
    <row r="237" spans="1:7">
      <c r="A237" t="str">
        <f>IF(申込一覧表!O77="","",申込一覧表!AF77)</f>
        <v/>
      </c>
      <c r="B237" t="str">
        <f>申込一覧表!AQ77</f>
        <v/>
      </c>
      <c r="C237" t="str">
        <f>申込一覧表!AU77</f>
        <v/>
      </c>
      <c r="D237" t="str">
        <f>申込一覧表!AJ77</f>
        <v/>
      </c>
      <c r="E237">
        <v>0</v>
      </c>
      <c r="F237">
        <v>5</v>
      </c>
      <c r="G237" t="str">
        <f>申込一覧表!AZ77</f>
        <v>999:99.99</v>
      </c>
    </row>
    <row r="238" spans="1:7">
      <c r="A238" t="str">
        <f>IF(申込一覧表!O78="","",申込一覧表!AF78)</f>
        <v/>
      </c>
      <c r="B238" t="str">
        <f>申込一覧表!AQ78</f>
        <v/>
      </c>
      <c r="C238" t="str">
        <f>申込一覧表!AU78</f>
        <v/>
      </c>
      <c r="D238" t="str">
        <f>申込一覧表!AJ78</f>
        <v/>
      </c>
      <c r="E238">
        <v>0</v>
      </c>
      <c r="F238">
        <v>5</v>
      </c>
      <c r="G238" t="str">
        <f>申込一覧表!AZ78</f>
        <v>999:99.99</v>
      </c>
    </row>
    <row r="239" spans="1:7">
      <c r="A239" t="str">
        <f>IF(申込一覧表!O79="","",申込一覧表!AF79)</f>
        <v/>
      </c>
      <c r="B239" t="str">
        <f>申込一覧表!AQ79</f>
        <v/>
      </c>
      <c r="C239" t="str">
        <f>申込一覧表!AU79</f>
        <v/>
      </c>
      <c r="D239" t="str">
        <f>申込一覧表!AJ79</f>
        <v/>
      </c>
      <c r="E239">
        <v>0</v>
      </c>
      <c r="F239">
        <v>5</v>
      </c>
      <c r="G239" t="str">
        <f>申込一覧表!AZ79</f>
        <v>999:99.99</v>
      </c>
    </row>
    <row r="240" spans="1:7">
      <c r="A240" t="str">
        <f>IF(申込一覧表!O80="","",申込一覧表!AF80)</f>
        <v/>
      </c>
      <c r="B240" t="str">
        <f>申込一覧表!AQ80</f>
        <v/>
      </c>
      <c r="C240" t="str">
        <f>申込一覧表!AU80</f>
        <v/>
      </c>
      <c r="D240" t="str">
        <f>申込一覧表!AJ80</f>
        <v/>
      </c>
      <c r="E240">
        <v>0</v>
      </c>
      <c r="F240">
        <v>5</v>
      </c>
      <c r="G240" t="str">
        <f>申込一覧表!AZ80</f>
        <v>999:99.99</v>
      </c>
    </row>
    <row r="241" spans="1:7">
      <c r="A241" t="str">
        <f>IF(申込一覧表!O81="","",申込一覧表!AF81)</f>
        <v/>
      </c>
      <c r="B241" t="str">
        <f>申込一覧表!AQ81</f>
        <v/>
      </c>
      <c r="C241" t="str">
        <f>申込一覧表!AU81</f>
        <v/>
      </c>
      <c r="D241" t="str">
        <f>申込一覧表!AJ81</f>
        <v/>
      </c>
      <c r="E241">
        <v>0</v>
      </c>
      <c r="F241">
        <v>5</v>
      </c>
      <c r="G241" t="str">
        <f>申込一覧表!AZ81</f>
        <v>999:99.99</v>
      </c>
    </row>
    <row r="242" spans="1:7">
      <c r="A242" t="str">
        <f>IF(申込一覧表!O82="","",申込一覧表!AF82)</f>
        <v/>
      </c>
      <c r="B242" t="str">
        <f>申込一覧表!AQ82</f>
        <v/>
      </c>
      <c r="C242" t="str">
        <f>申込一覧表!AU82</f>
        <v/>
      </c>
      <c r="D242" t="str">
        <f>申込一覧表!AJ82</f>
        <v/>
      </c>
      <c r="E242">
        <v>0</v>
      </c>
      <c r="F242">
        <v>5</v>
      </c>
      <c r="G242" t="str">
        <f>申込一覧表!AZ82</f>
        <v>999:99.99</v>
      </c>
    </row>
    <row r="243" spans="1:7">
      <c r="A243" t="str">
        <f>IF(申込一覧表!O83="","",申込一覧表!AF83)</f>
        <v/>
      </c>
      <c r="B243" t="str">
        <f>申込一覧表!AQ83</f>
        <v/>
      </c>
      <c r="C243" t="str">
        <f>申込一覧表!AU83</f>
        <v/>
      </c>
      <c r="D243" t="str">
        <f>申込一覧表!AJ83</f>
        <v/>
      </c>
      <c r="E243">
        <v>0</v>
      </c>
      <c r="F243">
        <v>5</v>
      </c>
      <c r="G243" t="str">
        <f>申込一覧表!AZ83</f>
        <v>999:99.99</v>
      </c>
    </row>
    <row r="244" spans="1:7">
      <c r="A244" t="str">
        <f>IF(申込一覧表!O84="","",申込一覧表!AF84)</f>
        <v/>
      </c>
      <c r="B244" t="str">
        <f>申込一覧表!AQ84</f>
        <v/>
      </c>
      <c r="C244" t="str">
        <f>申込一覧表!AU84</f>
        <v/>
      </c>
      <c r="D244" t="str">
        <f>申込一覧表!AJ84</f>
        <v/>
      </c>
      <c r="E244">
        <v>0</v>
      </c>
      <c r="F244">
        <v>5</v>
      </c>
      <c r="G244" t="str">
        <f>申込一覧表!AZ84</f>
        <v>999:99.99</v>
      </c>
    </row>
    <row r="245" spans="1:7">
      <c r="A245" t="str">
        <f>IF(申込一覧表!O85="","",申込一覧表!AF85)</f>
        <v/>
      </c>
      <c r="B245" t="str">
        <f>申込一覧表!AQ85</f>
        <v/>
      </c>
      <c r="C245" t="str">
        <f>申込一覧表!AU85</f>
        <v/>
      </c>
      <c r="D245" t="str">
        <f>申込一覧表!AJ85</f>
        <v/>
      </c>
      <c r="E245">
        <v>0</v>
      </c>
      <c r="F245">
        <v>5</v>
      </c>
      <c r="G245" t="str">
        <f>申込一覧表!AZ85</f>
        <v>999:99.99</v>
      </c>
    </row>
    <row r="246" spans="1:7">
      <c r="A246" t="str">
        <f>IF(申込一覧表!O86="","",申込一覧表!AF86)</f>
        <v/>
      </c>
      <c r="B246" t="str">
        <f>申込一覧表!AQ86</f>
        <v/>
      </c>
      <c r="C246" t="str">
        <f>申込一覧表!AU86</f>
        <v/>
      </c>
      <c r="D246" t="str">
        <f>申込一覧表!AJ86</f>
        <v/>
      </c>
      <c r="E246">
        <v>0</v>
      </c>
      <c r="F246">
        <v>5</v>
      </c>
      <c r="G246" t="str">
        <f>申込一覧表!AZ86</f>
        <v>999:99.99</v>
      </c>
    </row>
    <row r="247" spans="1:7">
      <c r="A247" s="105" t="str">
        <f>IF(申込一覧表!O87="","",申込一覧表!AF87)</f>
        <v/>
      </c>
      <c r="B247" s="105" t="str">
        <f>申込一覧表!AQ87</f>
        <v/>
      </c>
      <c r="C247" s="105" t="str">
        <f>申込一覧表!AU87</f>
        <v/>
      </c>
      <c r="D247" s="105" t="str">
        <f>申込一覧表!AJ87</f>
        <v/>
      </c>
      <c r="E247" s="105">
        <v>0</v>
      </c>
      <c r="F247" s="105">
        <v>5</v>
      </c>
      <c r="G247" s="105" t="str">
        <f>申込一覧表!AZ87</f>
        <v>999:99.99</v>
      </c>
    </row>
    <row r="248" spans="1:7">
      <c r="A248" t="str">
        <f>IF(申込一覧表!Q6="","",申込一覧表!AF6)</f>
        <v/>
      </c>
      <c r="B248" s="26" t="str">
        <f>申込一覧表!AR6</f>
        <v/>
      </c>
      <c r="C248" s="26" t="str">
        <f>申込一覧表!AV6</f>
        <v/>
      </c>
      <c r="D248" s="26" t="str">
        <f>申込一覧表!AJ6</f>
        <v/>
      </c>
      <c r="E248">
        <v>0</v>
      </c>
      <c r="F248">
        <v>0</v>
      </c>
      <c r="G248" t="str">
        <f>申込一覧表!BA6</f>
        <v>999:99.99</v>
      </c>
    </row>
    <row r="249" spans="1:7">
      <c r="A249" t="str">
        <f>IF(申込一覧表!Q7="","",申込一覧表!AF7)</f>
        <v/>
      </c>
      <c r="B249" t="str">
        <f>申込一覧表!AR7</f>
        <v/>
      </c>
      <c r="C249" t="str">
        <f>申込一覧表!AV7</f>
        <v/>
      </c>
      <c r="D249" t="str">
        <f>申込一覧表!AJ7</f>
        <v/>
      </c>
      <c r="E249">
        <v>0</v>
      </c>
      <c r="F249">
        <v>0</v>
      </c>
      <c r="G249" t="str">
        <f>申込一覧表!BA7</f>
        <v>999:99.99</v>
      </c>
    </row>
    <row r="250" spans="1:7">
      <c r="A250" t="str">
        <f>IF(申込一覧表!Q8="","",申込一覧表!AF8)</f>
        <v/>
      </c>
      <c r="B250" t="str">
        <f>申込一覧表!AR8</f>
        <v/>
      </c>
      <c r="C250" t="str">
        <f>申込一覧表!AV8</f>
        <v/>
      </c>
      <c r="D250" t="str">
        <f>申込一覧表!AJ8</f>
        <v/>
      </c>
      <c r="E250">
        <v>0</v>
      </c>
      <c r="F250">
        <v>0</v>
      </c>
      <c r="G250" t="str">
        <f>申込一覧表!BA8</f>
        <v>999:99.99</v>
      </c>
    </row>
    <row r="251" spans="1:7">
      <c r="A251" t="str">
        <f>IF(申込一覧表!Q9="","",申込一覧表!AF9)</f>
        <v/>
      </c>
      <c r="B251" t="str">
        <f>申込一覧表!AR9</f>
        <v/>
      </c>
      <c r="C251" t="str">
        <f>申込一覧表!AV9</f>
        <v/>
      </c>
      <c r="D251" t="str">
        <f>申込一覧表!AJ9</f>
        <v/>
      </c>
      <c r="E251">
        <v>0</v>
      </c>
      <c r="F251">
        <v>0</v>
      </c>
      <c r="G251" t="str">
        <f>申込一覧表!BA9</f>
        <v>999:99.99</v>
      </c>
    </row>
    <row r="252" spans="1:7">
      <c r="A252" t="str">
        <f>IF(申込一覧表!Q10="","",申込一覧表!AF10)</f>
        <v/>
      </c>
      <c r="B252" t="str">
        <f>申込一覧表!AR10</f>
        <v/>
      </c>
      <c r="C252" t="str">
        <f>申込一覧表!AV10</f>
        <v/>
      </c>
      <c r="D252" t="str">
        <f>申込一覧表!AJ10</f>
        <v/>
      </c>
      <c r="E252">
        <v>0</v>
      </c>
      <c r="F252">
        <v>0</v>
      </c>
      <c r="G252" t="str">
        <f>申込一覧表!BA10</f>
        <v>999:99.99</v>
      </c>
    </row>
    <row r="253" spans="1:7">
      <c r="A253" t="str">
        <f>IF(申込一覧表!Q11="","",申込一覧表!AF11)</f>
        <v/>
      </c>
      <c r="B253" t="str">
        <f>申込一覧表!AR11</f>
        <v/>
      </c>
      <c r="C253" t="str">
        <f>申込一覧表!AV11</f>
        <v/>
      </c>
      <c r="D253" t="str">
        <f>申込一覧表!AJ11</f>
        <v/>
      </c>
      <c r="E253">
        <v>0</v>
      </c>
      <c r="F253">
        <v>0</v>
      </c>
      <c r="G253" t="str">
        <f>申込一覧表!BA11</f>
        <v>999:99.99</v>
      </c>
    </row>
    <row r="254" spans="1:7">
      <c r="A254" t="str">
        <f>IF(申込一覧表!Q12="","",申込一覧表!AF12)</f>
        <v/>
      </c>
      <c r="B254" t="str">
        <f>申込一覧表!AR12</f>
        <v/>
      </c>
      <c r="C254" t="str">
        <f>申込一覧表!AV12</f>
        <v/>
      </c>
      <c r="D254" t="str">
        <f>申込一覧表!AJ12</f>
        <v/>
      </c>
      <c r="E254">
        <v>0</v>
      </c>
      <c r="F254">
        <v>0</v>
      </c>
      <c r="G254" t="str">
        <f>申込一覧表!BA12</f>
        <v>999:99.99</v>
      </c>
    </row>
    <row r="255" spans="1:7">
      <c r="A255" t="str">
        <f>IF(申込一覧表!Q13="","",申込一覧表!AF13)</f>
        <v/>
      </c>
      <c r="B255" t="str">
        <f>申込一覧表!AR13</f>
        <v/>
      </c>
      <c r="C255" t="str">
        <f>申込一覧表!AV13</f>
        <v/>
      </c>
      <c r="D255" t="str">
        <f>申込一覧表!AJ13</f>
        <v/>
      </c>
      <c r="E255">
        <v>0</v>
      </c>
      <c r="F255">
        <v>0</v>
      </c>
      <c r="G255" t="str">
        <f>申込一覧表!BA13</f>
        <v>999:99.99</v>
      </c>
    </row>
    <row r="256" spans="1:7">
      <c r="A256" t="str">
        <f>IF(申込一覧表!Q14="","",申込一覧表!AF14)</f>
        <v/>
      </c>
      <c r="B256" t="str">
        <f>申込一覧表!AR14</f>
        <v/>
      </c>
      <c r="C256" t="str">
        <f>申込一覧表!AV14</f>
        <v/>
      </c>
      <c r="D256" t="str">
        <f>申込一覧表!AJ14</f>
        <v/>
      </c>
      <c r="E256">
        <v>0</v>
      </c>
      <c r="F256">
        <v>0</v>
      </c>
      <c r="G256" t="str">
        <f>申込一覧表!BA14</f>
        <v>999:99.99</v>
      </c>
    </row>
    <row r="257" spans="1:7">
      <c r="A257" t="str">
        <f>IF(申込一覧表!Q15="","",申込一覧表!AF15)</f>
        <v/>
      </c>
      <c r="B257" t="str">
        <f>申込一覧表!AR15</f>
        <v/>
      </c>
      <c r="C257" t="str">
        <f>申込一覧表!AV15</f>
        <v/>
      </c>
      <c r="D257" t="str">
        <f>申込一覧表!AJ15</f>
        <v/>
      </c>
      <c r="E257">
        <v>0</v>
      </c>
      <c r="F257">
        <v>0</v>
      </c>
      <c r="G257" t="str">
        <f>申込一覧表!BA15</f>
        <v>999:99.99</v>
      </c>
    </row>
    <row r="258" spans="1:7">
      <c r="A258" t="str">
        <f>IF(申込一覧表!Q16="","",申込一覧表!AF16)</f>
        <v/>
      </c>
      <c r="B258" t="str">
        <f>申込一覧表!AR16</f>
        <v/>
      </c>
      <c r="C258" t="str">
        <f>申込一覧表!AV16</f>
        <v/>
      </c>
      <c r="D258" t="str">
        <f>申込一覧表!AJ16</f>
        <v/>
      </c>
      <c r="E258">
        <v>0</v>
      </c>
      <c r="F258">
        <v>0</v>
      </c>
      <c r="G258" t="str">
        <f>申込一覧表!BA16</f>
        <v>999:99.99</v>
      </c>
    </row>
    <row r="259" spans="1:7">
      <c r="A259" t="str">
        <f>IF(申込一覧表!Q17="","",申込一覧表!AF17)</f>
        <v/>
      </c>
      <c r="B259" t="str">
        <f>申込一覧表!AR17</f>
        <v/>
      </c>
      <c r="C259" t="str">
        <f>申込一覧表!AV17</f>
        <v/>
      </c>
      <c r="D259" t="str">
        <f>申込一覧表!AJ17</f>
        <v/>
      </c>
      <c r="E259">
        <v>0</v>
      </c>
      <c r="F259">
        <v>0</v>
      </c>
      <c r="G259" t="str">
        <f>申込一覧表!BA17</f>
        <v>999:99.99</v>
      </c>
    </row>
    <row r="260" spans="1:7">
      <c r="A260" t="str">
        <f>IF(申込一覧表!Q18="","",申込一覧表!AF18)</f>
        <v/>
      </c>
      <c r="B260" t="str">
        <f>申込一覧表!AR18</f>
        <v/>
      </c>
      <c r="C260" t="str">
        <f>申込一覧表!AV18</f>
        <v/>
      </c>
      <c r="D260" t="str">
        <f>申込一覧表!AJ18</f>
        <v/>
      </c>
      <c r="E260">
        <v>0</v>
      </c>
      <c r="F260">
        <v>0</v>
      </c>
      <c r="G260" t="str">
        <f>申込一覧表!BA18</f>
        <v>999:99.99</v>
      </c>
    </row>
    <row r="261" spans="1:7">
      <c r="A261" t="str">
        <f>IF(申込一覧表!Q19="","",申込一覧表!AF19)</f>
        <v/>
      </c>
      <c r="B261" t="str">
        <f>申込一覧表!AR19</f>
        <v/>
      </c>
      <c r="C261" t="str">
        <f>申込一覧表!AV19</f>
        <v/>
      </c>
      <c r="D261" t="str">
        <f>申込一覧表!AJ19</f>
        <v/>
      </c>
      <c r="E261">
        <v>0</v>
      </c>
      <c r="F261">
        <v>0</v>
      </c>
      <c r="G261" t="str">
        <f>申込一覧表!BA19</f>
        <v>999:99.99</v>
      </c>
    </row>
    <row r="262" spans="1:7">
      <c r="A262" t="str">
        <f>IF(申込一覧表!Q20="","",申込一覧表!AF20)</f>
        <v/>
      </c>
      <c r="B262" t="str">
        <f>申込一覧表!AR20</f>
        <v/>
      </c>
      <c r="C262" t="str">
        <f>申込一覧表!AV20</f>
        <v/>
      </c>
      <c r="D262" t="str">
        <f>申込一覧表!AJ20</f>
        <v/>
      </c>
      <c r="E262">
        <v>0</v>
      </c>
      <c r="F262">
        <v>0</v>
      </c>
      <c r="G262" t="str">
        <f>申込一覧表!BA20</f>
        <v>999:99.99</v>
      </c>
    </row>
    <row r="263" spans="1:7">
      <c r="A263" t="str">
        <f>IF(申込一覧表!Q21="","",申込一覧表!AF21)</f>
        <v/>
      </c>
      <c r="B263" t="str">
        <f>申込一覧表!AR21</f>
        <v/>
      </c>
      <c r="C263" t="str">
        <f>申込一覧表!AV21</f>
        <v/>
      </c>
      <c r="D263" t="str">
        <f>申込一覧表!AJ21</f>
        <v/>
      </c>
      <c r="E263">
        <v>0</v>
      </c>
      <c r="F263">
        <v>0</v>
      </c>
      <c r="G263" t="str">
        <f>申込一覧表!BA21</f>
        <v>999:99.99</v>
      </c>
    </row>
    <row r="264" spans="1:7">
      <c r="A264" t="str">
        <f>IF(申込一覧表!Q22="","",申込一覧表!AF22)</f>
        <v/>
      </c>
      <c r="B264" t="str">
        <f>申込一覧表!AR22</f>
        <v/>
      </c>
      <c r="C264" t="str">
        <f>申込一覧表!AV22</f>
        <v/>
      </c>
      <c r="D264" t="str">
        <f>申込一覧表!AJ22</f>
        <v/>
      </c>
      <c r="E264">
        <v>0</v>
      </c>
      <c r="F264">
        <v>0</v>
      </c>
      <c r="G264" t="str">
        <f>申込一覧表!BA22</f>
        <v>999:99.99</v>
      </c>
    </row>
    <row r="265" spans="1:7">
      <c r="A265" t="str">
        <f>IF(申込一覧表!Q23="","",申込一覧表!AF23)</f>
        <v/>
      </c>
      <c r="B265" t="str">
        <f>申込一覧表!AR23</f>
        <v/>
      </c>
      <c r="C265" t="str">
        <f>申込一覧表!AV23</f>
        <v/>
      </c>
      <c r="D265" t="str">
        <f>申込一覧表!AJ23</f>
        <v/>
      </c>
      <c r="E265">
        <v>0</v>
      </c>
      <c r="F265">
        <v>0</v>
      </c>
      <c r="G265" t="str">
        <f>申込一覧表!BA23</f>
        <v>999:99.99</v>
      </c>
    </row>
    <row r="266" spans="1:7">
      <c r="A266" t="str">
        <f>IF(申込一覧表!Q24="","",申込一覧表!AF24)</f>
        <v/>
      </c>
      <c r="B266" t="str">
        <f>申込一覧表!AR24</f>
        <v/>
      </c>
      <c r="C266" t="str">
        <f>申込一覧表!AV24</f>
        <v/>
      </c>
      <c r="D266" t="str">
        <f>申込一覧表!AJ24</f>
        <v/>
      </c>
      <c r="E266">
        <v>0</v>
      </c>
      <c r="F266">
        <v>0</v>
      </c>
      <c r="G266" t="str">
        <f>申込一覧表!BA24</f>
        <v>999:99.99</v>
      </c>
    </row>
    <row r="267" spans="1:7">
      <c r="A267" t="str">
        <f>IF(申込一覧表!Q25="","",申込一覧表!AF25)</f>
        <v/>
      </c>
      <c r="B267" t="str">
        <f>申込一覧表!AR25</f>
        <v/>
      </c>
      <c r="C267" t="str">
        <f>申込一覧表!AV25</f>
        <v/>
      </c>
      <c r="D267" t="str">
        <f>申込一覧表!AJ25</f>
        <v/>
      </c>
      <c r="E267">
        <v>0</v>
      </c>
      <c r="F267">
        <v>0</v>
      </c>
      <c r="G267" t="str">
        <f>申込一覧表!BA25</f>
        <v>999:99.99</v>
      </c>
    </row>
    <row r="268" spans="1:7">
      <c r="A268" t="str">
        <f>IF(申込一覧表!Q26="","",申込一覧表!AF26)</f>
        <v/>
      </c>
      <c r="B268" t="str">
        <f>申込一覧表!AR26</f>
        <v/>
      </c>
      <c r="C268" t="str">
        <f>申込一覧表!AV26</f>
        <v/>
      </c>
      <c r="D268" t="str">
        <f>申込一覧表!AJ26</f>
        <v/>
      </c>
      <c r="E268">
        <v>0</v>
      </c>
      <c r="F268">
        <v>0</v>
      </c>
      <c r="G268" t="str">
        <f>申込一覧表!BA26</f>
        <v>999:99.99</v>
      </c>
    </row>
    <row r="269" spans="1:7">
      <c r="A269" t="str">
        <f>IF(申込一覧表!Q27="","",申込一覧表!AF27)</f>
        <v/>
      </c>
      <c r="B269" t="str">
        <f>申込一覧表!AR27</f>
        <v/>
      </c>
      <c r="C269" t="str">
        <f>申込一覧表!AV27</f>
        <v/>
      </c>
      <c r="D269" t="str">
        <f>申込一覧表!AJ27</f>
        <v/>
      </c>
      <c r="E269">
        <v>0</v>
      </c>
      <c r="F269">
        <v>0</v>
      </c>
      <c r="G269" t="str">
        <f>申込一覧表!BA27</f>
        <v>999:99.99</v>
      </c>
    </row>
    <row r="270" spans="1:7">
      <c r="A270" t="str">
        <f>IF(申込一覧表!Q28="","",申込一覧表!AF28)</f>
        <v/>
      </c>
      <c r="B270" t="str">
        <f>申込一覧表!AR28</f>
        <v/>
      </c>
      <c r="C270" t="str">
        <f>申込一覧表!AV28</f>
        <v/>
      </c>
      <c r="D270" t="str">
        <f>申込一覧表!AJ28</f>
        <v/>
      </c>
      <c r="E270">
        <v>0</v>
      </c>
      <c r="F270">
        <v>0</v>
      </c>
      <c r="G270" t="str">
        <f>申込一覧表!BA28</f>
        <v>999:99.99</v>
      </c>
    </row>
    <row r="271" spans="1:7">
      <c r="A271" t="str">
        <f>IF(申込一覧表!Q29="","",申込一覧表!AF29)</f>
        <v/>
      </c>
      <c r="B271" t="str">
        <f>申込一覧表!AR29</f>
        <v/>
      </c>
      <c r="C271" t="str">
        <f>申込一覧表!AV29</f>
        <v/>
      </c>
      <c r="D271" t="str">
        <f>申込一覧表!AJ29</f>
        <v/>
      </c>
      <c r="E271">
        <v>0</v>
      </c>
      <c r="F271">
        <v>0</v>
      </c>
      <c r="G271" t="str">
        <f>申込一覧表!BA29</f>
        <v>999:99.99</v>
      </c>
    </row>
    <row r="272" spans="1:7">
      <c r="A272" t="str">
        <f>IF(申込一覧表!Q30="","",申込一覧表!AF30)</f>
        <v/>
      </c>
      <c r="B272" t="str">
        <f>申込一覧表!AR30</f>
        <v/>
      </c>
      <c r="C272" t="str">
        <f>申込一覧表!AV30</f>
        <v/>
      </c>
      <c r="D272" t="str">
        <f>申込一覧表!AJ30</f>
        <v/>
      </c>
      <c r="E272">
        <v>0</v>
      </c>
      <c r="F272">
        <v>0</v>
      </c>
      <c r="G272" t="str">
        <f>申込一覧表!BA30</f>
        <v>999:99.99</v>
      </c>
    </row>
    <row r="273" spans="1:7">
      <c r="A273" t="str">
        <f>IF(申込一覧表!Q31="","",申込一覧表!AF31)</f>
        <v/>
      </c>
      <c r="B273" t="str">
        <f>申込一覧表!AR31</f>
        <v/>
      </c>
      <c r="C273" t="str">
        <f>申込一覧表!AV31</f>
        <v/>
      </c>
      <c r="D273" t="str">
        <f>申込一覧表!AJ31</f>
        <v/>
      </c>
      <c r="E273">
        <v>0</v>
      </c>
      <c r="F273">
        <v>0</v>
      </c>
      <c r="G273" t="str">
        <f>申込一覧表!BA31</f>
        <v>999:99.99</v>
      </c>
    </row>
    <row r="274" spans="1:7">
      <c r="A274" t="str">
        <f>IF(申込一覧表!Q32="","",申込一覧表!AF32)</f>
        <v/>
      </c>
      <c r="B274" t="str">
        <f>申込一覧表!AR32</f>
        <v/>
      </c>
      <c r="C274" t="str">
        <f>申込一覧表!AV32</f>
        <v/>
      </c>
      <c r="D274" t="str">
        <f>申込一覧表!AJ32</f>
        <v/>
      </c>
      <c r="E274">
        <v>0</v>
      </c>
      <c r="F274">
        <v>0</v>
      </c>
      <c r="G274" t="str">
        <f>申込一覧表!BA32</f>
        <v>999:99.99</v>
      </c>
    </row>
    <row r="275" spans="1:7">
      <c r="A275" t="str">
        <f>IF(申込一覧表!Q33="","",申込一覧表!AF33)</f>
        <v/>
      </c>
      <c r="B275" t="str">
        <f>申込一覧表!AR33</f>
        <v/>
      </c>
      <c r="C275" t="str">
        <f>申込一覧表!AV33</f>
        <v/>
      </c>
      <c r="D275" t="str">
        <f>申込一覧表!AJ33</f>
        <v/>
      </c>
      <c r="E275">
        <v>0</v>
      </c>
      <c r="F275">
        <v>0</v>
      </c>
      <c r="G275" t="str">
        <f>申込一覧表!BA33</f>
        <v>999:99.99</v>
      </c>
    </row>
    <row r="276" spans="1:7">
      <c r="A276" t="str">
        <f>IF(申込一覧表!Q34="","",申込一覧表!AF34)</f>
        <v/>
      </c>
      <c r="B276" t="str">
        <f>申込一覧表!AR34</f>
        <v/>
      </c>
      <c r="C276" t="str">
        <f>申込一覧表!AV34</f>
        <v/>
      </c>
      <c r="D276" t="str">
        <f>申込一覧表!AJ34</f>
        <v/>
      </c>
      <c r="E276">
        <v>0</v>
      </c>
      <c r="F276">
        <v>0</v>
      </c>
      <c r="G276" t="str">
        <f>申込一覧表!BA34</f>
        <v>999:99.99</v>
      </c>
    </row>
    <row r="277" spans="1:7">
      <c r="A277" t="str">
        <f>IF(申込一覧表!Q35="","",申込一覧表!AF35)</f>
        <v/>
      </c>
      <c r="B277" t="str">
        <f>申込一覧表!AR35</f>
        <v/>
      </c>
      <c r="C277" t="str">
        <f>申込一覧表!AV35</f>
        <v/>
      </c>
      <c r="D277" t="str">
        <f>申込一覧表!AJ35</f>
        <v/>
      </c>
      <c r="E277">
        <v>0</v>
      </c>
      <c r="F277">
        <v>0</v>
      </c>
      <c r="G277" t="str">
        <f>申込一覧表!BA35</f>
        <v>999:99.99</v>
      </c>
    </row>
    <row r="278" spans="1:7">
      <c r="A278" t="str">
        <f>IF(申込一覧表!Q36="","",申込一覧表!AF36)</f>
        <v/>
      </c>
      <c r="B278" t="str">
        <f>申込一覧表!AR36</f>
        <v/>
      </c>
      <c r="C278" t="str">
        <f>申込一覧表!AV36</f>
        <v/>
      </c>
      <c r="D278" t="str">
        <f>申込一覧表!AJ36</f>
        <v/>
      </c>
      <c r="E278">
        <v>0</v>
      </c>
      <c r="F278">
        <v>0</v>
      </c>
      <c r="G278" t="str">
        <f>申込一覧表!BA36</f>
        <v>999:99.99</v>
      </c>
    </row>
    <row r="279" spans="1:7">
      <c r="A279" t="str">
        <f>IF(申込一覧表!Q37="","",申込一覧表!AF37)</f>
        <v/>
      </c>
      <c r="B279" t="str">
        <f>申込一覧表!AR37</f>
        <v/>
      </c>
      <c r="C279" t="str">
        <f>申込一覧表!AV37</f>
        <v/>
      </c>
      <c r="D279" t="str">
        <f>申込一覧表!AJ37</f>
        <v/>
      </c>
      <c r="E279">
        <v>0</v>
      </c>
      <c r="F279">
        <v>0</v>
      </c>
      <c r="G279" t="str">
        <f>申込一覧表!BA37</f>
        <v>999:99.99</v>
      </c>
    </row>
    <row r="280" spans="1:7">
      <c r="A280" t="str">
        <f>IF(申込一覧表!Q38="","",申込一覧表!AF38)</f>
        <v/>
      </c>
      <c r="B280" t="str">
        <f>申込一覧表!AR38</f>
        <v/>
      </c>
      <c r="C280" t="str">
        <f>申込一覧表!AV38</f>
        <v/>
      </c>
      <c r="D280" t="str">
        <f>申込一覧表!AJ38</f>
        <v/>
      </c>
      <c r="E280">
        <v>0</v>
      </c>
      <c r="F280">
        <v>0</v>
      </c>
      <c r="G280" t="str">
        <f>申込一覧表!BA38</f>
        <v>999:99.99</v>
      </c>
    </row>
    <row r="281" spans="1:7">
      <c r="A281" t="str">
        <f>IF(申込一覧表!Q39="","",申込一覧表!AF39)</f>
        <v/>
      </c>
      <c r="B281" t="str">
        <f>申込一覧表!AR39</f>
        <v/>
      </c>
      <c r="C281" t="str">
        <f>申込一覧表!AV39</f>
        <v/>
      </c>
      <c r="D281" t="str">
        <f>申込一覧表!AJ39</f>
        <v/>
      </c>
      <c r="E281">
        <v>0</v>
      </c>
      <c r="F281">
        <v>0</v>
      </c>
      <c r="G281" t="str">
        <f>申込一覧表!BA39</f>
        <v>999:99.99</v>
      </c>
    </row>
    <row r="282" spans="1:7">
      <c r="A282" t="str">
        <f>IF(申込一覧表!Q40="","",申込一覧表!AF40)</f>
        <v/>
      </c>
      <c r="B282" t="str">
        <f>申込一覧表!AR40</f>
        <v/>
      </c>
      <c r="C282" t="str">
        <f>申込一覧表!AV40</f>
        <v/>
      </c>
      <c r="D282" t="str">
        <f>申込一覧表!AJ40</f>
        <v/>
      </c>
      <c r="E282">
        <v>0</v>
      </c>
      <c r="F282">
        <v>0</v>
      </c>
      <c r="G282" t="str">
        <f>申込一覧表!BA40</f>
        <v>999:99.99</v>
      </c>
    </row>
    <row r="283" spans="1:7">
      <c r="A283" t="str">
        <f>IF(申込一覧表!Q41="","",申込一覧表!AF41)</f>
        <v/>
      </c>
      <c r="B283" t="str">
        <f>申込一覧表!AR41</f>
        <v/>
      </c>
      <c r="C283" t="str">
        <f>申込一覧表!AV41</f>
        <v/>
      </c>
      <c r="D283" t="str">
        <f>申込一覧表!AJ41</f>
        <v/>
      </c>
      <c r="E283">
        <v>0</v>
      </c>
      <c r="F283">
        <v>0</v>
      </c>
      <c r="G283" t="str">
        <f>申込一覧表!BA41</f>
        <v>999:99.99</v>
      </c>
    </row>
    <row r="284" spans="1:7">
      <c r="A284" t="str">
        <f>IF(申込一覧表!Q42="","",申込一覧表!AF42)</f>
        <v/>
      </c>
      <c r="B284" t="str">
        <f>申込一覧表!AR42</f>
        <v/>
      </c>
      <c r="C284" t="str">
        <f>申込一覧表!AV42</f>
        <v/>
      </c>
      <c r="D284" t="str">
        <f>申込一覧表!AJ42</f>
        <v/>
      </c>
      <c r="E284">
        <v>0</v>
      </c>
      <c r="F284">
        <v>0</v>
      </c>
      <c r="G284" t="str">
        <f>申込一覧表!BA42</f>
        <v>999:99.99</v>
      </c>
    </row>
    <row r="285" spans="1:7">
      <c r="A285" t="str">
        <f>IF(申込一覧表!Q43="","",申込一覧表!AF43)</f>
        <v/>
      </c>
      <c r="B285" t="str">
        <f>申込一覧表!AR43</f>
        <v/>
      </c>
      <c r="C285" t="str">
        <f>申込一覧表!AV43</f>
        <v/>
      </c>
      <c r="D285" t="str">
        <f>申込一覧表!AJ43</f>
        <v/>
      </c>
      <c r="E285">
        <v>0</v>
      </c>
      <c r="F285">
        <v>0</v>
      </c>
      <c r="G285" t="str">
        <f>申込一覧表!BA43</f>
        <v>999:99.99</v>
      </c>
    </row>
    <row r="286" spans="1:7">
      <c r="A286" t="str">
        <f>IF(申込一覧表!Q44="","",申込一覧表!AF44)</f>
        <v/>
      </c>
      <c r="B286" t="str">
        <f>申込一覧表!AR44</f>
        <v/>
      </c>
      <c r="C286" t="str">
        <f>申込一覧表!AV44</f>
        <v/>
      </c>
      <c r="D286" t="str">
        <f>申込一覧表!AJ44</f>
        <v/>
      </c>
      <c r="E286">
        <v>0</v>
      </c>
      <c r="F286">
        <v>0</v>
      </c>
      <c r="G286" t="str">
        <f>申込一覧表!BA44</f>
        <v>999:99.99</v>
      </c>
    </row>
    <row r="287" spans="1:7">
      <c r="A287" s="105" t="str">
        <f>IF(申込一覧表!Q45="","",申込一覧表!AF45)</f>
        <v/>
      </c>
      <c r="B287" s="105" t="str">
        <f>申込一覧表!AR45</f>
        <v/>
      </c>
      <c r="C287" s="105" t="str">
        <f>申込一覧表!AV45</f>
        <v/>
      </c>
      <c r="D287" s="105" t="str">
        <f>申込一覧表!AJ45</f>
        <v/>
      </c>
      <c r="E287" s="105">
        <v>0</v>
      </c>
      <c r="F287" s="105">
        <v>0</v>
      </c>
      <c r="G287" s="105" t="str">
        <f>申込一覧表!BA45</f>
        <v>999:99.99</v>
      </c>
    </row>
    <row r="289" spans="1:7">
      <c r="A289" s="105"/>
      <c r="B289" s="105"/>
      <c r="C289" s="105"/>
      <c r="D289" s="105"/>
      <c r="E289" s="105"/>
      <c r="F289" s="105"/>
      <c r="G289" s="105"/>
    </row>
    <row r="290" spans="1:7">
      <c r="A290" t="str">
        <f>IF(申込一覧表!Q48="","",申込一覧表!AF48)</f>
        <v/>
      </c>
      <c r="B290" t="str">
        <f>申込一覧表!AR48</f>
        <v/>
      </c>
      <c r="C290" t="str">
        <f>申込一覧表!AV48</f>
        <v/>
      </c>
      <c r="D290" t="str">
        <f>申込一覧表!AJ48</f>
        <v/>
      </c>
      <c r="E290">
        <v>0</v>
      </c>
      <c r="F290">
        <v>5</v>
      </c>
      <c r="G290" t="str">
        <f>申込一覧表!BA48</f>
        <v>999:99.99</v>
      </c>
    </row>
    <row r="291" spans="1:7">
      <c r="A291" t="str">
        <f>IF(申込一覧表!Q49="","",申込一覧表!AF49)</f>
        <v/>
      </c>
      <c r="B291" t="str">
        <f>申込一覧表!AR49</f>
        <v/>
      </c>
      <c r="C291" t="str">
        <f>申込一覧表!AV49</f>
        <v/>
      </c>
      <c r="D291" t="str">
        <f>申込一覧表!AJ49</f>
        <v/>
      </c>
      <c r="E291">
        <v>0</v>
      </c>
      <c r="F291">
        <v>5</v>
      </c>
      <c r="G291" t="str">
        <f>申込一覧表!BA49</f>
        <v>999:99.99</v>
      </c>
    </row>
    <row r="292" spans="1:7">
      <c r="A292" t="str">
        <f>IF(申込一覧表!Q50="","",申込一覧表!AF50)</f>
        <v/>
      </c>
      <c r="B292" t="str">
        <f>申込一覧表!AR50</f>
        <v/>
      </c>
      <c r="C292" t="str">
        <f>申込一覧表!AV50</f>
        <v/>
      </c>
      <c r="D292" t="str">
        <f>申込一覧表!AJ50</f>
        <v/>
      </c>
      <c r="E292">
        <v>0</v>
      </c>
      <c r="F292">
        <v>5</v>
      </c>
      <c r="G292" t="str">
        <f>申込一覧表!BA50</f>
        <v>999:99.99</v>
      </c>
    </row>
    <row r="293" spans="1:7">
      <c r="A293" t="str">
        <f>IF(申込一覧表!Q51="","",申込一覧表!AF51)</f>
        <v/>
      </c>
      <c r="B293" t="str">
        <f>申込一覧表!AR51</f>
        <v/>
      </c>
      <c r="C293" t="str">
        <f>申込一覧表!AV51</f>
        <v/>
      </c>
      <c r="D293" t="str">
        <f>申込一覧表!AJ51</f>
        <v/>
      </c>
      <c r="E293">
        <v>0</v>
      </c>
      <c r="F293">
        <v>5</v>
      </c>
      <c r="G293" t="str">
        <f>申込一覧表!BA51</f>
        <v>999:99.99</v>
      </c>
    </row>
    <row r="294" spans="1:7">
      <c r="A294" t="str">
        <f>IF(申込一覧表!Q52="","",申込一覧表!AF52)</f>
        <v/>
      </c>
      <c r="B294" t="str">
        <f>申込一覧表!AR52</f>
        <v/>
      </c>
      <c r="C294" t="str">
        <f>申込一覧表!AV52</f>
        <v/>
      </c>
      <c r="D294" t="str">
        <f>申込一覧表!AJ52</f>
        <v/>
      </c>
      <c r="E294">
        <v>0</v>
      </c>
      <c r="F294">
        <v>5</v>
      </c>
      <c r="G294" t="str">
        <f>申込一覧表!BA52</f>
        <v>999:99.99</v>
      </c>
    </row>
    <row r="295" spans="1:7">
      <c r="A295" t="str">
        <f>IF(申込一覧表!Q53="","",申込一覧表!AF53)</f>
        <v/>
      </c>
      <c r="B295" t="str">
        <f>申込一覧表!AR53</f>
        <v/>
      </c>
      <c r="C295" t="str">
        <f>申込一覧表!AV53</f>
        <v/>
      </c>
      <c r="D295" t="str">
        <f>申込一覧表!AJ53</f>
        <v/>
      </c>
      <c r="E295">
        <v>0</v>
      </c>
      <c r="F295">
        <v>5</v>
      </c>
      <c r="G295" t="str">
        <f>申込一覧表!BA53</f>
        <v>999:99.99</v>
      </c>
    </row>
    <row r="296" spans="1:7">
      <c r="A296" t="str">
        <f>IF(申込一覧表!Q54="","",申込一覧表!AF54)</f>
        <v/>
      </c>
      <c r="B296" t="str">
        <f>申込一覧表!AR54</f>
        <v/>
      </c>
      <c r="C296" t="str">
        <f>申込一覧表!AV54</f>
        <v/>
      </c>
      <c r="D296" t="str">
        <f>申込一覧表!AJ54</f>
        <v/>
      </c>
      <c r="E296">
        <v>0</v>
      </c>
      <c r="F296">
        <v>5</v>
      </c>
      <c r="G296" t="str">
        <f>申込一覧表!BA54</f>
        <v>999:99.99</v>
      </c>
    </row>
    <row r="297" spans="1:7">
      <c r="A297" t="str">
        <f>IF(申込一覧表!Q55="","",申込一覧表!AF55)</f>
        <v/>
      </c>
      <c r="B297" t="str">
        <f>申込一覧表!AR55</f>
        <v/>
      </c>
      <c r="C297" t="str">
        <f>申込一覧表!AV55</f>
        <v/>
      </c>
      <c r="D297" t="str">
        <f>申込一覧表!AJ55</f>
        <v/>
      </c>
      <c r="E297">
        <v>0</v>
      </c>
      <c r="F297">
        <v>5</v>
      </c>
      <c r="G297" t="str">
        <f>申込一覧表!BA55</f>
        <v>999:99.99</v>
      </c>
    </row>
    <row r="298" spans="1:7">
      <c r="A298" t="str">
        <f>IF(申込一覧表!Q56="","",申込一覧表!AF56)</f>
        <v/>
      </c>
      <c r="B298" t="str">
        <f>申込一覧表!AR56</f>
        <v/>
      </c>
      <c r="C298" t="str">
        <f>申込一覧表!AV56</f>
        <v/>
      </c>
      <c r="D298" t="str">
        <f>申込一覧表!AJ56</f>
        <v/>
      </c>
      <c r="E298">
        <v>0</v>
      </c>
      <c r="F298">
        <v>5</v>
      </c>
      <c r="G298" t="str">
        <f>申込一覧表!BA56</f>
        <v>999:99.99</v>
      </c>
    </row>
    <row r="299" spans="1:7">
      <c r="A299" t="str">
        <f>IF(申込一覧表!Q57="","",申込一覧表!AF57)</f>
        <v/>
      </c>
      <c r="B299" t="str">
        <f>申込一覧表!AR57</f>
        <v/>
      </c>
      <c r="C299" t="str">
        <f>申込一覧表!AV57</f>
        <v/>
      </c>
      <c r="D299" t="str">
        <f>申込一覧表!AJ57</f>
        <v/>
      </c>
      <c r="E299">
        <v>0</v>
      </c>
      <c r="F299">
        <v>5</v>
      </c>
      <c r="G299" t="str">
        <f>申込一覧表!BA57</f>
        <v>999:99.99</v>
      </c>
    </row>
    <row r="300" spans="1:7">
      <c r="A300" t="str">
        <f>IF(申込一覧表!Q58="","",申込一覧表!AF58)</f>
        <v/>
      </c>
      <c r="B300" t="str">
        <f>申込一覧表!AR58</f>
        <v/>
      </c>
      <c r="C300" t="str">
        <f>申込一覧表!AV58</f>
        <v/>
      </c>
      <c r="D300" t="str">
        <f>申込一覧表!AJ58</f>
        <v/>
      </c>
      <c r="E300">
        <v>0</v>
      </c>
      <c r="F300">
        <v>5</v>
      </c>
      <c r="G300" t="str">
        <f>申込一覧表!BA58</f>
        <v>999:99.99</v>
      </c>
    </row>
    <row r="301" spans="1:7">
      <c r="A301" t="str">
        <f>IF(申込一覧表!Q59="","",申込一覧表!AF59)</f>
        <v/>
      </c>
      <c r="B301" t="str">
        <f>申込一覧表!AR59</f>
        <v/>
      </c>
      <c r="C301" t="str">
        <f>申込一覧表!AV59</f>
        <v/>
      </c>
      <c r="D301" t="str">
        <f>申込一覧表!AJ59</f>
        <v/>
      </c>
      <c r="E301">
        <v>0</v>
      </c>
      <c r="F301">
        <v>5</v>
      </c>
      <c r="G301" t="str">
        <f>申込一覧表!BA59</f>
        <v>999:99.99</v>
      </c>
    </row>
    <row r="302" spans="1:7">
      <c r="A302" t="str">
        <f>IF(申込一覧表!Q60="","",申込一覧表!AF60)</f>
        <v/>
      </c>
      <c r="B302" t="str">
        <f>申込一覧表!AR60</f>
        <v/>
      </c>
      <c r="C302" t="str">
        <f>申込一覧表!AV60</f>
        <v/>
      </c>
      <c r="D302" t="str">
        <f>申込一覧表!AJ60</f>
        <v/>
      </c>
      <c r="E302">
        <v>0</v>
      </c>
      <c r="F302">
        <v>5</v>
      </c>
      <c r="G302" t="str">
        <f>申込一覧表!BA60</f>
        <v>999:99.99</v>
      </c>
    </row>
    <row r="303" spans="1:7">
      <c r="A303" t="str">
        <f>IF(申込一覧表!Q61="","",申込一覧表!AF61)</f>
        <v/>
      </c>
      <c r="B303" t="str">
        <f>申込一覧表!AR61</f>
        <v/>
      </c>
      <c r="C303" t="str">
        <f>申込一覧表!AV61</f>
        <v/>
      </c>
      <c r="D303" t="str">
        <f>申込一覧表!AJ61</f>
        <v/>
      </c>
      <c r="E303">
        <v>0</v>
      </c>
      <c r="F303">
        <v>5</v>
      </c>
      <c r="G303" t="str">
        <f>申込一覧表!BA61</f>
        <v>999:99.99</v>
      </c>
    </row>
    <row r="304" spans="1:7">
      <c r="A304" t="str">
        <f>IF(申込一覧表!Q62="","",申込一覧表!AF62)</f>
        <v/>
      </c>
      <c r="B304" t="str">
        <f>申込一覧表!AR62</f>
        <v/>
      </c>
      <c r="C304" t="str">
        <f>申込一覧表!AV62</f>
        <v/>
      </c>
      <c r="D304" t="str">
        <f>申込一覧表!AJ62</f>
        <v/>
      </c>
      <c r="E304">
        <v>0</v>
      </c>
      <c r="F304">
        <v>5</v>
      </c>
      <c r="G304" t="str">
        <f>申込一覧表!BA62</f>
        <v>999:99.99</v>
      </c>
    </row>
    <row r="305" spans="1:7">
      <c r="A305" t="str">
        <f>IF(申込一覧表!Q63="","",申込一覧表!AF63)</f>
        <v/>
      </c>
      <c r="B305" t="str">
        <f>申込一覧表!AR63</f>
        <v/>
      </c>
      <c r="C305" t="str">
        <f>申込一覧表!AV63</f>
        <v/>
      </c>
      <c r="D305" t="str">
        <f>申込一覧表!AJ63</f>
        <v/>
      </c>
      <c r="E305">
        <v>0</v>
      </c>
      <c r="F305">
        <v>5</v>
      </c>
      <c r="G305" t="str">
        <f>申込一覧表!BA63</f>
        <v>999:99.99</v>
      </c>
    </row>
    <row r="306" spans="1:7">
      <c r="A306" t="str">
        <f>IF(申込一覧表!Q64="","",申込一覧表!AF64)</f>
        <v/>
      </c>
      <c r="B306" t="str">
        <f>申込一覧表!AR64</f>
        <v/>
      </c>
      <c r="C306" t="str">
        <f>申込一覧表!AV64</f>
        <v/>
      </c>
      <c r="D306" t="str">
        <f>申込一覧表!AJ64</f>
        <v/>
      </c>
      <c r="E306">
        <v>0</v>
      </c>
      <c r="F306">
        <v>5</v>
      </c>
      <c r="G306" t="str">
        <f>申込一覧表!BA64</f>
        <v>999:99.99</v>
      </c>
    </row>
    <row r="307" spans="1:7">
      <c r="A307" t="str">
        <f>IF(申込一覧表!Q65="","",申込一覧表!AF65)</f>
        <v/>
      </c>
      <c r="B307" t="str">
        <f>申込一覧表!AR65</f>
        <v/>
      </c>
      <c r="C307" t="str">
        <f>申込一覧表!AV65</f>
        <v/>
      </c>
      <c r="D307" t="str">
        <f>申込一覧表!AJ65</f>
        <v/>
      </c>
      <c r="E307">
        <v>0</v>
      </c>
      <c r="F307">
        <v>5</v>
      </c>
      <c r="G307" t="str">
        <f>申込一覧表!BA65</f>
        <v>999:99.99</v>
      </c>
    </row>
    <row r="308" spans="1:7">
      <c r="A308" t="str">
        <f>IF(申込一覧表!Q66="","",申込一覧表!AF66)</f>
        <v/>
      </c>
      <c r="B308" t="str">
        <f>申込一覧表!AR66</f>
        <v/>
      </c>
      <c r="C308" t="str">
        <f>申込一覧表!AV66</f>
        <v/>
      </c>
      <c r="D308" t="str">
        <f>申込一覧表!AJ66</f>
        <v/>
      </c>
      <c r="E308">
        <v>0</v>
      </c>
      <c r="F308">
        <v>5</v>
      </c>
      <c r="G308" t="str">
        <f>申込一覧表!BA66</f>
        <v>999:99.99</v>
      </c>
    </row>
    <row r="309" spans="1:7">
      <c r="A309" t="str">
        <f>IF(申込一覧表!Q67="","",申込一覧表!AF67)</f>
        <v/>
      </c>
      <c r="B309" t="str">
        <f>申込一覧表!AR67</f>
        <v/>
      </c>
      <c r="C309" t="str">
        <f>申込一覧表!AV67</f>
        <v/>
      </c>
      <c r="D309" t="str">
        <f>申込一覧表!AJ67</f>
        <v/>
      </c>
      <c r="E309">
        <v>0</v>
      </c>
      <c r="F309">
        <v>5</v>
      </c>
      <c r="G309" t="str">
        <f>申込一覧表!BA67</f>
        <v>999:99.99</v>
      </c>
    </row>
    <row r="310" spans="1:7">
      <c r="A310" t="str">
        <f>IF(申込一覧表!Q68="","",申込一覧表!AF68)</f>
        <v/>
      </c>
      <c r="B310" t="str">
        <f>申込一覧表!AR68</f>
        <v/>
      </c>
      <c r="C310" t="str">
        <f>申込一覧表!AV68</f>
        <v/>
      </c>
      <c r="D310" t="str">
        <f>申込一覧表!AJ68</f>
        <v/>
      </c>
      <c r="E310">
        <v>0</v>
      </c>
      <c r="F310">
        <v>5</v>
      </c>
      <c r="G310" t="str">
        <f>申込一覧表!BA68</f>
        <v>999:99.99</v>
      </c>
    </row>
    <row r="311" spans="1:7">
      <c r="A311" t="str">
        <f>IF(申込一覧表!Q69="","",申込一覧表!AF69)</f>
        <v/>
      </c>
      <c r="B311" t="str">
        <f>申込一覧表!AR69</f>
        <v/>
      </c>
      <c r="C311" t="str">
        <f>申込一覧表!AV69</f>
        <v/>
      </c>
      <c r="D311" t="str">
        <f>申込一覧表!AJ69</f>
        <v/>
      </c>
      <c r="E311">
        <v>0</v>
      </c>
      <c r="F311">
        <v>5</v>
      </c>
      <c r="G311" t="str">
        <f>申込一覧表!BA69</f>
        <v>999:99.99</v>
      </c>
    </row>
    <row r="312" spans="1:7">
      <c r="A312" t="str">
        <f>IF(申込一覧表!Q70="","",申込一覧表!AF70)</f>
        <v/>
      </c>
      <c r="B312" t="str">
        <f>申込一覧表!AR70</f>
        <v/>
      </c>
      <c r="C312" t="str">
        <f>申込一覧表!AV70</f>
        <v/>
      </c>
      <c r="D312" t="str">
        <f>申込一覧表!AJ70</f>
        <v/>
      </c>
      <c r="E312">
        <v>0</v>
      </c>
      <c r="F312">
        <v>5</v>
      </c>
      <c r="G312" t="str">
        <f>申込一覧表!BA70</f>
        <v>999:99.99</v>
      </c>
    </row>
    <row r="313" spans="1:7">
      <c r="A313" t="str">
        <f>IF(申込一覧表!Q71="","",申込一覧表!AF71)</f>
        <v/>
      </c>
      <c r="B313" t="str">
        <f>申込一覧表!AR71</f>
        <v/>
      </c>
      <c r="C313" t="str">
        <f>申込一覧表!AV71</f>
        <v/>
      </c>
      <c r="D313" t="str">
        <f>申込一覧表!AJ71</f>
        <v/>
      </c>
      <c r="E313">
        <v>0</v>
      </c>
      <c r="F313">
        <v>5</v>
      </c>
      <c r="G313" t="str">
        <f>申込一覧表!BA71</f>
        <v>999:99.99</v>
      </c>
    </row>
    <row r="314" spans="1:7">
      <c r="A314" t="str">
        <f>IF(申込一覧表!Q72="","",申込一覧表!AF72)</f>
        <v/>
      </c>
      <c r="B314" t="str">
        <f>申込一覧表!AR72</f>
        <v/>
      </c>
      <c r="C314" t="str">
        <f>申込一覧表!AV72</f>
        <v/>
      </c>
      <c r="D314" t="str">
        <f>申込一覧表!AJ72</f>
        <v/>
      </c>
      <c r="E314">
        <v>0</v>
      </c>
      <c r="F314">
        <v>5</v>
      </c>
      <c r="G314" t="str">
        <f>申込一覧表!BA72</f>
        <v>999:99.99</v>
      </c>
    </row>
    <row r="315" spans="1:7">
      <c r="A315" t="str">
        <f>IF(申込一覧表!Q73="","",申込一覧表!AF73)</f>
        <v/>
      </c>
      <c r="B315" t="str">
        <f>申込一覧表!AR73</f>
        <v/>
      </c>
      <c r="C315" t="str">
        <f>申込一覧表!AV73</f>
        <v/>
      </c>
      <c r="D315" t="str">
        <f>申込一覧表!AJ73</f>
        <v/>
      </c>
      <c r="E315">
        <v>0</v>
      </c>
      <c r="F315">
        <v>5</v>
      </c>
      <c r="G315" t="str">
        <f>申込一覧表!BA73</f>
        <v>999:99.99</v>
      </c>
    </row>
    <row r="316" spans="1:7">
      <c r="A316" t="str">
        <f>IF(申込一覧表!Q74="","",申込一覧表!AF74)</f>
        <v/>
      </c>
      <c r="B316" t="str">
        <f>申込一覧表!AR74</f>
        <v/>
      </c>
      <c r="C316" t="str">
        <f>申込一覧表!AV74</f>
        <v/>
      </c>
      <c r="D316" t="str">
        <f>申込一覧表!AJ74</f>
        <v/>
      </c>
      <c r="E316">
        <v>0</v>
      </c>
      <c r="F316">
        <v>5</v>
      </c>
      <c r="G316" t="str">
        <f>申込一覧表!BA74</f>
        <v>999:99.99</v>
      </c>
    </row>
    <row r="317" spans="1:7">
      <c r="A317" t="str">
        <f>IF(申込一覧表!Q75="","",申込一覧表!AF75)</f>
        <v/>
      </c>
      <c r="B317" t="str">
        <f>申込一覧表!AR75</f>
        <v/>
      </c>
      <c r="C317" t="str">
        <f>申込一覧表!AV75</f>
        <v/>
      </c>
      <c r="D317" t="str">
        <f>申込一覧表!AJ75</f>
        <v/>
      </c>
      <c r="E317">
        <v>0</v>
      </c>
      <c r="F317">
        <v>5</v>
      </c>
      <c r="G317" t="str">
        <f>申込一覧表!BA75</f>
        <v>999:99.99</v>
      </c>
    </row>
    <row r="318" spans="1:7">
      <c r="A318" t="str">
        <f>IF(申込一覧表!Q76="","",申込一覧表!AF76)</f>
        <v/>
      </c>
      <c r="B318" t="str">
        <f>申込一覧表!AR76</f>
        <v/>
      </c>
      <c r="C318" t="str">
        <f>申込一覧表!AV76</f>
        <v/>
      </c>
      <c r="D318" t="str">
        <f>申込一覧表!AJ76</f>
        <v/>
      </c>
      <c r="E318">
        <v>0</v>
      </c>
      <c r="F318">
        <v>5</v>
      </c>
      <c r="G318" t="str">
        <f>申込一覧表!BA76</f>
        <v>999:99.99</v>
      </c>
    </row>
    <row r="319" spans="1:7">
      <c r="A319" t="str">
        <f>IF(申込一覧表!Q77="","",申込一覧表!AF77)</f>
        <v/>
      </c>
      <c r="B319" t="str">
        <f>申込一覧表!AR77</f>
        <v/>
      </c>
      <c r="C319" t="str">
        <f>申込一覧表!AV77</f>
        <v/>
      </c>
      <c r="D319" t="str">
        <f>申込一覧表!AJ77</f>
        <v/>
      </c>
      <c r="E319">
        <v>0</v>
      </c>
      <c r="F319">
        <v>5</v>
      </c>
      <c r="G319" t="str">
        <f>申込一覧表!BA77</f>
        <v>999:99.99</v>
      </c>
    </row>
    <row r="320" spans="1:7">
      <c r="A320" t="str">
        <f>IF(申込一覧表!Q78="","",申込一覧表!AF78)</f>
        <v/>
      </c>
      <c r="B320" t="str">
        <f>申込一覧表!AR78</f>
        <v/>
      </c>
      <c r="C320" t="str">
        <f>申込一覧表!AV78</f>
        <v/>
      </c>
      <c r="D320" t="str">
        <f>申込一覧表!AJ78</f>
        <v/>
      </c>
      <c r="E320">
        <v>0</v>
      </c>
      <c r="F320">
        <v>5</v>
      </c>
      <c r="G320" t="str">
        <f>申込一覧表!BA78</f>
        <v>999:99.99</v>
      </c>
    </row>
    <row r="321" spans="1:7">
      <c r="A321" t="str">
        <f>IF(申込一覧表!Q79="","",申込一覧表!AF79)</f>
        <v/>
      </c>
      <c r="B321" t="str">
        <f>申込一覧表!AR79</f>
        <v/>
      </c>
      <c r="C321" t="str">
        <f>申込一覧表!AV79</f>
        <v/>
      </c>
      <c r="D321" t="str">
        <f>申込一覧表!AJ79</f>
        <v/>
      </c>
      <c r="E321">
        <v>0</v>
      </c>
      <c r="F321">
        <v>5</v>
      </c>
      <c r="G321" t="str">
        <f>申込一覧表!BA79</f>
        <v>999:99.99</v>
      </c>
    </row>
    <row r="322" spans="1:7">
      <c r="A322" t="str">
        <f>IF(申込一覧表!Q80="","",申込一覧表!AF80)</f>
        <v/>
      </c>
      <c r="B322" t="str">
        <f>申込一覧表!AR80</f>
        <v/>
      </c>
      <c r="C322" t="str">
        <f>申込一覧表!AV80</f>
        <v/>
      </c>
      <c r="D322" t="str">
        <f>申込一覧表!AJ80</f>
        <v/>
      </c>
      <c r="E322">
        <v>0</v>
      </c>
      <c r="F322">
        <v>5</v>
      </c>
      <c r="G322" t="str">
        <f>申込一覧表!BA80</f>
        <v>999:99.99</v>
      </c>
    </row>
    <row r="323" spans="1:7">
      <c r="A323" t="str">
        <f>IF(申込一覧表!Q81="","",申込一覧表!AF81)</f>
        <v/>
      </c>
      <c r="B323" t="str">
        <f>申込一覧表!AR81</f>
        <v/>
      </c>
      <c r="C323" t="str">
        <f>申込一覧表!AV81</f>
        <v/>
      </c>
      <c r="D323" t="str">
        <f>申込一覧表!AJ81</f>
        <v/>
      </c>
      <c r="E323">
        <v>0</v>
      </c>
      <c r="F323">
        <v>5</v>
      </c>
      <c r="G323" t="str">
        <f>申込一覧表!BA81</f>
        <v>999:99.99</v>
      </c>
    </row>
    <row r="324" spans="1:7">
      <c r="A324" t="str">
        <f>IF(申込一覧表!Q82="","",申込一覧表!AF82)</f>
        <v/>
      </c>
      <c r="B324" t="str">
        <f>申込一覧表!AR82</f>
        <v/>
      </c>
      <c r="C324" t="str">
        <f>申込一覧表!AV82</f>
        <v/>
      </c>
      <c r="D324" t="str">
        <f>申込一覧表!AJ82</f>
        <v/>
      </c>
      <c r="E324">
        <v>0</v>
      </c>
      <c r="F324">
        <v>5</v>
      </c>
      <c r="G324" t="str">
        <f>申込一覧表!BA82</f>
        <v>999:99.99</v>
      </c>
    </row>
    <row r="325" spans="1:7">
      <c r="A325" t="str">
        <f>IF(申込一覧表!Q83="","",申込一覧表!AF83)</f>
        <v/>
      </c>
      <c r="B325" t="str">
        <f>申込一覧表!AR83</f>
        <v/>
      </c>
      <c r="C325" t="str">
        <f>申込一覧表!AV83</f>
        <v/>
      </c>
      <c r="D325" t="str">
        <f>申込一覧表!AJ83</f>
        <v/>
      </c>
      <c r="E325">
        <v>0</v>
      </c>
      <c r="F325">
        <v>5</v>
      </c>
      <c r="G325" t="str">
        <f>申込一覧表!BA83</f>
        <v>999:99.99</v>
      </c>
    </row>
    <row r="326" spans="1:7">
      <c r="A326" t="str">
        <f>IF(申込一覧表!Q84="","",申込一覧表!AF84)</f>
        <v/>
      </c>
      <c r="B326" t="str">
        <f>申込一覧表!AR84</f>
        <v/>
      </c>
      <c r="C326" t="str">
        <f>申込一覧表!AV84</f>
        <v/>
      </c>
      <c r="D326" t="str">
        <f>申込一覧表!AJ84</f>
        <v/>
      </c>
      <c r="E326">
        <v>0</v>
      </c>
      <c r="F326">
        <v>5</v>
      </c>
      <c r="G326" t="str">
        <f>申込一覧表!BA84</f>
        <v>999:99.99</v>
      </c>
    </row>
    <row r="327" spans="1:7">
      <c r="A327" t="str">
        <f>IF(申込一覧表!Q85="","",申込一覧表!AF85)</f>
        <v/>
      </c>
      <c r="B327" t="str">
        <f>申込一覧表!AR85</f>
        <v/>
      </c>
      <c r="C327" t="str">
        <f>申込一覧表!AV85</f>
        <v/>
      </c>
      <c r="D327" t="str">
        <f>申込一覧表!AJ85</f>
        <v/>
      </c>
      <c r="E327">
        <v>0</v>
      </c>
      <c r="F327">
        <v>5</v>
      </c>
      <c r="G327" t="str">
        <f>申込一覧表!BA85</f>
        <v>999:99.99</v>
      </c>
    </row>
    <row r="328" spans="1:7">
      <c r="A328" t="str">
        <f>IF(申込一覧表!Q86="","",申込一覧表!AF86)</f>
        <v/>
      </c>
      <c r="B328" t="str">
        <f>申込一覧表!AR86</f>
        <v/>
      </c>
      <c r="C328" t="str">
        <f>申込一覧表!AV86</f>
        <v/>
      </c>
      <c r="D328" t="str">
        <f>申込一覧表!AJ86</f>
        <v/>
      </c>
      <c r="E328">
        <v>0</v>
      </c>
      <c r="F328">
        <v>5</v>
      </c>
      <c r="G328" t="str">
        <f>申込一覧表!BA86</f>
        <v>999:99.99</v>
      </c>
    </row>
    <row r="329" spans="1:7">
      <c r="A329" s="105" t="str">
        <f>IF(申込一覧表!Q87="","",申込一覧表!AF87)</f>
        <v/>
      </c>
      <c r="B329" s="105" t="str">
        <f>申込一覧表!AR87</f>
        <v/>
      </c>
      <c r="C329" s="105" t="str">
        <f>申込一覧表!AV87</f>
        <v/>
      </c>
      <c r="D329" s="105" t="str">
        <f>申込一覧表!AJ87</f>
        <v/>
      </c>
      <c r="E329" s="105">
        <v>0</v>
      </c>
      <c r="F329" s="105">
        <v>5</v>
      </c>
      <c r="G329" s="105" t="str">
        <f>申込一覧表!BA87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Takashi Shigehara</cp:lastModifiedBy>
  <cp:lastPrinted>2025-04-23T04:42:07Z</cp:lastPrinted>
  <dcterms:created xsi:type="dcterms:W3CDTF">2003-04-18T11:12:20Z</dcterms:created>
  <dcterms:modified xsi:type="dcterms:W3CDTF">2025-06-17T12:46:11Z</dcterms:modified>
</cp:coreProperties>
</file>